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9200" windowHeight="11640" tabRatio="656"/>
  </bookViews>
  <sheets>
    <sheet name="Tarybai" sheetId="3" r:id="rId1"/>
    <sheet name="Aiškinamoji lentelė" sheetId="1" r:id="rId2"/>
    <sheet name="Asignavimų valdytojų kodai" sheetId="4" r:id="rId3"/>
  </sheets>
  <definedNames>
    <definedName name="_xlnm.Print_Area" localSheetId="0">Tarybai!$A$1:$X$94</definedName>
    <definedName name="_xlnm.Print_Titles" localSheetId="1">'Aiškinamoji lentelė'!$5:$7</definedName>
    <definedName name="_xlnm.Print_Titles" localSheetId="0">Tarybai!$5:$7</definedName>
  </definedNames>
  <calcPr calcId="114210" fullCalcOnLoad="1"/>
</workbook>
</file>

<file path=xl/calcChain.xml><?xml version="1.0" encoding="utf-8"?>
<calcChain xmlns="http://schemas.openxmlformats.org/spreadsheetml/2006/main">
  <c r="N87" i="3"/>
  <c r="I87"/>
  <c r="M87"/>
  <c r="N64"/>
  <c r="L49"/>
  <c r="I49"/>
  <c r="M49"/>
  <c r="V54" i="1"/>
  <c r="P20"/>
  <c r="T20"/>
  <c r="R23"/>
  <c r="R104"/>
  <c r="N23"/>
  <c r="N104"/>
  <c r="I88" i="3"/>
  <c r="I23"/>
  <c r="S17" i="1"/>
  <c r="J16" i="3"/>
  <c r="I17"/>
  <c r="S19" i="1"/>
  <c r="S87"/>
  <c r="J72" i="3"/>
  <c r="N18"/>
  <c r="M18"/>
  <c r="J18"/>
  <c r="I18"/>
  <c r="O19" i="1"/>
  <c r="N19"/>
  <c r="N18"/>
  <c r="U19"/>
  <c r="R19"/>
  <c r="R18"/>
  <c r="I15" i="3"/>
  <c r="I14"/>
  <c r="I22"/>
  <c r="L21"/>
  <c r="K21"/>
  <c r="J21"/>
  <c r="J28"/>
  <c r="R31" i="1"/>
  <c r="U30"/>
  <c r="T30"/>
  <c r="S30"/>
  <c r="R30"/>
  <c r="R32"/>
  <c r="S32"/>
  <c r="I21" i="3"/>
  <c r="I28"/>
  <c r="L30"/>
  <c r="K30"/>
  <c r="J30"/>
  <c r="I29"/>
  <c r="I30"/>
  <c r="U34" i="1"/>
  <c r="R33"/>
  <c r="R34"/>
  <c r="U17"/>
  <c r="U20"/>
  <c r="R15"/>
  <c r="N15"/>
  <c r="R16"/>
  <c r="N16"/>
  <c r="R17"/>
  <c r="L56" i="3"/>
  <c r="R68" i="1"/>
  <c r="J61" i="3"/>
  <c r="K61"/>
  <c r="L61"/>
  <c r="I57"/>
  <c r="I61"/>
  <c r="O30" i="1"/>
  <c r="O32"/>
  <c r="O69"/>
  <c r="P69"/>
  <c r="Q69"/>
  <c r="R69"/>
  <c r="S69"/>
  <c r="T69"/>
  <c r="U69"/>
  <c r="V69"/>
  <c r="W69"/>
  <c r="M56" i="3"/>
  <c r="N52" i="1"/>
  <c r="N106"/>
  <c r="O47"/>
  <c r="O44"/>
  <c r="V91"/>
  <c r="K44"/>
  <c r="J44"/>
  <c r="K79"/>
  <c r="L79"/>
  <c r="P79"/>
  <c r="T79"/>
  <c r="K65" i="3"/>
  <c r="M61"/>
  <c r="M65"/>
  <c r="J56"/>
  <c r="N40"/>
  <c r="M40"/>
  <c r="I31"/>
  <c r="L16"/>
  <c r="I16"/>
  <c r="J65"/>
  <c r="I56"/>
  <c r="J73"/>
  <c r="K73"/>
  <c r="K76"/>
  <c r="L73"/>
  <c r="L76"/>
  <c r="M73"/>
  <c r="N73"/>
  <c r="I72"/>
  <c r="I73"/>
  <c r="M71"/>
  <c r="J71"/>
  <c r="I67"/>
  <c r="I71"/>
  <c r="S44" i="1"/>
  <c r="J40" i="3"/>
  <c r="K88" i="1"/>
  <c r="L88"/>
  <c r="M88"/>
  <c r="O88"/>
  <c r="P88"/>
  <c r="Q88"/>
  <c r="S88"/>
  <c r="T88"/>
  <c r="U88"/>
  <c r="V88"/>
  <c r="W88"/>
  <c r="J88"/>
  <c r="L86"/>
  <c r="M86"/>
  <c r="P86"/>
  <c r="Q86"/>
  <c r="T86"/>
  <c r="U86"/>
  <c r="R87"/>
  <c r="R88"/>
  <c r="N87"/>
  <c r="N88"/>
  <c r="N28" i="3"/>
  <c r="M28"/>
  <c r="L28"/>
  <c r="K28"/>
  <c r="K43"/>
  <c r="I42"/>
  <c r="T47" i="1"/>
  <c r="R46"/>
  <c r="AA22"/>
  <c r="Z22"/>
  <c r="Y22"/>
  <c r="L20"/>
  <c r="M20"/>
  <c r="K19" i="3"/>
  <c r="K94"/>
  <c r="N92"/>
  <c r="N91"/>
  <c r="M92"/>
  <c r="M91"/>
  <c r="N89"/>
  <c r="M89"/>
  <c r="N86"/>
  <c r="M86"/>
  <c r="N85"/>
  <c r="M85"/>
  <c r="N75"/>
  <c r="M75"/>
  <c r="M76"/>
  <c r="J75"/>
  <c r="J76"/>
  <c r="I74"/>
  <c r="N71"/>
  <c r="L64"/>
  <c r="N61"/>
  <c r="I52"/>
  <c r="I89"/>
  <c r="I51"/>
  <c r="I50"/>
  <c r="I48"/>
  <c r="I47"/>
  <c r="I90"/>
  <c r="I46"/>
  <c r="L43"/>
  <c r="L44"/>
  <c r="J43"/>
  <c r="I41"/>
  <c r="I40"/>
  <c r="K44"/>
  <c r="K77"/>
  <c r="K78"/>
  <c r="I86"/>
  <c r="L19"/>
  <c r="N13"/>
  <c r="N19"/>
  <c r="M13"/>
  <c r="M19"/>
  <c r="J13"/>
  <c r="I12"/>
  <c r="W102" i="1"/>
  <c r="V102"/>
  <c r="K32"/>
  <c r="K48"/>
  <c r="L32"/>
  <c r="L48"/>
  <c r="M32"/>
  <c r="P32"/>
  <c r="Q32"/>
  <c r="T32"/>
  <c r="T48"/>
  <c r="U32"/>
  <c r="V32"/>
  <c r="W32"/>
  <c r="N31"/>
  <c r="N102"/>
  <c r="R102"/>
  <c r="J31"/>
  <c r="J102"/>
  <c r="N30"/>
  <c r="U54"/>
  <c r="R44"/>
  <c r="J30"/>
  <c r="J32"/>
  <c r="S62"/>
  <c r="R52"/>
  <c r="R106"/>
  <c r="S47"/>
  <c r="S85"/>
  <c r="R85"/>
  <c r="S83"/>
  <c r="U62"/>
  <c r="U63"/>
  <c r="R61"/>
  <c r="R105"/>
  <c r="R60"/>
  <c r="R51"/>
  <c r="R53"/>
  <c r="R109"/>
  <c r="S59"/>
  <c r="R58"/>
  <c r="R57"/>
  <c r="W91"/>
  <c r="W72"/>
  <c r="W79"/>
  <c r="W44"/>
  <c r="W109"/>
  <c r="W108"/>
  <c r="W105"/>
  <c r="W103"/>
  <c r="W101"/>
  <c r="V44"/>
  <c r="W13"/>
  <c r="W20"/>
  <c r="V13"/>
  <c r="V20"/>
  <c r="V101"/>
  <c r="V103"/>
  <c r="V109"/>
  <c r="V108"/>
  <c r="O17"/>
  <c r="Q17"/>
  <c r="Q20"/>
  <c r="V105"/>
  <c r="Q54"/>
  <c r="N54"/>
  <c r="P47"/>
  <c r="P48"/>
  <c r="N44"/>
  <c r="V59"/>
  <c r="O59"/>
  <c r="O63"/>
  <c r="N58"/>
  <c r="N57"/>
  <c r="K91"/>
  <c r="O91"/>
  <c r="V85"/>
  <c r="W85"/>
  <c r="O85"/>
  <c r="W83"/>
  <c r="V83"/>
  <c r="O83"/>
  <c r="N83"/>
  <c r="AA35"/>
  <c r="Z35"/>
  <c r="Y35"/>
  <c r="K17"/>
  <c r="J17"/>
  <c r="N67"/>
  <c r="N66"/>
  <c r="U72"/>
  <c r="R72"/>
  <c r="Q72"/>
  <c r="M72"/>
  <c r="J72"/>
  <c r="V62"/>
  <c r="Q62"/>
  <c r="Q63"/>
  <c r="N61"/>
  <c r="N105"/>
  <c r="N60"/>
  <c r="J45"/>
  <c r="U47"/>
  <c r="R47"/>
  <c r="Q47"/>
  <c r="Q48"/>
  <c r="M47"/>
  <c r="N46"/>
  <c r="R45"/>
  <c r="N45"/>
  <c r="N53"/>
  <c r="N109"/>
  <c r="N51"/>
  <c r="N62"/>
  <c r="L110"/>
  <c r="J89"/>
  <c r="J91"/>
  <c r="K85"/>
  <c r="J84"/>
  <c r="K83"/>
  <c r="J83"/>
  <c r="J82"/>
  <c r="M78"/>
  <c r="J76"/>
  <c r="M75"/>
  <c r="J75"/>
  <c r="J74"/>
  <c r="J108"/>
  <c r="J107"/>
  <c r="J73"/>
  <c r="M54"/>
  <c r="J54"/>
  <c r="J50"/>
  <c r="J41"/>
  <c r="J43"/>
  <c r="J42"/>
  <c r="J40"/>
  <c r="J39"/>
  <c r="J38"/>
  <c r="J37"/>
  <c r="J36"/>
  <c r="K13"/>
  <c r="J13"/>
  <c r="J12"/>
  <c r="P110"/>
  <c r="N89"/>
  <c r="N84"/>
  <c r="N82"/>
  <c r="N50"/>
  <c r="N103"/>
  <c r="N41"/>
  <c r="N43"/>
  <c r="N42"/>
  <c r="N40"/>
  <c r="N39"/>
  <c r="N38"/>
  <c r="N37"/>
  <c r="N36"/>
  <c r="O13"/>
  <c r="N13"/>
  <c r="N12"/>
  <c r="R37"/>
  <c r="R38"/>
  <c r="R39"/>
  <c r="R40"/>
  <c r="R42"/>
  <c r="R43"/>
  <c r="R41"/>
  <c r="R36"/>
  <c r="R83"/>
  <c r="R84"/>
  <c r="R82"/>
  <c r="U78"/>
  <c r="R76"/>
  <c r="U75"/>
  <c r="R75"/>
  <c r="R74"/>
  <c r="R73"/>
  <c r="S91"/>
  <c r="R89"/>
  <c r="R91"/>
  <c r="S13"/>
  <c r="R12"/>
  <c r="R50"/>
  <c r="T110"/>
  <c r="J85"/>
  <c r="J78"/>
  <c r="T93"/>
  <c r="T94"/>
  <c r="N65" i="3"/>
  <c r="V100" i="1"/>
  <c r="W48"/>
  <c r="M84" i="3"/>
  <c r="R13" i="1"/>
  <c r="R20"/>
  <c r="S20"/>
  <c r="J79"/>
  <c r="N59"/>
  <c r="O20"/>
  <c r="N32"/>
  <c r="I13" i="3"/>
  <c r="I19"/>
  <c r="J19"/>
  <c r="I92"/>
  <c r="N108" i="1"/>
  <c r="N107"/>
  <c r="O86"/>
  <c r="J103"/>
  <c r="R48"/>
  <c r="U48"/>
  <c r="S48"/>
  <c r="I75" i="3"/>
  <c r="I76"/>
  <c r="N101" i="1"/>
  <c r="N100"/>
  <c r="J101"/>
  <c r="M48"/>
  <c r="J47"/>
  <c r="J48"/>
  <c r="N69"/>
  <c r="O79"/>
  <c r="N63"/>
  <c r="P93"/>
  <c r="P94"/>
  <c r="L93"/>
  <c r="L94"/>
  <c r="M79"/>
  <c r="K86"/>
  <c r="K92"/>
  <c r="J92"/>
  <c r="N72"/>
  <c r="Q79"/>
  <c r="Q93"/>
  <c r="Q94"/>
  <c r="J20"/>
  <c r="N91"/>
  <c r="O92"/>
  <c r="W100"/>
  <c r="W99"/>
  <c r="I64" i="3"/>
  <c r="I65"/>
  <c r="L65"/>
  <c r="R54" i="1"/>
  <c r="U79"/>
  <c r="V99"/>
  <c r="V107"/>
  <c r="W107"/>
  <c r="R78"/>
  <c r="R103"/>
  <c r="N83" i="3"/>
  <c r="N94"/>
  <c r="I43"/>
  <c r="I44"/>
  <c r="J86" i="1"/>
  <c r="V63"/>
  <c r="V79"/>
  <c r="N76" i="3"/>
  <c r="V86" i="1"/>
  <c r="V92"/>
  <c r="R101"/>
  <c r="R86"/>
  <c r="N85"/>
  <c r="N86"/>
  <c r="W86"/>
  <c r="W92"/>
  <c r="V48"/>
  <c r="S86"/>
  <c r="S92"/>
  <c r="R108"/>
  <c r="R107"/>
  <c r="I85" i="3"/>
  <c r="I84"/>
  <c r="I83"/>
  <c r="N17" i="1"/>
  <c r="N20"/>
  <c r="S63"/>
  <c r="R63"/>
  <c r="R62"/>
  <c r="M44" i="3"/>
  <c r="N44"/>
  <c r="N77"/>
  <c r="N78"/>
  <c r="R59" i="1"/>
  <c r="K20"/>
  <c r="O48"/>
  <c r="N47"/>
  <c r="J44" i="3"/>
  <c r="M83"/>
  <c r="M94"/>
  <c r="N84"/>
  <c r="V93" i="1"/>
  <c r="V94"/>
  <c r="U93"/>
  <c r="U94"/>
  <c r="M93"/>
  <c r="M94"/>
  <c r="R100"/>
  <c r="R99"/>
  <c r="J100"/>
  <c r="J99"/>
  <c r="J110"/>
  <c r="N79"/>
  <c r="W110"/>
  <c r="K93"/>
  <c r="J93"/>
  <c r="S79"/>
  <c r="R79"/>
  <c r="O93"/>
  <c r="N93"/>
  <c r="L77" i="3"/>
  <c r="L78"/>
  <c r="M77"/>
  <c r="M78"/>
  <c r="V110" i="1"/>
  <c r="W93"/>
  <c r="W94"/>
  <c r="R92"/>
  <c r="R110"/>
  <c r="N48"/>
  <c r="K94"/>
  <c r="J94"/>
  <c r="S93"/>
  <c r="N92"/>
  <c r="S94"/>
  <c r="R94"/>
  <c r="R93"/>
  <c r="O94"/>
  <c r="N94"/>
  <c r="J77" i="3"/>
  <c r="I77"/>
  <c r="I93"/>
  <c r="I91"/>
  <c r="I94"/>
  <c r="J78"/>
  <c r="I78"/>
  <c r="N99" i="1"/>
  <c r="N110"/>
</calcChain>
</file>

<file path=xl/comments1.xml><?xml version="1.0" encoding="utf-8"?>
<comments xmlns="http://schemas.openxmlformats.org/spreadsheetml/2006/main">
  <authors>
    <author>Snieguole Kacerauskaite</author>
  </authors>
  <commentList>
    <comment ref="D52" authorId="0">
      <text>
        <r>
          <rPr>
            <sz val="9"/>
            <color indexed="81"/>
            <rFont val="Tahoma"/>
            <family val="2"/>
            <charset val="186"/>
          </rPr>
          <t xml:space="preserve">Planuojama atlikti šiuos darbus:
1. Esamos situacijos analizė.
2.  Klaipėdos regiono sporto sektoriaus apklausa (poreikio analizė).
3. Stadiono vietos parinkimo tyrimas.
4. Klaipėdos regiono stadiono koncepcijos parengimas atliktų tyrimų pagrindu.  
5. Statinio projektavimo techninės užduoties parengimas 
</t>
        </r>
      </text>
    </comment>
    <comment ref="D61" authorId="0">
      <text>
        <r>
          <rPr>
            <sz val="9"/>
            <color indexed="81"/>
            <rFont val="Tahoma"/>
            <family val="2"/>
            <charset val="186"/>
          </rPr>
          <t>Sporto salė Pilies g. 2A, perduota valdyti, naudoti ir disponuoti patikėjimo teise BĮ KKRC pagal 2012-12-20 KMT sprendimą Nr. T2-336.</t>
        </r>
      </text>
    </comment>
  </commentList>
</comments>
</file>

<file path=xl/comments2.xml><?xml version="1.0" encoding="utf-8"?>
<comments xmlns="http://schemas.openxmlformats.org/spreadsheetml/2006/main">
  <authors>
    <author>Snieguole Kacerauskaite</author>
    <author>Snieguole</author>
  </authors>
  <commentList>
    <comment ref="K45" authorId="0">
      <text>
        <r>
          <rPr>
            <b/>
            <sz val="9"/>
            <color indexed="81"/>
            <rFont val="Tahoma"/>
            <family val="2"/>
            <charset val="186"/>
          </rPr>
          <t>10,0 - skirta</t>
        </r>
        <r>
          <rPr>
            <sz val="9"/>
            <color indexed="81"/>
            <rFont val="Tahoma"/>
            <family val="2"/>
            <charset val="186"/>
          </rPr>
          <t xml:space="preserve">
</t>
        </r>
      </text>
    </comment>
    <comment ref="K46" authorId="0">
      <text>
        <r>
          <rPr>
            <b/>
            <sz val="9"/>
            <color indexed="81"/>
            <rFont val="Tahoma"/>
            <family val="2"/>
            <charset val="186"/>
          </rPr>
          <t>100,0 - skirta</t>
        </r>
        <r>
          <rPr>
            <sz val="9"/>
            <color indexed="81"/>
            <rFont val="Tahoma"/>
            <family val="2"/>
            <charset val="186"/>
          </rPr>
          <t xml:space="preserve">
</t>
        </r>
      </text>
    </comment>
    <comment ref="E50" authorId="1">
      <text>
        <r>
          <rPr>
            <sz val="8"/>
            <color indexed="81"/>
            <rFont val="Tahoma"/>
            <family val="2"/>
            <charset val="186"/>
          </rPr>
          <t>IV etapas (dirbtinės dangos  aikštės įrengimas) -3000 tūkst. Lt; III etapas (lengvosios atletikos sektorių ir bėgimo takų dangų pakeitimas, priešgaisrinio vandentiekio sistemos remontas) 500 tūkst. Lt; II  etapas (VIP tribūnos rekonstrukcija,  žiūrovinių (~30 %)  vietų  tribūnų uždengimas stogu iš lengvų konstrukcijų bei pritaikymas neįgaliesiems) - 3500 Lt.</t>
        </r>
      </text>
    </comment>
    <comment ref="E57" authorId="0">
      <text>
        <r>
          <rPr>
            <sz val="9"/>
            <color indexed="81"/>
            <rFont val="Tahoma"/>
            <family val="2"/>
            <charset val="186"/>
          </rPr>
          <t xml:space="preserve">Planuojama atlikti šiuos darbus:
1. Esamos situacijos analizė.
2.  Klaipėdos regiono sporto sektoriaus apklausa (poreikio analizė).
3. Stadiono vietos parinkimo tyrimas.
4. Klaipėdos regiono stadiono koncepcijos parengimas atliktų tyrimų pagrindu.  
5. Statinio projektavimo techninės užduoties parengimas 
</t>
        </r>
      </text>
    </comment>
    <comment ref="E87" authorId="0">
      <text>
        <r>
          <rPr>
            <sz val="9"/>
            <color indexed="81"/>
            <rFont val="Tahoma"/>
            <family val="2"/>
            <charset val="186"/>
          </rPr>
          <t xml:space="preserve">2012-11-29 KMT sprendimas Nr. T2-282 „Dėl prioritetinių sporto šakų didelio sportinio meistriškumo klubų veiklos finansavimo“.
</t>
        </r>
      </text>
    </comment>
  </commentList>
</comments>
</file>

<file path=xl/sharedStrings.xml><?xml version="1.0" encoding="utf-8"?>
<sst xmlns="http://schemas.openxmlformats.org/spreadsheetml/2006/main" count="579" uniqueCount="179">
  <si>
    <t>Užtikrinti sporto renginių ir pratybų aptarnavimo paslaugų teikimą</t>
  </si>
  <si>
    <t>Įrengti naujas ir modernizuoti esamas sporto bazes</t>
  </si>
  <si>
    <t>Programos tikslo kodas</t>
  </si>
  <si>
    <t>Uždavinio kodas</t>
  </si>
  <si>
    <t>Priemonės kodas</t>
  </si>
  <si>
    <t>Priemonės požymis</t>
  </si>
  <si>
    <t>Asignavimų valdytojo kodas</t>
  </si>
  <si>
    <t>Finansavimo šaltinis</t>
  </si>
  <si>
    <t>Iš viso</t>
  </si>
  <si>
    <t>Išlaidoms</t>
  </si>
  <si>
    <t>01</t>
  </si>
  <si>
    <t>08</t>
  </si>
  <si>
    <t>SB</t>
  </si>
  <si>
    <t>Iš viso:</t>
  </si>
  <si>
    <t>02</t>
  </si>
  <si>
    <t>03</t>
  </si>
  <si>
    <t>04</t>
  </si>
  <si>
    <t>05</t>
  </si>
  <si>
    <t>11</t>
  </si>
  <si>
    <t>Iš viso uždaviniui:</t>
  </si>
  <si>
    <t>Iš viso tikslui:</t>
  </si>
  <si>
    <t>Iš viso programai:</t>
  </si>
  <si>
    <t>Finansavimo šaltiniai</t>
  </si>
  <si>
    <t>SAVIVALDYBĖS LĖŠOS</t>
  </si>
  <si>
    <t>KITOS LĖŠOS</t>
  </si>
  <si>
    <t>tūkst. Lt</t>
  </si>
  <si>
    <t>ES</t>
  </si>
  <si>
    <t>Finansavimo šaltinių suvestinė</t>
  </si>
  <si>
    <t>11 Kūno kultūros ir sporto plėtros programa</t>
  </si>
  <si>
    <t>Pavadinimas</t>
  </si>
  <si>
    <t>Iš jų darbo užmokesčiui</t>
  </si>
  <si>
    <t>Strateginis tikslas 03. Užtikrinti gyventojams aukštą švietimo, kultūros, socialinių, sporto ir sveikatos apsaugos paslaugų kokybę ir prieinamumą</t>
  </si>
  <si>
    <t>Turtui įsigyti ir finansiniams įsipareigojimams vykdyti</t>
  </si>
  <si>
    <t>Kt</t>
  </si>
  <si>
    <t xml:space="preserve"> KŪNO KULTŪROS IR SPORTO PLĖTROS PROGRAMOS (NR. 11)</t>
  </si>
  <si>
    <t>Individualių sporto šakų sportininkų pasirengimas dalyvauti atrankos varžybose dėl patekimo į nacionalines rinktines</t>
  </si>
  <si>
    <t>5</t>
  </si>
  <si>
    <t>2</t>
  </si>
  <si>
    <t>BĮ Klaipėdos kūno kultūros ir rekreacijos centro išlaikymas ir  veiklos organizavimas</t>
  </si>
  <si>
    <t>Sporto pratybų ir renginių aptarnavimas pagrindinėse sporto bazėse</t>
  </si>
  <si>
    <t>Tobulinti perspektyvių sportininkų atrankos ir rengimo sistemą, sudaryti sąlygas siekti didelio sportinio meistriškumo</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</si>
  <si>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</si>
  <si>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</si>
  <si>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Europos Sąjungos paramos lėšos </t>
    </r>
    <r>
      <rPr>
        <b/>
        <sz val="10"/>
        <rFont val="Times New Roman"/>
        <family val="1"/>
      </rPr>
      <t>ES</t>
    </r>
  </si>
  <si>
    <t>06</t>
  </si>
  <si>
    <t>SB(P)</t>
  </si>
  <si>
    <r>
      <t xml:space="preserve">Paskolos lėšos </t>
    </r>
    <r>
      <rPr>
        <b/>
        <sz val="10"/>
        <rFont val="Times New Roman"/>
        <family val="1"/>
      </rPr>
      <t>SB(P)</t>
    </r>
  </si>
  <si>
    <t>Sudaryti sąlygas sportuoti visų amžiaus grupių miestiečiams</t>
  </si>
  <si>
    <t>Sportinės veiklos programų dalinis finansavimas:</t>
  </si>
  <si>
    <t>P8</t>
  </si>
  <si>
    <t>Sudaryti sąlygas įtraukti visas miesto socialines grupes į sporto veiklą ir sukurti socialinį pagrindą didelio meistriškumo sportininkų rengimo sistemai</t>
  </si>
  <si>
    <t>buriavimo klubų, vykdančių vaikų ir jaunimo buriavimo mokymo veiklą</t>
  </si>
  <si>
    <t>Projekto „Daugiafunkcinis sporto ir pramogų kompleksas, Dubysos 10, Klaipėda“ įgyvendinimas</t>
  </si>
  <si>
    <t>BĮ Klaipėdos „Gintaro“ sporto centro baseino (S. Daukanto g. 31) pastato šiluminė renovacija</t>
  </si>
  <si>
    <t>Papriemonės kodas</t>
  </si>
  <si>
    <t>Indėlio kriterijaus</t>
  </si>
  <si>
    <t>Reprezentuojančių miestą sporto klubų veiklos dalinis finansavimas pagal ilgalaikes sutartis:</t>
  </si>
  <si>
    <t xml:space="preserve">Klaipėdos krepšinio sporto klubo „Neptūnas“ </t>
  </si>
  <si>
    <t xml:space="preserve"> TIKSLŲ, UŽDAVINIŲ, PRIEMONIŲ, PRIEMONIŲ IŠLAIDŲ IR KRITERIJŲ SUVESTINĖ</t>
  </si>
  <si>
    <t>BĮ Klaipėdos futbolo sporto mokykloje</t>
  </si>
  <si>
    <t>tradicinių, tarptautinių sporto renginių</t>
  </si>
  <si>
    <t>neįgaliųjų sporto klubų</t>
  </si>
  <si>
    <t>sporto klubų, dalyvaujančių judėjime „sportas visiems“</t>
  </si>
  <si>
    <t>prioritetinių sporto šakų sporto klubų, atstovaujančių Klaipėdos miestui</t>
  </si>
  <si>
    <t>sporto klubų, dalyvaujančių regioniniuose, šalies ar tarptautiniuose mėgėjiško sporto renginiuose</t>
  </si>
  <si>
    <t>miesto jachtų su jaunųjų buriuotojų įgulomis dalyvavimo tarptautinėse regatose</t>
  </si>
  <si>
    <t>Klaipėdos miesto sportinių šokių klubo „Žuvėdra“</t>
  </si>
  <si>
    <t>07</t>
  </si>
  <si>
    <t>Iš dalies finansuota programų</t>
  </si>
  <si>
    <t xml:space="preserve">Klaipėdos centrinio stadiono Sportininkų g. 46  rekonstrukcija (II-IV etapai) </t>
  </si>
  <si>
    <t>Projekto „Jaunimo pasitraukimo iš sportinės veiklos prevencija (PYDOS)“ įgyvendinimas</t>
  </si>
  <si>
    <t xml:space="preserve">Dokumentacijos, reikalingos sporto infrastruktūros plėtrai, parengimas:                                      </t>
  </si>
  <si>
    <t>SB(VB)</t>
  </si>
  <si>
    <t xml:space="preserve">Sporto infrastruktūros objektų einamasis remontas ir techninis aptarnavimas:                                    </t>
  </si>
  <si>
    <t>BĮ Klaipėdos miesto sporto centro administracinio pastato (S. Daukanto g. 24) stogo dangos remontas</t>
  </si>
  <si>
    <t>Imtynių sporto salės Kretingos g. stogo dangos ir vidaus patalpų remontas</t>
  </si>
  <si>
    <t>Sporto ir sveikatingumo bazės renovacija (Smiltynės g. 13)</t>
  </si>
  <si>
    <t>2014-ųjų metų lėšų projektas</t>
  </si>
  <si>
    <t>2015-ųjų metų lėšų projektas</t>
  </si>
  <si>
    <t>planas</t>
  </si>
  <si>
    <t>2013-ieji metai</t>
  </si>
  <si>
    <t>2014-ieji metai</t>
  </si>
  <si>
    <t>2015-ieji metai</t>
  </si>
  <si>
    <t>Perdengas stogas, kv.m</t>
  </si>
  <si>
    <t>Nupirkta irklavimo, baidarių ir kanojų irklavimo pratybų ir sporto renginių aptarnavimo paslaugų, tūkst. val.</t>
  </si>
  <si>
    <t>Dalyvių skaičius 25 sporto šakų varžybose, tūkst.</t>
  </si>
  <si>
    <t>Sporto bazių, kuriose pagerintos  sportavimo sąlygos, sk..</t>
  </si>
  <si>
    <t>BĮ Klaipėdos miesto sporto centre</t>
  </si>
  <si>
    <t>BĮ Klaipėdos „Viesulo“ sporto centre</t>
  </si>
  <si>
    <t>BĮ Klaipėdos „Gintaro“ sporto centre</t>
  </si>
  <si>
    <t>BĮ Klaipėdos Vlado Knašiaus krepšinio mokykloje</t>
  </si>
  <si>
    <t>Finansuota programų, iš viso</t>
  </si>
  <si>
    <t>Įgyvendinta programa, proc.</t>
  </si>
  <si>
    <t>Dalyvių sk. varžybose Lenkijoje</t>
  </si>
  <si>
    <t xml:space="preserve">Iškovota vieta Lietuvos krepšinio lygos čempionate  </t>
  </si>
  <si>
    <t xml:space="preserve">Iškovota vieta Lietuvos rankinio aukščiausioje lygoje </t>
  </si>
  <si>
    <t>Skirta stipendijų sportininkams, sk.</t>
  </si>
  <si>
    <t>Europos jaunių sunkiosios atletikos varžybų organizavimas</t>
  </si>
  <si>
    <t>Dalyvių sk., tūkst.</t>
  </si>
  <si>
    <t>Stadiono perspektyvų studijos Klaipėdos regione parengimas</t>
  </si>
  <si>
    <t>Parengta galimybių studija</t>
  </si>
  <si>
    <t>Parengtas techn. projektas</t>
  </si>
  <si>
    <r>
      <t xml:space="preserve">Valstybės biudžeto specialiosios tikslinės dotacijos lėšos </t>
    </r>
    <r>
      <rPr>
        <b/>
        <sz val="10"/>
        <rFont val="Times New Roman"/>
        <family val="1"/>
        <charset val="186"/>
      </rPr>
      <t>SB(VB)</t>
    </r>
  </si>
  <si>
    <r>
      <t xml:space="preserve">Kiti finansavimo šaltiniai </t>
    </r>
    <r>
      <rPr>
        <b/>
        <sz val="10"/>
        <rFont val="Times New Roman"/>
        <family val="1"/>
        <charset val="186"/>
      </rPr>
      <t>Kt</t>
    </r>
  </si>
  <si>
    <t>Funkcinės klasifikacijos kodas*</t>
  </si>
  <si>
    <t>** pagal Klaipėdos miesto savivaldybės tarybos 2012-02-28 sprendimą Nr. T2-35</t>
  </si>
  <si>
    <t>IX pasaulio lietuvių sporto žaidynių organizavimas:</t>
  </si>
  <si>
    <t>Bazių remonto darbai ir sportinio inventoriaus bei kito turto įsigijimas</t>
  </si>
  <si>
    <t>6</t>
  </si>
  <si>
    <t>Šventinių renginių organizavimas</t>
  </si>
  <si>
    <t xml:space="preserve"> 3-4</t>
  </si>
  <si>
    <t xml:space="preserve"> 1-2</t>
  </si>
  <si>
    <t xml:space="preserve"> 2012–2015 M. KLAIPĖDOS MIESTO SAVIVALDYBĖS</t>
  </si>
  <si>
    <t>PF</t>
  </si>
  <si>
    <t>Visų įstaigų išlaikymui (be šildymo):</t>
  </si>
  <si>
    <t>Sąlygų ugdytis sporto įstaigose sudarymas:</t>
  </si>
  <si>
    <t xml:space="preserve">Savivaldybės biudžetas, iš jo: </t>
  </si>
  <si>
    <t>Savivaldybės privatizavimo fondo lėšos PF</t>
  </si>
  <si>
    <t>Asignavimai 2012-iesiems metams</t>
  </si>
  <si>
    <t>Lėšų poreikis biudžetiniams 2013-iesiems metams</t>
  </si>
  <si>
    <t>2013-ųjų metų asignavimų planas</t>
  </si>
  <si>
    <t xml:space="preserve">Klaipėdos miesto rankinio klubo „Dragūnas“ </t>
  </si>
  <si>
    <t>SB(SP)</t>
  </si>
  <si>
    <t xml:space="preserve"> 2013–2015 M. KLAIPĖDOS MIESTO SAVIVALDYBĖS</t>
  </si>
  <si>
    <t>Produkto vertinimo kriterijus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</si>
  <si>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</si>
  <si>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Parengtas techninis projektas</t>
  </si>
  <si>
    <t>Atnaujintų sporto objektų skaičius</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</si>
  <si>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</si>
  <si>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</si>
  <si>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</si>
  <si>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</si>
  <si>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</si>
  <si>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</si>
  <si>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</si>
  <si>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</si>
  <si>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</si>
  <si>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Reprezentuojančių miestą sporto klubų veiklos dalinis finansavimas, iš jų pagal ilgalaikes sutartis:</t>
  </si>
  <si>
    <t>Reprezentuojančių miestą sporto klubų veiklos programų dalinis finansavimas</t>
  </si>
  <si>
    <t>Iš dalies finasuota programų, sk.</t>
  </si>
  <si>
    <t>2014 m.  poreikis</t>
  </si>
  <si>
    <t>2015 m. poreikis</t>
  </si>
  <si>
    <t xml:space="preserve">I </t>
  </si>
  <si>
    <t>Klaipėdos krepšinio sporto klubo „Neptūnas“;</t>
  </si>
  <si>
    <t>BĮ Klaipėdos miesto sporto centre;</t>
  </si>
  <si>
    <t>BĮ Klaipėdos „Viesulo“ sporto centre;</t>
  </si>
  <si>
    <t>BĮ Klaipėdos „Gintaro“ sporto centre;</t>
  </si>
  <si>
    <t>BĮ Klaipėdos Vlado Knašiaus krepšinio mokykloje;</t>
  </si>
  <si>
    <t>BĮ Klaipėdos futbolo sporto mokykloje;</t>
  </si>
  <si>
    <t>Bazių remonto darbai ir sportinio inventoriaus bei kito turto įsigijimas;</t>
  </si>
  <si>
    <t>tradicinių, tarptautinių sporto renginių;</t>
  </si>
  <si>
    <t>neįgaliųjų sporto klubų;</t>
  </si>
  <si>
    <t>prioritetinių sporto šakų sporto klubų, atstovaujančių Klaipėdos miestui;</t>
  </si>
  <si>
    <t>sporto klubų, dalyvaujančių regioniniuose, šalies ar tarptautiniuose mėgėjiško sporto renginiuose;</t>
  </si>
  <si>
    <t>buriavimo klubų, vykdančių vaikų ir jaunimo buriavimo mokymo veiklą;</t>
  </si>
  <si>
    <t>miesto jachtų su jaunųjų buriuotojų įgulomis dalyvavimo tarptautinėse regatose;</t>
  </si>
  <si>
    <t>Suremontuota sporto objektų, sk.</t>
  </si>
  <si>
    <t>Sporto salės ir kitų patalpų (Pilies g. 2A) remontas</t>
  </si>
  <si>
    <t xml:space="preserve">Suremontuota sporto salė, proc. </t>
  </si>
  <si>
    <t>Pritaikytas darbui trenerių kambarys ir atliktas dalinis stogo remontas</t>
  </si>
  <si>
    <t>BĮ Klaipėdos miesto sporto centro administracinio pastato (S. Daukanto g. 24) stogo dangos remontas;</t>
  </si>
  <si>
    <t>Imtynių sporto salės Kretingos g. stogo dangos ir vidaus patalpų remontas;</t>
  </si>
  <si>
    <t>Įsteigta viešoji įstaiga</t>
  </si>
  <si>
    <t>Klaipėdos miesto baseino (50 m) su sveikatingumo centru techninio projekto parengimas</t>
  </si>
  <si>
    <t>Asignavimai 2012-iesiems metams**</t>
  </si>
  <si>
    <t>VšĮ Klaipėdos krašto buriavimo sporto mokyklos įsteigimas</t>
  </si>
  <si>
    <t>SB(L)</t>
  </si>
  <si>
    <r>
      <t xml:space="preserve">Programų lėšų likučių laikinai laisvos lėšos </t>
    </r>
    <r>
      <rPr>
        <b/>
        <sz val="10"/>
        <rFont val="Times New Roman"/>
        <family val="1"/>
        <charset val="186"/>
      </rPr>
      <t xml:space="preserve">SB(L) </t>
    </r>
  </si>
  <si>
    <t>VšĮ Klaipėdos krašto buriavimo sporto mokyklos „Žiemys“ įsteigimas</t>
  </si>
  <si>
    <t>sporto klubų, dalyvaujančių judėjime „Sportas visiems“;</t>
  </si>
  <si>
    <t>Klaipėdos miesto rankinio klubo „Dragūnas“</t>
  </si>
  <si>
    <t>Asmenų, lankančių sporto mokyklas, skaičius, žm.</t>
  </si>
  <si>
    <t xml:space="preserve">Dalyvavusiųjų sporto ir sveikatingumo renginiuose skaičius, tūkst. žm. </t>
  </si>
  <si>
    <t>Dalinai finansuota programų, iš viso</t>
  </si>
  <si>
    <t>Dirbtinės dangos įrengimas 12440 m2, 
1000-čio tribūnų vietų įrengimas  (iš jų 500 dengtos) Užbaigtumas, proc.</t>
  </si>
  <si>
    <r>
      <t>Dirbtinės dangos įrengimas 12440 m</t>
    </r>
    <r>
      <rPr>
        <vertAlign val="superscript"/>
        <sz val="10"/>
        <rFont val="Times New Roman"/>
        <family val="1"/>
        <charset val="186"/>
      </rPr>
      <t>2</t>
    </r>
    <r>
      <rPr>
        <sz val="10"/>
        <rFont val="Times New Roman"/>
        <family val="1"/>
      </rPr>
      <t>, 1000-čio tribūnų vietų įrengimas  (iš jų 500 dengtos) Užbaigtumas, proc.</t>
    </r>
  </si>
  <si>
    <t>Asmenų, lankančių sporto mokyklas, skaičius, žm.:</t>
  </si>
  <si>
    <t>Šventinių renginių organizavimas.</t>
  </si>
  <si>
    <t>Dalyvavusiųjų sporto ir sveikatingumo reng. sk., tūkst. žm.</t>
  </si>
</sst>
</file>

<file path=xl/styles.xml><?xml version="1.0" encoding="utf-8"?>
<styleSheet xmlns="http://schemas.openxmlformats.org/spreadsheetml/2006/main">
  <numFmts count="2">
    <numFmt numFmtId="164" formatCode="0.0"/>
    <numFmt numFmtId="165" formatCode="#,##0.0"/>
  </numFmts>
  <fonts count="25">
    <font>
      <sz val="10"/>
      <name val="Arial"/>
      <charset val="186"/>
    </font>
    <font>
      <sz val="10"/>
      <name val="Times New Roman"/>
      <family val="1"/>
    </font>
    <font>
      <b/>
      <sz val="10"/>
      <name val="Times New Roman"/>
      <family val="1"/>
    </font>
    <font>
      <b/>
      <sz val="9"/>
      <name val="Times New Roman"/>
      <family val="1"/>
    </font>
    <font>
      <b/>
      <sz val="11"/>
      <name val="Times New Roman"/>
      <family val="1"/>
    </font>
    <font>
      <sz val="8"/>
      <name val="Arial"/>
      <family val="2"/>
      <charset val="186"/>
    </font>
    <font>
      <sz val="10"/>
      <name val="Times New Roman"/>
      <family val="1"/>
      <charset val="186"/>
    </font>
    <font>
      <sz val="10"/>
      <name val="Arial"/>
      <family val="2"/>
      <charset val="186"/>
    </font>
    <font>
      <sz val="10"/>
      <name val="Times New Roman"/>
      <family val="1"/>
      <charset val="204"/>
    </font>
    <font>
      <b/>
      <sz val="10"/>
      <name val="Times New Roman"/>
      <family val="1"/>
      <charset val="186"/>
    </font>
    <font>
      <b/>
      <sz val="9"/>
      <name val="Times New Roman"/>
      <family val="1"/>
      <charset val="186"/>
    </font>
    <font>
      <sz val="8"/>
      <color indexed="81"/>
      <name val="Tahoma"/>
      <family val="2"/>
      <charset val="186"/>
    </font>
    <font>
      <sz val="9"/>
      <name val="Times New Roman"/>
      <family val="1"/>
      <charset val="186"/>
    </font>
    <font>
      <b/>
      <u/>
      <sz val="10"/>
      <name val="Times New Roman"/>
      <family val="1"/>
    </font>
    <font>
      <sz val="9"/>
      <name val="Arial"/>
      <family val="2"/>
      <charset val="186"/>
    </font>
    <font>
      <u/>
      <sz val="10"/>
      <color indexed="36"/>
      <name val="Times New Roman Baltic"/>
      <charset val="186"/>
    </font>
    <font>
      <u/>
      <sz val="10"/>
      <color indexed="12"/>
      <name val="Times New Roman Baltic"/>
      <charset val="186"/>
    </font>
    <font>
      <sz val="9"/>
      <color indexed="81"/>
      <name val="Tahoma"/>
      <family val="2"/>
      <charset val="186"/>
    </font>
    <font>
      <b/>
      <sz val="9"/>
      <color indexed="81"/>
      <name val="Tahoma"/>
      <family val="2"/>
      <charset val="186"/>
    </font>
    <font>
      <b/>
      <sz val="8"/>
      <name val="Times New Roman"/>
      <family val="1"/>
      <charset val="186"/>
    </font>
    <font>
      <sz val="8"/>
      <name val="Times New Roman"/>
      <family val="1"/>
      <charset val="186"/>
    </font>
    <font>
      <sz val="8"/>
      <name val="Arial"/>
      <family val="2"/>
      <charset val="186"/>
    </font>
    <font>
      <vertAlign val="superscript"/>
      <sz val="10"/>
      <name val="Times New Roman"/>
      <family val="1"/>
      <charset val="186"/>
    </font>
    <font>
      <sz val="9"/>
      <name val="Times New Roman"/>
      <family val="1"/>
    </font>
    <font>
      <sz val="12"/>
      <name val="Times New Roman"/>
      <family val="1"/>
      <charset val="186"/>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s>
  <borders count="7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top/>
      <bottom style="thin">
        <color indexed="64"/>
      </bottom>
      <diagonal/>
    </border>
    <border>
      <left/>
      <right/>
      <top style="medium">
        <color indexed="64"/>
      </top>
      <bottom style="thin">
        <color indexed="64"/>
      </bottom>
      <diagonal/>
    </border>
  </borders>
  <cellStyleXfs count="3">
    <xf numFmtId="0" fontId="0" fillId="0" borderId="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cellStyleXfs>
  <cellXfs count="1234">
    <xf numFmtId="0" fontId="0" fillId="0" borderId="0" xfId="0"/>
    <xf numFmtId="0" fontId="1" fillId="0" borderId="0" xfId="0" applyFont="1" applyFill="1" applyBorder="1" applyAlignment="1">
      <alignment vertical="top" wrapText="1"/>
    </xf>
    <xf numFmtId="49" fontId="1" fillId="0" borderId="1" xfId="0" applyNumberFormat="1" applyFont="1" applyFill="1" applyBorder="1" applyAlignment="1">
      <alignment horizontal="center" vertical="top"/>
    </xf>
    <xf numFmtId="0" fontId="1" fillId="0" borderId="2" xfId="0" applyFont="1" applyBorder="1" applyAlignment="1">
      <alignment horizontal="center" vertical="top"/>
    </xf>
    <xf numFmtId="49" fontId="2" fillId="2" borderId="3" xfId="0" applyNumberFormat="1" applyFont="1" applyFill="1" applyBorder="1" applyAlignment="1">
      <alignment horizontal="center" vertical="top"/>
    </xf>
    <xf numFmtId="49" fontId="2" fillId="2" borderId="4" xfId="0" applyNumberFormat="1" applyFont="1" applyFill="1" applyBorder="1" applyAlignment="1">
      <alignment horizontal="center" vertical="center" wrapText="1"/>
    </xf>
    <xf numFmtId="49" fontId="2" fillId="3" borderId="5" xfId="0" applyNumberFormat="1" applyFont="1" applyFill="1" applyBorder="1" applyAlignment="1">
      <alignment vertical="top"/>
    </xf>
    <xf numFmtId="49" fontId="2" fillId="0" borderId="1" xfId="0" applyNumberFormat="1" applyFont="1" applyFill="1" applyBorder="1" applyAlignment="1">
      <alignment horizontal="center" vertical="top" wrapText="1"/>
    </xf>
    <xf numFmtId="0" fontId="7" fillId="0" borderId="0" xfId="0" applyFont="1"/>
    <xf numFmtId="49" fontId="3" fillId="2" borderId="6" xfId="0" applyNumberFormat="1" applyFont="1" applyFill="1" applyBorder="1" applyAlignment="1">
      <alignment vertical="top"/>
    </xf>
    <xf numFmtId="49" fontId="3" fillId="2" borderId="7" xfId="0" applyNumberFormat="1" applyFont="1" applyFill="1" applyBorder="1" applyAlignment="1">
      <alignment vertical="top"/>
    </xf>
    <xf numFmtId="49" fontId="2" fillId="4" borderId="3" xfId="0" applyNumberFormat="1" applyFont="1" applyFill="1" applyBorder="1" applyAlignment="1">
      <alignment vertical="top"/>
    </xf>
    <xf numFmtId="49" fontId="1" fillId="0" borderId="0" xfId="0" applyNumberFormat="1" applyFont="1" applyFill="1" applyBorder="1" applyAlignment="1">
      <alignment vertical="top"/>
    </xf>
    <xf numFmtId="0" fontId="1" fillId="0" borderId="0" xfId="0" applyFont="1" applyAlignment="1">
      <alignment vertical="top"/>
    </xf>
    <xf numFmtId="49" fontId="4" fillId="0" borderId="0" xfId="0" applyNumberFormat="1" applyFont="1" applyFill="1" applyBorder="1" applyAlignment="1">
      <alignment vertical="top" wrapText="1"/>
    </xf>
    <xf numFmtId="0" fontId="2" fillId="0" borderId="0" xfId="0" applyFont="1" applyFill="1" applyBorder="1" applyAlignment="1">
      <alignment vertical="center"/>
    </xf>
    <xf numFmtId="0" fontId="2" fillId="0" borderId="0" xfId="0" applyFont="1" applyFill="1" applyBorder="1" applyAlignment="1">
      <alignment vertical="top"/>
    </xf>
    <xf numFmtId="0" fontId="1" fillId="0" borderId="0" xfId="0" applyFont="1" applyFill="1" applyBorder="1" applyAlignment="1">
      <alignment vertical="top"/>
    </xf>
    <xf numFmtId="49" fontId="3" fillId="2" borderId="3" xfId="0" applyNumberFormat="1" applyFont="1" applyFill="1" applyBorder="1" applyAlignment="1">
      <alignment horizontal="center" vertical="top" wrapText="1"/>
    </xf>
    <xf numFmtId="49" fontId="3" fillId="2" borderId="6" xfId="0" applyNumberFormat="1" applyFont="1" applyFill="1" applyBorder="1" applyAlignment="1">
      <alignment vertical="top" wrapText="1"/>
    </xf>
    <xf numFmtId="0" fontId="14" fillId="2" borderId="8" xfId="0" applyFont="1" applyFill="1" applyBorder="1" applyAlignment="1">
      <alignment vertical="top" wrapText="1"/>
    </xf>
    <xf numFmtId="49" fontId="2" fillId="3" borderId="5" xfId="0" applyNumberFormat="1" applyFont="1" applyFill="1" applyBorder="1" applyAlignment="1">
      <alignment horizontal="center" vertical="top"/>
    </xf>
    <xf numFmtId="49" fontId="3" fillId="3" borderId="5" xfId="0" applyNumberFormat="1" applyFont="1" applyFill="1" applyBorder="1" applyAlignment="1">
      <alignment horizontal="center" vertical="top" wrapText="1"/>
    </xf>
    <xf numFmtId="49" fontId="3" fillId="3" borderId="9" xfId="0" applyNumberFormat="1" applyFont="1" applyFill="1" applyBorder="1" applyAlignment="1">
      <alignment vertical="top"/>
    </xf>
    <xf numFmtId="49" fontId="3" fillId="3" borderId="10" xfId="0" applyNumberFormat="1" applyFont="1" applyFill="1" applyBorder="1" applyAlignment="1">
      <alignment vertical="top"/>
    </xf>
    <xf numFmtId="49" fontId="3" fillId="3" borderId="9" xfId="0" applyNumberFormat="1" applyFont="1" applyFill="1" applyBorder="1" applyAlignment="1">
      <alignment vertical="top" wrapText="1"/>
    </xf>
    <xf numFmtId="0" fontId="14" fillId="3" borderId="11" xfId="0" applyFont="1" applyFill="1" applyBorder="1" applyAlignment="1">
      <alignment vertical="top" wrapText="1"/>
    </xf>
    <xf numFmtId="0" fontId="7" fillId="0" borderId="0" xfId="0" applyFont="1" applyFill="1"/>
    <xf numFmtId="164" fontId="3" fillId="3" borderId="4" xfId="0" applyNumberFormat="1" applyFont="1" applyFill="1" applyBorder="1" applyAlignment="1">
      <alignment horizontal="center" vertical="center"/>
    </xf>
    <xf numFmtId="164" fontId="3" fillId="4" borderId="12" xfId="0" applyNumberFormat="1" applyFont="1" applyFill="1" applyBorder="1" applyAlignment="1">
      <alignment horizontal="center" vertical="top"/>
    </xf>
    <xf numFmtId="164" fontId="3" fillId="4" borderId="10" xfId="0" applyNumberFormat="1" applyFont="1" applyFill="1" applyBorder="1" applyAlignment="1">
      <alignment horizontal="center" vertical="top"/>
    </xf>
    <xf numFmtId="164" fontId="3" fillId="4" borderId="13" xfId="0" applyNumberFormat="1" applyFont="1" applyFill="1" applyBorder="1" applyAlignment="1">
      <alignment horizontal="center" vertical="top"/>
    </xf>
    <xf numFmtId="164" fontId="3" fillId="2" borderId="4" xfId="0" applyNumberFormat="1" applyFont="1" applyFill="1" applyBorder="1" applyAlignment="1">
      <alignment horizontal="center" vertical="top"/>
    </xf>
    <xf numFmtId="164" fontId="3" fillId="2" borderId="5" xfId="0" applyNumberFormat="1" applyFont="1" applyFill="1" applyBorder="1" applyAlignment="1">
      <alignment horizontal="center" vertical="top"/>
    </xf>
    <xf numFmtId="164" fontId="3" fillId="2" borderId="14" xfId="0" applyNumberFormat="1" applyFont="1" applyFill="1" applyBorder="1" applyAlignment="1">
      <alignment horizontal="center" vertical="top"/>
    </xf>
    <xf numFmtId="49" fontId="2" fillId="2" borderId="15" xfId="0" applyNumberFormat="1" applyFont="1" applyFill="1" applyBorder="1" applyAlignment="1">
      <alignment horizontal="center" vertical="top"/>
    </xf>
    <xf numFmtId="0" fontId="1" fillId="0" borderId="0" xfId="0" applyFont="1" applyBorder="1" applyAlignment="1">
      <alignment vertical="top"/>
    </xf>
    <xf numFmtId="49" fontId="2" fillId="2" borderId="16" xfId="0" applyNumberFormat="1" applyFont="1" applyFill="1" applyBorder="1" applyAlignment="1">
      <alignment horizontal="center" vertical="top"/>
    </xf>
    <xf numFmtId="164" fontId="2" fillId="3" borderId="14" xfId="0" applyNumberFormat="1" applyFont="1" applyFill="1" applyBorder="1" applyAlignment="1">
      <alignment horizontal="center" vertical="top"/>
    </xf>
    <xf numFmtId="164" fontId="2" fillId="3" borderId="5" xfId="0" applyNumberFormat="1" applyFont="1" applyFill="1" applyBorder="1" applyAlignment="1">
      <alignment horizontal="center" vertical="top"/>
    </xf>
    <xf numFmtId="49" fontId="3" fillId="2" borderId="8" xfId="0" applyNumberFormat="1" applyFont="1" applyFill="1" applyBorder="1" applyAlignment="1">
      <alignment vertical="top"/>
    </xf>
    <xf numFmtId="49" fontId="3" fillId="3" borderId="11" xfId="0" applyNumberFormat="1" applyFont="1" applyFill="1" applyBorder="1" applyAlignment="1">
      <alignment vertical="top"/>
    </xf>
    <xf numFmtId="164" fontId="2" fillId="3" borderId="4" xfId="0" applyNumberFormat="1" applyFont="1" applyFill="1" applyBorder="1" applyAlignment="1">
      <alignment horizontal="center" vertical="top"/>
    </xf>
    <xf numFmtId="49" fontId="2" fillId="0" borderId="17" xfId="0" applyNumberFormat="1" applyFont="1" applyFill="1" applyBorder="1" applyAlignment="1">
      <alignment horizontal="center" vertical="top" wrapText="1"/>
    </xf>
    <xf numFmtId="49" fontId="3" fillId="0" borderId="9" xfId="0" applyNumberFormat="1" applyFont="1" applyBorder="1" applyAlignment="1">
      <alignment vertical="top" wrapText="1"/>
    </xf>
    <xf numFmtId="49" fontId="3" fillId="0" borderId="11" xfId="0" applyNumberFormat="1" applyFont="1" applyBorder="1" applyAlignment="1">
      <alignment vertical="top" wrapText="1"/>
    </xf>
    <xf numFmtId="0" fontId="14" fillId="0" borderId="11" xfId="0" applyFont="1" applyBorder="1" applyAlignment="1">
      <alignment vertical="top" wrapText="1"/>
    </xf>
    <xf numFmtId="164" fontId="2" fillId="5" borderId="18" xfId="0" applyNumberFormat="1" applyFont="1" applyFill="1" applyBorder="1" applyAlignment="1">
      <alignment horizontal="center" vertical="top"/>
    </xf>
    <xf numFmtId="164" fontId="2" fillId="5" borderId="19" xfId="0" applyNumberFormat="1" applyFont="1" applyFill="1" applyBorder="1" applyAlignment="1">
      <alignment horizontal="center" vertical="top"/>
    </xf>
    <xf numFmtId="0" fontId="7" fillId="0" borderId="0" xfId="0" applyFont="1" applyBorder="1"/>
    <xf numFmtId="164" fontId="2" fillId="5" borderId="20" xfId="0" applyNumberFormat="1" applyFont="1" applyFill="1" applyBorder="1" applyAlignment="1">
      <alignment horizontal="center" vertical="top"/>
    </xf>
    <xf numFmtId="0" fontId="1" fillId="0" borderId="21" xfId="0" applyFont="1" applyBorder="1" applyAlignment="1">
      <alignment horizontal="center" vertical="top"/>
    </xf>
    <xf numFmtId="0" fontId="1" fillId="0" borderId="8" xfId="0" applyFont="1" applyBorder="1" applyAlignment="1">
      <alignment horizontal="center" vertical="top"/>
    </xf>
    <xf numFmtId="0" fontId="2" fillId="5" borderId="22" xfId="0" applyFont="1" applyFill="1" applyBorder="1" applyAlignment="1">
      <alignment horizontal="right" vertical="top"/>
    </xf>
    <xf numFmtId="49" fontId="1" fillId="0" borderId="2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164" fontId="2" fillId="0" borderId="8" xfId="0" applyNumberFormat="1" applyFont="1" applyFill="1" applyBorder="1" applyAlignment="1">
      <alignment horizontal="left" vertical="top"/>
    </xf>
    <xf numFmtId="164" fontId="2" fillId="3" borderId="6" xfId="0" applyNumberFormat="1" applyFont="1" applyFill="1" applyBorder="1" applyAlignment="1">
      <alignment horizontal="left" vertical="top"/>
    </xf>
    <xf numFmtId="0" fontId="1" fillId="0" borderId="0" xfId="0" applyFont="1" applyAlignment="1">
      <alignment horizontal="left" vertical="top"/>
    </xf>
    <xf numFmtId="49" fontId="2" fillId="3" borderId="25"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164" fontId="1" fillId="0" borderId="0" xfId="0" applyNumberFormat="1" applyFont="1" applyFill="1" applyBorder="1" applyAlignment="1">
      <alignment horizontal="center" vertical="top" wrapText="1"/>
    </xf>
    <xf numFmtId="164" fontId="1" fillId="0" borderId="7"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0" fontId="6" fillId="6" borderId="19" xfId="0" applyFont="1" applyFill="1" applyBorder="1" applyAlignment="1">
      <alignment horizontal="center" vertical="center" textRotation="90" wrapText="1"/>
    </xf>
    <xf numFmtId="164" fontId="1" fillId="6" borderId="26" xfId="0" applyNumberFormat="1" applyFont="1" applyFill="1" applyBorder="1" applyAlignment="1">
      <alignment horizontal="center" vertical="top"/>
    </xf>
    <xf numFmtId="164" fontId="1" fillId="6" borderId="27" xfId="0" applyNumberFormat="1" applyFont="1" applyFill="1" applyBorder="1" applyAlignment="1">
      <alignment horizontal="center" vertical="top"/>
    </xf>
    <xf numFmtId="164" fontId="1" fillId="6" borderId="16" xfId="0" applyNumberFormat="1" applyFont="1" applyFill="1" applyBorder="1" applyAlignment="1">
      <alignment horizontal="center" vertical="top" wrapText="1"/>
    </xf>
    <xf numFmtId="164" fontId="1" fillId="6" borderId="11" xfId="0" applyNumberFormat="1" applyFont="1" applyFill="1" applyBorder="1" applyAlignment="1">
      <alignment horizontal="center" vertical="top" wrapText="1"/>
    </xf>
    <xf numFmtId="164" fontId="1" fillId="6" borderId="28" xfId="0" applyNumberFormat="1" applyFont="1" applyFill="1" applyBorder="1" applyAlignment="1">
      <alignment horizontal="center" vertical="top" wrapText="1"/>
    </xf>
    <xf numFmtId="164" fontId="1" fillId="6" borderId="8" xfId="0" applyNumberFormat="1" applyFont="1" applyFill="1" applyBorder="1" applyAlignment="1">
      <alignment horizontal="center" vertical="top" wrapText="1"/>
    </xf>
    <xf numFmtId="164" fontId="1" fillId="6" borderId="15" xfId="0" applyNumberFormat="1" applyFont="1" applyFill="1" applyBorder="1" applyAlignment="1">
      <alignment horizontal="center" vertical="top"/>
    </xf>
    <xf numFmtId="164" fontId="1" fillId="6" borderId="9" xfId="0" applyNumberFormat="1" applyFont="1" applyFill="1" applyBorder="1" applyAlignment="1">
      <alignment horizontal="center" vertical="top"/>
    </xf>
    <xf numFmtId="0" fontId="6" fillId="6" borderId="15" xfId="0" applyFont="1" applyFill="1" applyBorder="1" applyAlignment="1">
      <alignment horizontal="center" vertical="top" wrapText="1"/>
    </xf>
    <xf numFmtId="164" fontId="6" fillId="6" borderId="9"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wrapText="1"/>
    </xf>
    <xf numFmtId="0" fontId="7" fillId="6" borderId="29" xfId="0" applyFont="1" applyFill="1" applyBorder="1" applyAlignment="1">
      <alignment horizontal="center" vertical="top" wrapText="1"/>
    </xf>
    <xf numFmtId="164" fontId="1" fillId="6" borderId="30" xfId="0" applyNumberFormat="1" applyFont="1" applyFill="1" applyBorder="1" applyAlignment="1">
      <alignment horizontal="center" vertical="top" wrapText="1"/>
    </xf>
    <xf numFmtId="164" fontId="1" fillId="6" borderId="31" xfId="0" applyNumberFormat="1" applyFont="1" applyFill="1" applyBorder="1" applyAlignment="1">
      <alignment horizontal="center" vertical="top" wrapText="1"/>
    </xf>
    <xf numFmtId="164" fontId="1" fillId="6" borderId="32" xfId="0" applyNumberFormat="1" applyFont="1" applyFill="1" applyBorder="1" applyAlignment="1">
      <alignment horizontal="center" vertical="top" wrapText="1"/>
    </xf>
    <xf numFmtId="164" fontId="1" fillId="6" borderId="33" xfId="0" applyNumberFormat="1" applyFont="1" applyFill="1" applyBorder="1" applyAlignment="1">
      <alignment horizontal="center" vertical="top"/>
    </xf>
    <xf numFmtId="164" fontId="1" fillId="6" borderId="34" xfId="0" applyNumberFormat="1" applyFont="1" applyFill="1" applyBorder="1" applyAlignment="1">
      <alignment horizontal="center" vertical="top"/>
    </xf>
    <xf numFmtId="164" fontId="1" fillId="6" borderId="35"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31" xfId="0" applyNumberFormat="1" applyFont="1" applyFill="1" applyBorder="1" applyAlignment="1">
      <alignment horizontal="center" vertical="top"/>
    </xf>
    <xf numFmtId="164" fontId="1" fillId="6" borderId="16" xfId="0" applyNumberFormat="1" applyFont="1" applyFill="1" applyBorder="1" applyAlignment="1">
      <alignment horizontal="center" vertical="center"/>
    </xf>
    <xf numFmtId="164" fontId="1" fillId="6" borderId="37" xfId="0" applyNumberFormat="1" applyFont="1" applyFill="1" applyBorder="1" applyAlignment="1">
      <alignment horizontal="center" vertical="center"/>
    </xf>
    <xf numFmtId="164" fontId="1" fillId="6" borderId="28" xfId="0" applyNumberFormat="1" applyFont="1" applyFill="1" applyBorder="1" applyAlignment="1">
      <alignment horizontal="center" vertical="center"/>
    </xf>
    <xf numFmtId="164" fontId="1" fillId="6" borderId="38" xfId="0" applyNumberFormat="1" applyFont="1" applyFill="1" applyBorder="1" applyAlignment="1">
      <alignment horizontal="center" vertical="center"/>
    </xf>
    <xf numFmtId="164" fontId="1" fillId="6" borderId="26" xfId="0" applyNumberFormat="1" applyFont="1" applyFill="1" applyBorder="1" applyAlignment="1">
      <alignment horizontal="center" vertical="center"/>
    </xf>
    <xf numFmtId="164" fontId="1" fillId="6" borderId="27" xfId="0" applyNumberFormat="1" applyFont="1" applyFill="1" applyBorder="1" applyAlignment="1">
      <alignment horizontal="center" vertical="center"/>
    </xf>
    <xf numFmtId="164" fontId="1" fillId="6" borderId="31" xfId="0" applyNumberFormat="1" applyFont="1" applyFill="1" applyBorder="1" applyAlignment="1">
      <alignment horizontal="center" vertical="center"/>
    </xf>
    <xf numFmtId="164" fontId="1" fillId="6" borderId="6" xfId="0" applyNumberFormat="1" applyFont="1" applyFill="1" applyBorder="1" applyAlignment="1">
      <alignment horizontal="center" vertical="top"/>
    </xf>
    <xf numFmtId="164" fontId="2" fillId="6" borderId="9" xfId="0" applyNumberFormat="1" applyFont="1" applyFill="1" applyBorder="1" applyAlignment="1">
      <alignment horizontal="right" vertical="top"/>
    </xf>
    <xf numFmtId="164" fontId="2" fillId="6" borderId="39" xfId="0" applyNumberFormat="1" applyFont="1" applyFill="1" applyBorder="1" applyAlignment="1">
      <alignment horizontal="right" vertical="top"/>
    </xf>
    <xf numFmtId="164" fontId="1" fillId="6" borderId="40" xfId="0" applyNumberFormat="1" applyFont="1" applyFill="1" applyBorder="1" applyAlignment="1">
      <alignment horizontal="center" vertical="top"/>
    </xf>
    <xf numFmtId="164" fontId="2" fillId="6" borderId="26" xfId="0" applyNumberFormat="1" applyFont="1" applyFill="1" applyBorder="1" applyAlignment="1">
      <alignment horizontal="right" vertical="top"/>
    </xf>
    <xf numFmtId="164" fontId="2" fillId="6" borderId="23" xfId="0" applyNumberFormat="1" applyFont="1" applyFill="1" applyBorder="1" applyAlignment="1">
      <alignment horizontal="right" vertical="top"/>
    </xf>
    <xf numFmtId="164" fontId="1" fillId="6" borderId="21" xfId="0" applyNumberFormat="1" applyFont="1" applyFill="1" applyBorder="1" applyAlignment="1">
      <alignment horizontal="center" vertical="top"/>
    </xf>
    <xf numFmtId="164" fontId="1" fillId="6" borderId="29" xfId="0" applyNumberFormat="1" applyFont="1" applyFill="1" applyBorder="1" applyAlignment="1">
      <alignment horizontal="center" vertical="top"/>
    </xf>
    <xf numFmtId="165" fontId="9" fillId="6" borderId="0" xfId="0" applyNumberFormat="1" applyFont="1" applyFill="1" applyBorder="1" applyAlignment="1">
      <alignment horizontal="left" vertical="center" wrapText="1"/>
    </xf>
    <xf numFmtId="164" fontId="10" fillId="6" borderId="0" xfId="0" applyNumberFormat="1" applyFont="1" applyFill="1" applyBorder="1" applyAlignment="1">
      <alignment horizontal="center" vertical="top" wrapText="1"/>
    </xf>
    <xf numFmtId="164" fontId="12" fillId="6" borderId="0" xfId="0" applyNumberFormat="1" applyFont="1" applyFill="1" applyBorder="1" applyAlignment="1">
      <alignment horizontal="center" vertical="top" wrapText="1"/>
    </xf>
    <xf numFmtId="164" fontId="9" fillId="6" borderId="0" xfId="0" applyNumberFormat="1" applyFont="1" applyFill="1" applyBorder="1" applyAlignment="1">
      <alignment horizontal="center" vertical="top"/>
    </xf>
    <xf numFmtId="164" fontId="2" fillId="5" borderId="0" xfId="0" applyNumberFormat="1" applyFont="1" applyFill="1" applyBorder="1" applyAlignment="1">
      <alignment horizontal="center" vertical="top"/>
    </xf>
    <xf numFmtId="164" fontId="2" fillId="3" borderId="41" xfId="0" applyNumberFormat="1" applyFont="1" applyFill="1" applyBorder="1" applyAlignment="1">
      <alignment horizontal="center" vertical="top"/>
    </xf>
    <xf numFmtId="164" fontId="1" fillId="6" borderId="39" xfId="0" applyNumberFormat="1" applyFont="1" applyFill="1" applyBorder="1" applyAlignment="1">
      <alignment horizontal="center" vertical="top"/>
    </xf>
    <xf numFmtId="164" fontId="3" fillId="2" borderId="42" xfId="0" applyNumberFormat="1" applyFont="1" applyFill="1" applyBorder="1" applyAlignment="1">
      <alignment horizontal="left" vertical="top"/>
    </xf>
    <xf numFmtId="164" fontId="3" fillId="4" borderId="43" xfId="0" applyNumberFormat="1" applyFont="1" applyFill="1" applyBorder="1" applyAlignment="1">
      <alignment horizontal="left" vertical="top"/>
    </xf>
    <xf numFmtId="164" fontId="1" fillId="6" borderId="1" xfId="0" applyNumberFormat="1" applyFont="1" applyFill="1" applyBorder="1" applyAlignment="1">
      <alignment horizontal="center" vertical="top"/>
    </xf>
    <xf numFmtId="164" fontId="2" fillId="5" borderId="44" xfId="0" applyNumberFormat="1" applyFont="1" applyFill="1" applyBorder="1" applyAlignment="1">
      <alignment horizontal="center" vertical="top"/>
    </xf>
    <xf numFmtId="164" fontId="3" fillId="2" borderId="45" xfId="0" applyNumberFormat="1" applyFont="1" applyFill="1" applyBorder="1" applyAlignment="1">
      <alignment horizontal="center" vertical="top"/>
    </xf>
    <xf numFmtId="164" fontId="3" fillId="4" borderId="46" xfId="0" applyNumberFormat="1" applyFont="1" applyFill="1" applyBorder="1" applyAlignment="1">
      <alignment horizontal="center" vertical="top"/>
    </xf>
    <xf numFmtId="164" fontId="2" fillId="3" borderId="1" xfId="0" applyNumberFormat="1" applyFont="1" applyFill="1" applyBorder="1" applyAlignment="1">
      <alignment horizontal="center" vertical="top"/>
    </xf>
    <xf numFmtId="164" fontId="3" fillId="2" borderId="47" xfId="0" applyNumberFormat="1" applyFont="1" applyFill="1" applyBorder="1" applyAlignment="1">
      <alignment horizontal="center" vertical="top"/>
    </xf>
    <xf numFmtId="164" fontId="3" fillId="4" borderId="44" xfId="0" applyNumberFormat="1" applyFont="1" applyFill="1" applyBorder="1" applyAlignment="1">
      <alignment horizontal="center" vertical="top"/>
    </xf>
    <xf numFmtId="164" fontId="2" fillId="5" borderId="48" xfId="0" applyNumberFormat="1" applyFont="1" applyFill="1" applyBorder="1" applyAlignment="1">
      <alignment horizontal="center" vertical="top"/>
    </xf>
    <xf numFmtId="164" fontId="1" fillId="0" borderId="41" xfId="0" applyNumberFormat="1" applyFont="1" applyFill="1" applyBorder="1" applyAlignment="1">
      <alignment horizontal="center" vertical="top" wrapText="1"/>
    </xf>
    <xf numFmtId="164" fontId="2" fillId="5" borderId="49" xfId="0" applyNumberFormat="1" applyFont="1" applyFill="1" applyBorder="1" applyAlignment="1">
      <alignment horizontal="center" vertical="top"/>
    </xf>
    <xf numFmtId="164" fontId="1" fillId="6" borderId="1" xfId="0" applyNumberFormat="1" applyFont="1" applyFill="1" applyBorder="1" applyAlignment="1">
      <alignment horizontal="center" vertical="top" wrapText="1"/>
    </xf>
    <xf numFmtId="164" fontId="1" fillId="6" borderId="2" xfId="0" applyNumberFormat="1" applyFont="1" applyFill="1" applyBorder="1" applyAlignment="1">
      <alignment horizontal="center" vertical="top"/>
    </xf>
    <xf numFmtId="164" fontId="1" fillId="6" borderId="41" xfId="0" applyNumberFormat="1" applyFont="1" applyFill="1" applyBorder="1" applyAlignment="1">
      <alignment horizontal="center" vertical="top" wrapText="1"/>
    </xf>
    <xf numFmtId="164" fontId="1" fillId="6" borderId="40" xfId="0" applyNumberFormat="1" applyFont="1" applyFill="1" applyBorder="1" applyAlignment="1">
      <alignment horizontal="center" vertical="top" wrapText="1"/>
    </xf>
    <xf numFmtId="164" fontId="1" fillId="6" borderId="2" xfId="0" applyNumberFormat="1" applyFont="1" applyFill="1" applyBorder="1" applyAlignment="1">
      <alignment horizontal="center" vertical="top" wrapText="1"/>
    </xf>
    <xf numFmtId="0" fontId="7" fillId="6" borderId="41" xfId="0" applyFont="1" applyFill="1" applyBorder="1" applyAlignment="1">
      <alignment horizontal="center" vertical="top" wrapText="1"/>
    </xf>
    <xf numFmtId="0" fontId="7" fillId="6" borderId="1" xfId="0" applyFont="1" applyFill="1" applyBorder="1" applyAlignment="1">
      <alignment horizontal="center" vertical="top" wrapText="1"/>
    </xf>
    <xf numFmtId="164" fontId="1" fillId="6" borderId="50" xfId="0" applyNumberFormat="1" applyFont="1" applyFill="1" applyBorder="1" applyAlignment="1">
      <alignment horizontal="center" vertical="top" wrapText="1"/>
    </xf>
    <xf numFmtId="164" fontId="1" fillId="6" borderId="17" xfId="0" applyNumberFormat="1" applyFont="1" applyFill="1" applyBorder="1" applyAlignment="1">
      <alignment horizontal="center" vertical="top" wrapText="1"/>
    </xf>
    <xf numFmtId="164" fontId="1" fillId="6" borderId="51" xfId="0" applyNumberFormat="1" applyFont="1" applyFill="1" applyBorder="1" applyAlignment="1">
      <alignment horizontal="center" vertical="top" wrapText="1"/>
    </xf>
    <xf numFmtId="164" fontId="1" fillId="6" borderId="41" xfId="0" applyNumberFormat="1" applyFont="1" applyFill="1" applyBorder="1" applyAlignment="1">
      <alignment horizontal="center" vertical="top"/>
    </xf>
    <xf numFmtId="164" fontId="1" fillId="6" borderId="52" xfId="0" applyNumberFormat="1" applyFont="1" applyFill="1" applyBorder="1" applyAlignment="1">
      <alignment horizontal="center" vertical="center"/>
    </xf>
    <xf numFmtId="164" fontId="1" fillId="6" borderId="2" xfId="0" applyNumberFormat="1" applyFont="1" applyFill="1" applyBorder="1" applyAlignment="1">
      <alignment horizontal="center" vertical="center"/>
    </xf>
    <xf numFmtId="164" fontId="1" fillId="6" borderId="23" xfId="0" applyNumberFormat="1" applyFont="1" applyFill="1" applyBorder="1" applyAlignment="1">
      <alignment horizontal="center" vertical="center"/>
    </xf>
    <xf numFmtId="164" fontId="1" fillId="6" borderId="15" xfId="0" applyNumberFormat="1" applyFont="1" applyFill="1" applyBorder="1" applyAlignment="1">
      <alignment horizontal="center" vertical="top" wrapText="1"/>
    </xf>
    <xf numFmtId="164" fontId="1" fillId="6" borderId="29" xfId="0" applyNumberFormat="1" applyFont="1" applyFill="1" applyBorder="1" applyAlignment="1">
      <alignment horizontal="center" vertical="top" wrapText="1"/>
    </xf>
    <xf numFmtId="164" fontId="1" fillId="6" borderId="38" xfId="0" applyNumberFormat="1" applyFont="1" applyFill="1" applyBorder="1" applyAlignment="1">
      <alignment horizontal="center" vertical="top" wrapText="1"/>
    </xf>
    <xf numFmtId="164" fontId="1" fillId="6" borderId="26" xfId="0" applyNumberFormat="1" applyFont="1" applyFill="1" applyBorder="1" applyAlignment="1">
      <alignment horizontal="center" vertical="top" wrapText="1"/>
    </xf>
    <xf numFmtId="164" fontId="1" fillId="6" borderId="27" xfId="0" applyNumberFormat="1" applyFont="1" applyFill="1" applyBorder="1" applyAlignment="1">
      <alignment horizontal="center" vertical="top" wrapText="1"/>
    </xf>
    <xf numFmtId="164" fontId="1" fillId="6" borderId="53" xfId="0" applyNumberFormat="1" applyFont="1" applyFill="1" applyBorder="1" applyAlignment="1">
      <alignment horizontal="center" vertical="top" wrapText="1"/>
    </xf>
    <xf numFmtId="164" fontId="2" fillId="5" borderId="12" xfId="0" applyNumberFormat="1" applyFont="1" applyFill="1" applyBorder="1" applyAlignment="1">
      <alignment horizontal="center" vertical="top"/>
    </xf>
    <xf numFmtId="164" fontId="2" fillId="5" borderId="13" xfId="0" applyNumberFormat="1" applyFont="1" applyFill="1" applyBorder="1" applyAlignment="1">
      <alignment horizontal="center" vertical="top"/>
    </xf>
    <xf numFmtId="164" fontId="1" fillId="7" borderId="16" xfId="0" applyNumberFormat="1" applyFont="1" applyFill="1" applyBorder="1" applyAlignment="1">
      <alignment horizontal="center" vertical="top" wrapText="1"/>
    </xf>
    <xf numFmtId="164" fontId="1" fillId="7" borderId="11" xfId="0" applyNumberFormat="1" applyFont="1" applyFill="1" applyBorder="1" applyAlignment="1">
      <alignment horizontal="center" vertical="top" wrapText="1"/>
    </xf>
    <xf numFmtId="164" fontId="1" fillId="7" borderId="28" xfId="0" applyNumberFormat="1" applyFont="1" applyFill="1" applyBorder="1" applyAlignment="1">
      <alignment horizontal="center" vertical="top" wrapText="1"/>
    </xf>
    <xf numFmtId="0" fontId="2" fillId="5" borderId="7" xfId="0" applyFont="1" applyFill="1" applyBorder="1" applyAlignment="1">
      <alignment horizontal="right" vertical="top"/>
    </xf>
    <xf numFmtId="164" fontId="2" fillId="5" borderId="10" xfId="0" applyNumberFormat="1" applyFont="1" applyFill="1" applyBorder="1" applyAlignment="1">
      <alignment horizontal="center" vertical="top"/>
    </xf>
    <xf numFmtId="0" fontId="1" fillId="0" borderId="40" xfId="0" applyFont="1" applyBorder="1" applyAlignment="1">
      <alignment horizontal="center" vertical="top"/>
    </xf>
    <xf numFmtId="164" fontId="1" fillId="7" borderId="38" xfId="0" applyNumberFormat="1" applyFont="1" applyFill="1" applyBorder="1" applyAlignment="1">
      <alignment horizontal="center" vertical="top" wrapText="1"/>
    </xf>
    <xf numFmtId="164" fontId="1" fillId="7" borderId="26" xfId="0" applyNumberFormat="1" applyFont="1" applyFill="1" applyBorder="1" applyAlignment="1">
      <alignment horizontal="center" vertical="top" wrapText="1"/>
    </xf>
    <xf numFmtId="164" fontId="1" fillId="7" borderId="27" xfId="0" applyNumberFormat="1" applyFont="1" applyFill="1" applyBorder="1" applyAlignment="1">
      <alignment horizontal="center" vertical="top" wrapText="1"/>
    </xf>
    <xf numFmtId="0" fontId="6" fillId="7" borderId="15" xfId="0" applyFont="1" applyFill="1" applyBorder="1" applyAlignment="1">
      <alignment horizontal="center" vertical="top" wrapText="1"/>
    </xf>
    <xf numFmtId="164" fontId="6" fillId="7" borderId="9" xfId="0" applyNumberFormat="1" applyFont="1" applyFill="1" applyBorder="1" applyAlignment="1">
      <alignment horizontal="center" vertical="top" wrapText="1"/>
    </xf>
    <xf numFmtId="164" fontId="1" fillId="7" borderId="9" xfId="0" applyNumberFormat="1" applyFont="1" applyFill="1" applyBorder="1" applyAlignment="1">
      <alignment horizontal="center" vertical="top" wrapText="1"/>
    </xf>
    <xf numFmtId="0" fontId="7" fillId="7" borderId="29" xfId="0" applyFont="1" applyFill="1" applyBorder="1" applyAlignment="1">
      <alignment horizontal="center" vertical="top" wrapText="1"/>
    </xf>
    <xf numFmtId="164" fontId="1" fillId="7" borderId="31" xfId="0" applyNumberFormat="1" applyFont="1" applyFill="1" applyBorder="1" applyAlignment="1">
      <alignment horizontal="center" vertical="top" wrapText="1"/>
    </xf>
    <xf numFmtId="49" fontId="1" fillId="0" borderId="54" xfId="0" applyNumberFormat="1" applyFont="1" applyFill="1" applyBorder="1" applyAlignment="1">
      <alignment horizontal="center" vertical="top" wrapText="1"/>
    </xf>
    <xf numFmtId="49" fontId="1" fillId="0" borderId="55" xfId="0" applyNumberFormat="1" applyFont="1" applyFill="1" applyBorder="1" applyAlignment="1">
      <alignment horizontal="center" vertical="top" wrapText="1"/>
    </xf>
    <xf numFmtId="164" fontId="1" fillId="0" borderId="0" xfId="0" applyNumberFormat="1" applyFont="1" applyFill="1" applyBorder="1" applyAlignment="1">
      <alignment horizontal="left" vertical="top" wrapText="1"/>
    </xf>
    <xf numFmtId="164" fontId="1" fillId="0" borderId="53" xfId="0" applyNumberFormat="1" applyFont="1" applyFill="1" applyBorder="1" applyAlignment="1">
      <alignment horizontal="left" vertical="top" wrapText="1"/>
    </xf>
    <xf numFmtId="0" fontId="6" fillId="0" borderId="19" xfId="0" applyNumberFormat="1" applyFont="1" applyBorder="1" applyAlignment="1">
      <alignment horizontal="center" vertical="center" textRotation="90"/>
    </xf>
    <xf numFmtId="0" fontId="6" fillId="0" borderId="56" xfId="0" applyNumberFormat="1" applyFont="1" applyBorder="1" applyAlignment="1">
      <alignment horizontal="center" vertical="center" textRotation="90"/>
    </xf>
    <xf numFmtId="0" fontId="1" fillId="0" borderId="9"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1" fillId="0" borderId="39" xfId="0" applyNumberFormat="1" applyFont="1" applyFill="1" applyBorder="1" applyAlignment="1">
      <alignment horizontal="center" vertical="top"/>
    </xf>
    <xf numFmtId="0" fontId="1" fillId="0" borderId="9"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2" fillId="0" borderId="10" xfId="0" applyNumberFormat="1" applyFont="1" applyFill="1" applyBorder="1" applyAlignment="1">
      <alignment horizontal="center" vertical="top"/>
    </xf>
    <xf numFmtId="0" fontId="2" fillId="0" borderId="46" xfId="0" applyNumberFormat="1" applyFont="1" applyFill="1" applyBorder="1" applyAlignment="1">
      <alignment horizontal="center" vertical="top"/>
    </xf>
    <xf numFmtId="0" fontId="1" fillId="0" borderId="41"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2" fillId="0" borderId="43" xfId="0" applyNumberFormat="1" applyFont="1" applyFill="1" applyBorder="1" applyAlignment="1">
      <alignment horizontal="center" vertical="top"/>
    </xf>
    <xf numFmtId="0" fontId="2" fillId="0" borderId="13" xfId="0" applyNumberFormat="1" applyFont="1" applyFill="1" applyBorder="1" applyAlignment="1">
      <alignment horizontal="center" vertical="top"/>
    </xf>
    <xf numFmtId="0" fontId="1" fillId="0" borderId="41" xfId="0" applyNumberFormat="1" applyFont="1" applyFill="1" applyBorder="1" applyAlignment="1">
      <alignment horizontal="center" vertical="top" wrapText="1"/>
    </xf>
    <xf numFmtId="0" fontId="6" fillId="0" borderId="29"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53" xfId="0" applyNumberFormat="1" applyFont="1" applyFill="1" applyBorder="1" applyAlignment="1">
      <alignment horizontal="center" vertical="top" wrapText="1"/>
    </xf>
    <xf numFmtId="0" fontId="1" fillId="0" borderId="27" xfId="0" applyNumberFormat="1" applyFont="1" applyBorder="1" applyAlignment="1">
      <alignment horizontal="center" vertical="top" wrapText="1"/>
    </xf>
    <xf numFmtId="0" fontId="1" fillId="0" borderId="41"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0" fontId="1" fillId="0" borderId="2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2" fillId="0" borderId="41" xfId="0" applyNumberFormat="1" applyFont="1" applyFill="1" applyBorder="1" applyAlignment="1">
      <alignment horizontal="center" vertical="top"/>
    </xf>
    <xf numFmtId="0" fontId="2" fillId="0" borderId="29" xfId="0" applyNumberFormat="1" applyFont="1" applyFill="1" applyBorder="1" applyAlignment="1">
      <alignment horizontal="center" vertical="top"/>
    </xf>
    <xf numFmtId="0" fontId="2" fillId="3" borderId="42" xfId="0" applyNumberFormat="1" applyFont="1" applyFill="1" applyBorder="1" applyAlignment="1">
      <alignment horizontal="center" vertical="top"/>
    </xf>
    <xf numFmtId="0" fontId="2" fillId="3" borderId="39" xfId="0" applyNumberFormat="1" applyFont="1" applyFill="1" applyBorder="1" applyAlignment="1">
      <alignment horizontal="center" vertical="top"/>
    </xf>
    <xf numFmtId="0" fontId="3" fillId="2" borderId="42" xfId="0" applyNumberFormat="1" applyFont="1" applyFill="1" applyBorder="1" applyAlignment="1">
      <alignment horizontal="center" vertical="top"/>
    </xf>
    <xf numFmtId="0" fontId="3" fillId="2" borderId="45" xfId="0" applyNumberFormat="1" applyFont="1" applyFill="1" applyBorder="1" applyAlignment="1">
      <alignment horizontal="center" vertical="top"/>
    </xf>
    <xf numFmtId="0" fontId="3" fillId="4" borderId="43" xfId="0" applyNumberFormat="1" applyFont="1" applyFill="1" applyBorder="1" applyAlignment="1">
      <alignment horizontal="center" vertical="top"/>
    </xf>
    <xf numFmtId="0" fontId="3" fillId="4" borderId="46" xfId="0" applyNumberFormat="1" applyFont="1" applyFill="1" applyBorder="1" applyAlignment="1">
      <alignment horizontal="center" vertical="top"/>
    </xf>
    <xf numFmtId="0" fontId="6" fillId="7" borderId="19" xfId="0" applyFont="1" applyFill="1" applyBorder="1" applyAlignment="1">
      <alignment horizontal="center" vertical="center" textRotation="90" wrapText="1"/>
    </xf>
    <xf numFmtId="164" fontId="1" fillId="7" borderId="38" xfId="0" applyNumberFormat="1" applyFont="1" applyFill="1" applyBorder="1" applyAlignment="1">
      <alignment horizontal="center" vertical="top"/>
    </xf>
    <xf numFmtId="164" fontId="1" fillId="7" borderId="26" xfId="0" applyNumberFormat="1" applyFont="1" applyFill="1" applyBorder="1" applyAlignment="1">
      <alignment horizontal="center" vertical="top"/>
    </xf>
    <xf numFmtId="164" fontId="1" fillId="7" borderId="15" xfId="0" applyNumberFormat="1" applyFont="1" applyFill="1" applyBorder="1" applyAlignment="1">
      <alignment horizontal="center" vertical="top"/>
    </xf>
    <xf numFmtId="164" fontId="1" fillId="7" borderId="9" xfId="0" applyNumberFormat="1" applyFont="1" applyFill="1" applyBorder="1" applyAlignment="1">
      <alignment horizontal="center" vertical="top"/>
    </xf>
    <xf numFmtId="164" fontId="9" fillId="7" borderId="40" xfId="0" applyNumberFormat="1" applyFont="1" applyFill="1" applyBorder="1" applyAlignment="1">
      <alignment horizontal="center" vertical="top" wrapText="1"/>
    </xf>
    <xf numFmtId="0" fontId="1" fillId="0" borderId="57" xfId="0" applyNumberFormat="1" applyFont="1" applyFill="1" applyBorder="1" applyAlignment="1">
      <alignment horizontal="center" vertical="top" wrapText="1"/>
    </xf>
    <xf numFmtId="0" fontId="1" fillId="0" borderId="54" xfId="0" applyNumberFormat="1" applyFont="1" applyFill="1" applyBorder="1" applyAlignment="1">
      <alignment horizontal="center" vertical="top" wrapText="1"/>
    </xf>
    <xf numFmtId="0" fontId="1" fillId="0" borderId="55" xfId="0" applyNumberFormat="1" applyFont="1" applyFill="1" applyBorder="1" applyAlignment="1">
      <alignment horizontal="center" vertical="top" wrapText="1"/>
    </xf>
    <xf numFmtId="0" fontId="2" fillId="0" borderId="58" xfId="0" applyNumberFormat="1" applyFont="1" applyFill="1" applyBorder="1" applyAlignment="1">
      <alignment horizontal="center" vertical="top"/>
    </xf>
    <xf numFmtId="0" fontId="2" fillId="3" borderId="41" xfId="0" applyNumberFormat="1" applyFont="1" applyFill="1" applyBorder="1" applyAlignment="1">
      <alignment horizontal="center" vertical="top"/>
    </xf>
    <xf numFmtId="0" fontId="1" fillId="0" borderId="0" xfId="0" applyNumberFormat="1" applyFont="1" applyAlignment="1">
      <alignment horizontal="center" vertical="top"/>
    </xf>
    <xf numFmtId="49" fontId="2" fillId="2" borderId="15" xfId="0" applyNumberFormat="1" applyFont="1" applyFill="1" applyBorder="1" applyAlignment="1">
      <alignment vertical="top"/>
    </xf>
    <xf numFmtId="49" fontId="2" fillId="3" borderId="9" xfId="0" applyNumberFormat="1" applyFont="1" applyFill="1" applyBorder="1" applyAlignment="1">
      <alignment vertical="top"/>
    </xf>
    <xf numFmtId="49" fontId="2" fillId="2" borderId="16" xfId="0" applyNumberFormat="1" applyFont="1" applyFill="1" applyBorder="1" applyAlignment="1">
      <alignment vertical="top"/>
    </xf>
    <xf numFmtId="49" fontId="2" fillId="3" borderId="11" xfId="0" applyNumberFormat="1" applyFont="1" applyFill="1" applyBorder="1" applyAlignment="1">
      <alignment vertical="top"/>
    </xf>
    <xf numFmtId="49" fontId="2" fillId="2" borderId="12" xfId="0" applyNumberFormat="1" applyFont="1" applyFill="1" applyBorder="1" applyAlignment="1">
      <alignment vertical="top"/>
    </xf>
    <xf numFmtId="49" fontId="2" fillId="3" borderId="10" xfId="0" applyNumberFormat="1" applyFont="1" applyFill="1" applyBorder="1" applyAlignment="1">
      <alignment vertical="top"/>
    </xf>
    <xf numFmtId="164" fontId="1" fillId="7" borderId="36" xfId="0" applyNumberFormat="1" applyFont="1" applyFill="1" applyBorder="1" applyAlignment="1">
      <alignment horizontal="center" vertical="top"/>
    </xf>
    <xf numFmtId="164" fontId="6" fillId="6" borderId="2" xfId="0" applyNumberFormat="1" applyFont="1" applyFill="1" applyBorder="1" applyAlignment="1">
      <alignment horizontal="center" vertical="top"/>
    </xf>
    <xf numFmtId="49" fontId="9" fillId="7" borderId="50" xfId="0" applyNumberFormat="1" applyFont="1" applyFill="1" applyBorder="1" applyAlignment="1">
      <alignment horizontal="center" vertical="top"/>
    </xf>
    <xf numFmtId="164" fontId="9" fillId="7" borderId="21" xfId="0" applyNumberFormat="1" applyFont="1" applyFill="1" applyBorder="1" applyAlignment="1">
      <alignment horizontal="center" vertical="top"/>
    </xf>
    <xf numFmtId="164" fontId="9" fillId="7" borderId="31" xfId="0" applyNumberFormat="1" applyFont="1" applyFill="1" applyBorder="1" applyAlignment="1">
      <alignment horizontal="center" vertical="top"/>
    </xf>
    <xf numFmtId="164" fontId="9" fillId="7" borderId="31" xfId="0" applyNumberFormat="1" applyFont="1" applyFill="1" applyBorder="1" applyAlignment="1">
      <alignment horizontal="right" vertical="top"/>
    </xf>
    <xf numFmtId="164" fontId="9" fillId="7" borderId="24" xfId="0" applyNumberFormat="1" applyFont="1" applyFill="1" applyBorder="1" applyAlignment="1">
      <alignment horizontal="right" vertical="top"/>
    </xf>
    <xf numFmtId="164" fontId="6" fillId="6" borderId="24" xfId="0" applyNumberFormat="1" applyFont="1" applyFill="1" applyBorder="1" applyAlignment="1">
      <alignment horizontal="center" vertical="top"/>
    </xf>
    <xf numFmtId="164" fontId="1" fillId="7" borderId="6" xfId="0" applyNumberFormat="1" applyFont="1" applyFill="1" applyBorder="1" applyAlignment="1">
      <alignment horizontal="center" vertical="top"/>
    </xf>
    <xf numFmtId="164" fontId="2" fillId="7" borderId="9" xfId="0" applyNumberFormat="1" applyFont="1" applyFill="1" applyBorder="1" applyAlignment="1">
      <alignment horizontal="right" vertical="top"/>
    </xf>
    <xf numFmtId="164" fontId="2" fillId="7" borderId="39" xfId="0" applyNumberFormat="1" applyFont="1" applyFill="1" applyBorder="1" applyAlignment="1">
      <alignment horizontal="right" vertical="top"/>
    </xf>
    <xf numFmtId="164" fontId="2" fillId="7" borderId="26" xfId="0" applyNumberFormat="1" applyFont="1" applyFill="1" applyBorder="1" applyAlignment="1">
      <alignment horizontal="right" vertical="top"/>
    </xf>
    <xf numFmtId="164" fontId="2" fillId="7" borderId="23" xfId="0" applyNumberFormat="1" applyFont="1" applyFill="1" applyBorder="1" applyAlignment="1">
      <alignment horizontal="right" vertical="top"/>
    </xf>
    <xf numFmtId="164" fontId="1" fillId="7" borderId="31" xfId="0" applyNumberFormat="1" applyFont="1" applyFill="1" applyBorder="1" applyAlignment="1">
      <alignment horizontal="center" vertical="top"/>
    </xf>
    <xf numFmtId="164" fontId="1" fillId="7" borderId="29" xfId="0" applyNumberFormat="1" applyFont="1" applyFill="1" applyBorder="1" applyAlignment="1">
      <alignment horizontal="center" vertical="top"/>
    </xf>
    <xf numFmtId="164" fontId="1" fillId="7" borderId="16" xfId="0" applyNumberFormat="1" applyFont="1" applyFill="1" applyBorder="1" applyAlignment="1">
      <alignment horizontal="center" vertical="center"/>
    </xf>
    <xf numFmtId="164" fontId="1" fillId="7" borderId="37" xfId="0" applyNumberFormat="1" applyFont="1" applyFill="1" applyBorder="1" applyAlignment="1">
      <alignment horizontal="center" vertical="center"/>
    </xf>
    <xf numFmtId="164" fontId="1" fillId="7" borderId="28" xfId="0" applyNumberFormat="1" applyFont="1" applyFill="1" applyBorder="1" applyAlignment="1">
      <alignment horizontal="center" vertical="center"/>
    </xf>
    <xf numFmtId="164" fontId="1" fillId="7" borderId="38" xfId="0" applyNumberFormat="1" applyFont="1" applyFill="1" applyBorder="1" applyAlignment="1">
      <alignment horizontal="center" vertical="center"/>
    </xf>
    <xf numFmtId="164" fontId="1" fillId="7" borderId="26" xfId="0" applyNumberFormat="1" applyFont="1" applyFill="1" applyBorder="1" applyAlignment="1">
      <alignment horizontal="center" vertical="center"/>
    </xf>
    <xf numFmtId="164" fontId="1" fillId="7" borderId="27" xfId="0" applyNumberFormat="1" applyFont="1" applyFill="1" applyBorder="1" applyAlignment="1">
      <alignment horizontal="center" vertical="center"/>
    </xf>
    <xf numFmtId="164" fontId="1" fillId="7" borderId="33" xfId="0" applyNumberFormat="1" applyFont="1" applyFill="1" applyBorder="1" applyAlignment="1">
      <alignment horizontal="center" vertical="top"/>
    </xf>
    <xf numFmtId="164" fontId="1" fillId="7" borderId="34" xfId="0" applyNumberFormat="1" applyFont="1" applyFill="1" applyBorder="1" applyAlignment="1">
      <alignment horizontal="center" vertical="top"/>
    </xf>
    <xf numFmtId="164" fontId="1" fillId="7" borderId="35" xfId="0" applyNumberFormat="1" applyFont="1" applyFill="1" applyBorder="1" applyAlignment="1">
      <alignment horizontal="center" vertical="top"/>
    </xf>
    <xf numFmtId="164" fontId="1" fillId="7" borderId="27" xfId="0" applyNumberFormat="1" applyFont="1" applyFill="1" applyBorder="1" applyAlignment="1">
      <alignment horizontal="center" vertical="top"/>
    </xf>
    <xf numFmtId="164" fontId="9" fillId="7" borderId="52" xfId="0" applyNumberFormat="1" applyFont="1" applyFill="1" applyBorder="1" applyAlignment="1">
      <alignment horizontal="center" vertical="top"/>
    </xf>
    <xf numFmtId="164" fontId="6" fillId="6" borderId="23" xfId="0" applyNumberFormat="1" applyFont="1" applyFill="1" applyBorder="1" applyAlignment="1">
      <alignment horizontal="center" vertical="top"/>
    </xf>
    <xf numFmtId="49" fontId="2" fillId="3" borderId="13" xfId="0" applyNumberFormat="1" applyFont="1" applyFill="1" applyBorder="1" applyAlignment="1">
      <alignment horizontal="center" vertical="top"/>
    </xf>
    <xf numFmtId="164" fontId="1" fillId="6" borderId="23" xfId="0" applyNumberFormat="1" applyFont="1" applyFill="1" applyBorder="1" applyAlignment="1">
      <alignment horizontal="center" vertical="top"/>
    </xf>
    <xf numFmtId="164" fontId="1" fillId="0" borderId="15" xfId="0" applyNumberFormat="1" applyFont="1" applyFill="1" applyBorder="1" applyAlignment="1">
      <alignment vertical="top" wrapText="1"/>
    </xf>
    <xf numFmtId="0" fontId="9" fillId="7" borderId="40" xfId="0" applyFont="1" applyFill="1" applyBorder="1" applyAlignment="1">
      <alignment horizontal="center" vertical="top"/>
    </xf>
    <xf numFmtId="164" fontId="9" fillId="7" borderId="38" xfId="0" applyNumberFormat="1" applyFont="1" applyFill="1" applyBorder="1" applyAlignment="1">
      <alignment horizontal="center" vertical="top" wrapText="1"/>
    </xf>
    <xf numFmtId="164" fontId="9" fillId="7" borderId="26" xfId="0" applyNumberFormat="1" applyFont="1" applyFill="1" applyBorder="1" applyAlignment="1">
      <alignment horizontal="center" vertical="top" wrapText="1"/>
    </xf>
    <xf numFmtId="164" fontId="9" fillId="7" borderId="27" xfId="0" applyNumberFormat="1" applyFont="1" applyFill="1" applyBorder="1" applyAlignment="1">
      <alignment horizontal="center" vertical="top" wrapText="1"/>
    </xf>
    <xf numFmtId="164" fontId="9" fillId="7" borderId="53" xfId="0" applyNumberFormat="1" applyFont="1" applyFill="1" applyBorder="1" applyAlignment="1">
      <alignment horizontal="center" vertical="top" wrapText="1"/>
    </xf>
    <xf numFmtId="164" fontId="9" fillId="7" borderId="2" xfId="0" applyNumberFormat="1" applyFont="1" applyFill="1" applyBorder="1" applyAlignment="1">
      <alignment horizontal="center" vertical="top" wrapText="1"/>
    </xf>
    <xf numFmtId="0" fontId="1" fillId="0" borderId="6" xfId="0" applyFont="1" applyBorder="1" applyAlignment="1">
      <alignment horizontal="center" vertical="top"/>
    </xf>
    <xf numFmtId="0" fontId="19" fillId="0" borderId="1" xfId="0" applyFont="1" applyBorder="1" applyAlignment="1">
      <alignment horizontal="center" vertical="center" wrapText="1"/>
    </xf>
    <xf numFmtId="164" fontId="9" fillId="8" borderId="48" xfId="0" applyNumberFormat="1" applyFont="1" applyFill="1" applyBorder="1" applyAlignment="1">
      <alignment horizontal="center" vertical="top"/>
    </xf>
    <xf numFmtId="0" fontId="6" fillId="0" borderId="0" xfId="0" applyFont="1" applyFill="1" applyAlignment="1">
      <alignment vertical="top"/>
    </xf>
    <xf numFmtId="0" fontId="6" fillId="6" borderId="0" xfId="0" applyFont="1" applyFill="1" applyAlignment="1">
      <alignment vertical="top"/>
    </xf>
    <xf numFmtId="164" fontId="6" fillId="0" borderId="17" xfId="0" applyNumberFormat="1" applyFont="1" applyBorder="1" applyAlignment="1">
      <alignment horizontal="center" vertical="top" wrapText="1"/>
    </xf>
    <xf numFmtId="164" fontId="6" fillId="0" borderId="2" xfId="0" applyNumberFormat="1" applyFont="1" applyBorder="1" applyAlignment="1">
      <alignment horizontal="center" vertical="top" wrapText="1"/>
    </xf>
    <xf numFmtId="164" fontId="6" fillId="0" borderId="17" xfId="0" applyNumberFormat="1" applyFont="1" applyBorder="1" applyAlignment="1">
      <alignment horizontal="center"/>
    </xf>
    <xf numFmtId="164" fontId="6" fillId="0" borderId="2" xfId="0" applyNumberFormat="1" applyFont="1" applyBorder="1" applyAlignment="1">
      <alignment horizontal="center"/>
    </xf>
    <xf numFmtId="164" fontId="9" fillId="4" borderId="2" xfId="0" applyNumberFormat="1" applyFont="1" applyFill="1" applyBorder="1" applyAlignment="1">
      <alignment horizontal="center"/>
    </xf>
    <xf numFmtId="0" fontId="6" fillId="0" borderId="0" xfId="0" applyFont="1" applyAlignment="1">
      <alignment vertical="center"/>
    </xf>
    <xf numFmtId="0" fontId="1" fillId="0" borderId="59" xfId="0" applyFont="1" applyBorder="1" applyAlignment="1">
      <alignment horizontal="center" vertical="top"/>
    </xf>
    <xf numFmtId="164" fontId="1" fillId="6" borderId="38" xfId="0" applyNumberFormat="1" applyFont="1" applyFill="1" applyBorder="1" applyAlignment="1">
      <alignment horizontal="center" vertical="top"/>
    </xf>
    <xf numFmtId="0" fontId="1" fillId="0" borderId="28" xfId="0" applyNumberFormat="1" applyFont="1" applyFill="1" applyBorder="1" applyAlignment="1">
      <alignment horizontal="center" vertical="top" wrapText="1"/>
    </xf>
    <xf numFmtId="164" fontId="2" fillId="7" borderId="31" xfId="0" applyNumberFormat="1" applyFont="1" applyFill="1" applyBorder="1" applyAlignment="1">
      <alignment horizontal="center" vertical="top"/>
    </xf>
    <xf numFmtId="164" fontId="2" fillId="7" borderId="50" xfId="0" applyNumberFormat="1" applyFont="1" applyFill="1" applyBorder="1" applyAlignment="1">
      <alignment horizontal="center" vertical="top"/>
    </xf>
    <xf numFmtId="0" fontId="1" fillId="0" borderId="1" xfId="0" applyFont="1" applyBorder="1" applyAlignment="1">
      <alignment horizontal="center" vertical="top"/>
    </xf>
    <xf numFmtId="164" fontId="1" fillId="6" borderId="34" xfId="0" applyNumberFormat="1" applyFont="1" applyFill="1" applyBorder="1" applyAlignment="1">
      <alignment horizontal="center" vertical="center"/>
    </xf>
    <xf numFmtId="164" fontId="1" fillId="6" borderId="35" xfId="0" applyNumberFormat="1" applyFont="1" applyFill="1" applyBorder="1" applyAlignment="1">
      <alignment horizontal="center" vertical="center"/>
    </xf>
    <xf numFmtId="164" fontId="1" fillId="7" borderId="34" xfId="0" applyNumberFormat="1" applyFont="1" applyFill="1" applyBorder="1" applyAlignment="1">
      <alignment horizontal="center" vertical="center"/>
    </xf>
    <xf numFmtId="164" fontId="1" fillId="7" borderId="60" xfId="0" applyNumberFormat="1" applyFont="1" applyFill="1" applyBorder="1" applyAlignment="1">
      <alignment horizontal="center" vertical="center"/>
    </xf>
    <xf numFmtId="0" fontId="2" fillId="7" borderId="61" xfId="0" applyFont="1" applyFill="1" applyBorder="1" applyAlignment="1">
      <alignment horizontal="right" vertical="top"/>
    </xf>
    <xf numFmtId="164" fontId="2" fillId="7" borderId="61" xfId="0" applyNumberFormat="1" applyFont="1" applyFill="1" applyBorder="1" applyAlignment="1">
      <alignment horizontal="center" vertical="top"/>
    </xf>
    <xf numFmtId="164" fontId="2" fillId="7" borderId="19" xfId="0" applyNumberFormat="1" applyFont="1" applyFill="1" applyBorder="1" applyAlignment="1">
      <alignment horizontal="center" vertical="top"/>
    </xf>
    <xf numFmtId="164" fontId="2" fillId="7" borderId="20" xfId="0" applyNumberFormat="1" applyFont="1" applyFill="1" applyBorder="1" applyAlignment="1">
      <alignment horizontal="center" vertical="top"/>
    </xf>
    <xf numFmtId="164" fontId="2" fillId="7" borderId="49" xfId="0" applyNumberFormat="1" applyFont="1" applyFill="1" applyBorder="1" applyAlignment="1">
      <alignment horizontal="center" vertical="top"/>
    </xf>
    <xf numFmtId="164" fontId="2" fillId="7" borderId="48" xfId="0" applyNumberFormat="1" applyFont="1" applyFill="1" applyBorder="1" applyAlignment="1">
      <alignment horizontal="center" vertical="top"/>
    </xf>
    <xf numFmtId="0" fontId="1" fillId="0" borderId="10" xfId="0" applyNumberFormat="1" applyFont="1" applyBorder="1" applyAlignment="1">
      <alignment horizontal="center" vertical="top" wrapText="1"/>
    </xf>
    <xf numFmtId="49" fontId="2" fillId="0" borderId="9" xfId="0" applyNumberFormat="1" applyFont="1" applyFill="1" applyBorder="1" applyAlignment="1">
      <alignment vertical="top"/>
    </xf>
    <xf numFmtId="0" fontId="12" fillId="0" borderId="33" xfId="0" applyFont="1" applyFill="1" applyBorder="1" applyAlignment="1">
      <alignment vertical="top" wrapText="1"/>
    </xf>
    <xf numFmtId="164" fontId="20" fillId="0" borderId="9" xfId="0" applyNumberFormat="1" applyFont="1" applyFill="1" applyBorder="1" applyAlignment="1">
      <alignment horizontal="center" vertical="top" wrapText="1"/>
    </xf>
    <xf numFmtId="0" fontId="1" fillId="0" borderId="9" xfId="0" applyNumberFormat="1" applyFont="1" applyBorder="1" applyAlignment="1">
      <alignment horizontal="center" vertical="top"/>
    </xf>
    <xf numFmtId="49" fontId="6" fillId="0" borderId="11" xfId="0" applyNumberFormat="1" applyFont="1" applyFill="1" applyBorder="1" applyAlignment="1">
      <alignment vertical="top"/>
    </xf>
    <xf numFmtId="164" fontId="1" fillId="6" borderId="53" xfId="0" applyNumberFormat="1" applyFont="1" applyFill="1" applyBorder="1" applyAlignment="1">
      <alignment horizontal="center" vertical="center"/>
    </xf>
    <xf numFmtId="164" fontId="1" fillId="6" borderId="53" xfId="0" applyNumberFormat="1" applyFont="1" applyFill="1" applyBorder="1" applyAlignment="1">
      <alignment horizontal="center" vertical="top"/>
    </xf>
    <xf numFmtId="0" fontId="1" fillId="0" borderId="31" xfId="0" applyNumberFormat="1" applyFont="1" applyBorder="1" applyAlignment="1">
      <alignment horizontal="center" vertical="top"/>
    </xf>
    <xf numFmtId="0" fontId="1" fillId="0" borderId="32" xfId="0" applyNumberFormat="1" applyFont="1" applyBorder="1" applyAlignment="1">
      <alignment horizontal="center" vertical="top"/>
    </xf>
    <xf numFmtId="164" fontId="1" fillId="6" borderId="62" xfId="0" applyNumberFormat="1" applyFont="1" applyFill="1" applyBorder="1" applyAlignment="1">
      <alignment horizontal="center" vertical="center"/>
    </xf>
    <xf numFmtId="164" fontId="1" fillId="6" borderId="62" xfId="0" applyNumberFormat="1" applyFont="1" applyFill="1" applyBorder="1" applyAlignment="1">
      <alignment horizontal="center" vertical="top"/>
    </xf>
    <xf numFmtId="164" fontId="1" fillId="7" borderId="62"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0" fontId="12" fillId="0" borderId="16" xfId="0" applyFont="1" applyFill="1" applyBorder="1" applyAlignment="1">
      <alignment vertical="top" wrapText="1"/>
    </xf>
    <xf numFmtId="164" fontId="20" fillId="0" borderId="11" xfId="0" applyNumberFormat="1" applyFont="1" applyFill="1" applyBorder="1" applyAlignment="1">
      <alignment horizontal="center" vertical="top" wrapText="1"/>
    </xf>
    <xf numFmtId="0" fontId="1" fillId="0" borderId="11" xfId="0" applyNumberFormat="1" applyFont="1" applyBorder="1" applyAlignment="1">
      <alignment horizontal="center" vertical="top"/>
    </xf>
    <xf numFmtId="0" fontId="1" fillId="0" borderId="28" xfId="0" applyNumberFormat="1" applyFont="1" applyBorder="1" applyAlignment="1">
      <alignment horizontal="center" vertical="top"/>
    </xf>
    <xf numFmtId="49" fontId="6" fillId="0" borderId="10" xfId="0" applyNumberFormat="1" applyFont="1" applyFill="1" applyBorder="1" applyAlignment="1">
      <alignment vertical="top"/>
    </xf>
    <xf numFmtId="0" fontId="2" fillId="7" borderId="21" xfId="0" applyFont="1" applyFill="1" applyBorder="1" applyAlignment="1">
      <alignment horizontal="right" vertical="top"/>
    </xf>
    <xf numFmtId="164" fontId="2" fillId="7" borderId="21" xfId="0" applyNumberFormat="1" applyFont="1" applyFill="1" applyBorder="1" applyAlignment="1">
      <alignment horizontal="center" vertical="top"/>
    </xf>
    <xf numFmtId="164" fontId="2" fillId="7" borderId="63" xfId="0" applyNumberFormat="1" applyFont="1" applyFill="1" applyBorder="1" applyAlignment="1">
      <alignment horizontal="center" vertical="top"/>
    </xf>
    <xf numFmtId="164" fontId="2" fillId="7" borderId="62" xfId="0" applyNumberFormat="1" applyFont="1" applyFill="1" applyBorder="1" applyAlignment="1">
      <alignment horizontal="center" vertical="top"/>
    </xf>
    <xf numFmtId="1" fontId="20" fillId="0" borderId="11" xfId="0" applyNumberFormat="1" applyFont="1" applyFill="1" applyBorder="1" applyAlignment="1">
      <alignment horizontal="center" vertical="top" wrapText="1"/>
    </xf>
    <xf numFmtId="49" fontId="2" fillId="3" borderId="7" xfId="0" applyNumberFormat="1" applyFont="1" applyFill="1" applyBorder="1" applyAlignment="1">
      <alignment vertical="top"/>
    </xf>
    <xf numFmtId="49" fontId="2" fillId="3" borderId="43" xfId="0" applyNumberFormat="1" applyFont="1" applyFill="1" applyBorder="1" applyAlignment="1">
      <alignment vertical="top"/>
    </xf>
    <xf numFmtId="49" fontId="2" fillId="3" borderId="43" xfId="0" applyNumberFormat="1" applyFont="1" applyFill="1" applyBorder="1" applyAlignment="1">
      <alignment horizontal="center" vertical="top"/>
    </xf>
    <xf numFmtId="0" fontId="1" fillId="6" borderId="17" xfId="0" applyFont="1" applyFill="1" applyBorder="1" applyAlignment="1">
      <alignment horizontal="center" vertical="top" wrapText="1"/>
    </xf>
    <xf numFmtId="164" fontId="1" fillId="6" borderId="55" xfId="0" applyNumberFormat="1" applyFont="1" applyFill="1" applyBorder="1" applyAlignment="1">
      <alignment horizontal="center" vertical="top" wrapText="1"/>
    </xf>
    <xf numFmtId="164" fontId="1" fillId="7" borderId="55" xfId="0" applyNumberFormat="1" applyFont="1" applyFill="1" applyBorder="1" applyAlignment="1">
      <alignment horizontal="center" vertical="top" wrapText="1"/>
    </xf>
    <xf numFmtId="164" fontId="1" fillId="7" borderId="54" xfId="0" applyNumberFormat="1" applyFont="1" applyFill="1" applyBorder="1" applyAlignment="1">
      <alignment horizontal="center" vertical="top" wrapText="1"/>
    </xf>
    <xf numFmtId="164" fontId="1" fillId="6" borderId="55" xfId="0" applyNumberFormat="1" applyFont="1" applyFill="1" applyBorder="1" applyAlignment="1">
      <alignment horizontal="center" vertical="top"/>
    </xf>
    <xf numFmtId="164" fontId="1" fillId="6" borderId="28" xfId="0" applyNumberFormat="1" applyFont="1" applyFill="1" applyBorder="1" applyAlignment="1">
      <alignment horizontal="center" vertical="top"/>
    </xf>
    <xf numFmtId="164" fontId="1" fillId="6" borderId="17" xfId="0" applyNumberFormat="1" applyFont="1" applyFill="1" applyBorder="1" applyAlignment="1">
      <alignment horizontal="center" vertical="top"/>
    </xf>
    <xf numFmtId="164" fontId="1" fillId="7" borderId="55" xfId="0" applyNumberFormat="1" applyFont="1" applyFill="1" applyBorder="1" applyAlignment="1">
      <alignment horizontal="center" vertical="top"/>
    </xf>
    <xf numFmtId="164" fontId="6" fillId="7" borderId="0" xfId="0" applyNumberFormat="1" applyFont="1" applyFill="1" applyBorder="1" applyAlignment="1">
      <alignment horizontal="center" vertical="top" wrapText="1"/>
    </xf>
    <xf numFmtId="164" fontId="1" fillId="6" borderId="64" xfId="0" applyNumberFormat="1" applyFont="1" applyFill="1" applyBorder="1" applyAlignment="1">
      <alignment horizontal="center" vertical="top"/>
    </xf>
    <xf numFmtId="164" fontId="2" fillId="6" borderId="64" xfId="0" applyNumberFormat="1" applyFont="1" applyFill="1" applyBorder="1" applyAlignment="1">
      <alignment horizontal="center" vertical="top"/>
    </xf>
    <xf numFmtId="164" fontId="2" fillId="6" borderId="23" xfId="0" applyNumberFormat="1" applyFont="1" applyFill="1" applyBorder="1" applyAlignment="1">
      <alignment horizontal="center" vertical="top"/>
    </xf>
    <xf numFmtId="164" fontId="1" fillId="7" borderId="64" xfId="0" applyNumberFormat="1" applyFont="1" applyFill="1" applyBorder="1" applyAlignment="1">
      <alignment horizontal="center" vertical="top"/>
    </xf>
    <xf numFmtId="164" fontId="2" fillId="7" borderId="64" xfId="0" applyNumberFormat="1" applyFont="1" applyFill="1" applyBorder="1" applyAlignment="1">
      <alignment horizontal="center" vertical="top"/>
    </xf>
    <xf numFmtId="164" fontId="2" fillId="7" borderId="23" xfId="0" applyNumberFormat="1" applyFont="1" applyFill="1" applyBorder="1" applyAlignment="1">
      <alignment horizontal="center" vertical="top"/>
    </xf>
    <xf numFmtId="164" fontId="6" fillId="6" borderId="53" xfId="0" applyNumberFormat="1" applyFont="1" applyFill="1" applyBorder="1" applyAlignment="1">
      <alignment horizontal="center" vertical="top"/>
    </xf>
    <xf numFmtId="164" fontId="6" fillId="6" borderId="40" xfId="0" applyNumberFormat="1" applyFont="1" applyFill="1" applyBorder="1" applyAlignment="1">
      <alignment horizontal="center" vertical="top"/>
    </xf>
    <xf numFmtId="164" fontId="1" fillId="0" borderId="40" xfId="0" applyNumberFormat="1" applyFont="1" applyFill="1" applyBorder="1" applyAlignment="1">
      <alignment horizontal="left" vertical="top" wrapText="1"/>
    </xf>
    <xf numFmtId="0" fontId="1" fillId="0" borderId="26" xfId="0" applyNumberFormat="1" applyFont="1" applyFill="1" applyBorder="1" applyAlignment="1">
      <alignment horizontal="center" vertical="top"/>
    </xf>
    <xf numFmtId="0" fontId="1" fillId="0" borderId="23" xfId="0" applyNumberFormat="1" applyFont="1" applyFill="1" applyBorder="1" applyAlignment="1">
      <alignment horizontal="center" vertical="top"/>
    </xf>
    <xf numFmtId="0" fontId="1" fillId="0" borderId="17" xfId="0" applyFont="1" applyBorder="1" applyAlignment="1">
      <alignment horizontal="center" vertical="top"/>
    </xf>
    <xf numFmtId="164" fontId="1" fillId="6" borderId="37" xfId="0" applyNumberFormat="1" applyFont="1" applyFill="1" applyBorder="1" applyAlignment="1">
      <alignment horizontal="center" vertical="top"/>
    </xf>
    <xf numFmtId="164" fontId="2" fillId="6" borderId="37" xfId="0" applyNumberFormat="1" applyFont="1" applyFill="1" applyBorder="1" applyAlignment="1">
      <alignment horizontal="center" vertical="top"/>
    </xf>
    <xf numFmtId="164" fontId="2" fillId="6" borderId="52" xfId="0" applyNumberFormat="1" applyFont="1" applyFill="1" applyBorder="1" applyAlignment="1">
      <alignment horizontal="center" vertical="top"/>
    </xf>
    <xf numFmtId="164" fontId="2" fillId="7" borderId="37" xfId="0" applyNumberFormat="1" applyFont="1" applyFill="1" applyBorder="1" applyAlignment="1">
      <alignment horizontal="center" vertical="top"/>
    </xf>
    <xf numFmtId="164" fontId="2" fillId="7" borderId="52" xfId="0" applyNumberFormat="1" applyFont="1" applyFill="1" applyBorder="1" applyAlignment="1">
      <alignment horizontal="center" vertical="top"/>
    </xf>
    <xf numFmtId="164" fontId="6" fillId="6" borderId="0" xfId="0" applyNumberFormat="1" applyFont="1" applyFill="1" applyBorder="1" applyAlignment="1">
      <alignment horizontal="center" vertical="top"/>
    </xf>
    <xf numFmtId="164" fontId="6" fillId="6" borderId="8" xfId="0" applyNumberFormat="1" applyFont="1" applyFill="1" applyBorder="1" applyAlignment="1">
      <alignment horizontal="center" vertical="top"/>
    </xf>
    <xf numFmtId="164" fontId="1" fillId="6" borderId="30" xfId="0" applyNumberFormat="1" applyFont="1" applyFill="1" applyBorder="1" applyAlignment="1">
      <alignment horizontal="center" vertical="top"/>
    </xf>
    <xf numFmtId="164" fontId="1" fillId="6" borderId="63" xfId="0" applyNumberFormat="1" applyFont="1" applyFill="1" applyBorder="1" applyAlignment="1">
      <alignment horizontal="center" vertical="top"/>
    </xf>
    <xf numFmtId="164" fontId="2" fillId="6" borderId="63" xfId="0" applyNumberFormat="1" applyFont="1" applyFill="1" applyBorder="1" applyAlignment="1">
      <alignment horizontal="center" vertical="top"/>
    </xf>
    <xf numFmtId="164" fontId="2" fillId="6" borderId="24" xfId="0" applyNumberFormat="1" applyFont="1" applyFill="1" applyBorder="1" applyAlignment="1">
      <alignment horizontal="center" vertical="top"/>
    </xf>
    <xf numFmtId="164" fontId="1" fillId="7" borderId="30" xfId="0" applyNumberFormat="1" applyFont="1" applyFill="1" applyBorder="1" applyAlignment="1">
      <alignment horizontal="center" vertical="top"/>
    </xf>
    <xf numFmtId="164" fontId="1" fillId="7" borderId="63" xfId="0" applyNumberFormat="1" applyFont="1" applyFill="1" applyBorder="1" applyAlignment="1">
      <alignment horizontal="center" vertical="top"/>
    </xf>
    <xf numFmtId="164" fontId="2" fillId="7" borderId="24" xfId="0" applyNumberFormat="1" applyFont="1" applyFill="1" applyBorder="1" applyAlignment="1">
      <alignment horizontal="center" vertical="top"/>
    </xf>
    <xf numFmtId="164" fontId="2" fillId="5" borderId="61" xfId="0" applyNumberFormat="1" applyFont="1" applyFill="1" applyBorder="1" applyAlignment="1">
      <alignment horizontal="center" vertical="top"/>
    </xf>
    <xf numFmtId="164" fontId="1" fillId="0" borderId="7" xfId="0" applyNumberFormat="1" applyFont="1" applyFill="1" applyBorder="1" applyAlignment="1">
      <alignment vertical="top" wrapText="1"/>
    </xf>
    <xf numFmtId="0" fontId="1" fillId="0" borderId="10" xfId="0" applyNumberFormat="1" applyFont="1" applyFill="1" applyBorder="1" applyAlignment="1">
      <alignment vertical="top"/>
    </xf>
    <xf numFmtId="0" fontId="1" fillId="0" borderId="13" xfId="0" applyNumberFormat="1" applyFont="1" applyFill="1" applyBorder="1" applyAlignment="1">
      <alignment vertical="top"/>
    </xf>
    <xf numFmtId="164" fontId="1" fillId="7" borderId="15" xfId="0" applyNumberFormat="1" applyFont="1" applyFill="1" applyBorder="1" applyAlignment="1">
      <alignment horizontal="center" vertical="top" wrapText="1"/>
    </xf>
    <xf numFmtId="164" fontId="1" fillId="7" borderId="29" xfId="0" applyNumberFormat="1" applyFont="1" applyFill="1" applyBorder="1" applyAlignment="1">
      <alignment horizontal="center" vertical="top" wrapText="1"/>
    </xf>
    <xf numFmtId="0" fontId="20" fillId="0" borderId="34" xfId="0" applyFont="1" applyFill="1" applyBorder="1" applyAlignment="1">
      <alignment horizontal="center" vertical="top" wrapText="1"/>
    </xf>
    <xf numFmtId="0" fontId="1" fillId="0" borderId="39"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164" fontId="2" fillId="7" borderId="18" xfId="0" applyNumberFormat="1" applyFont="1" applyFill="1" applyBorder="1" applyAlignment="1">
      <alignment horizontal="center" vertical="top"/>
    </xf>
    <xf numFmtId="164" fontId="2" fillId="7" borderId="56" xfId="0" applyNumberFormat="1" applyFont="1" applyFill="1" applyBorder="1" applyAlignment="1">
      <alignment horizontal="center" vertical="top"/>
    </xf>
    <xf numFmtId="164" fontId="2" fillId="7" borderId="43" xfId="0" applyNumberFormat="1" applyFont="1" applyFill="1" applyBorder="1" applyAlignment="1">
      <alignment horizontal="center" vertical="top"/>
    </xf>
    <xf numFmtId="164" fontId="2" fillId="7" borderId="44" xfId="0" applyNumberFormat="1" applyFont="1" applyFill="1" applyBorder="1" applyAlignment="1">
      <alignment horizontal="center" vertical="top"/>
    </xf>
    <xf numFmtId="0" fontId="7" fillId="0" borderId="11" xfId="0" applyNumberFormat="1" applyFont="1" applyBorder="1" applyAlignment="1">
      <alignment horizontal="center" vertical="top" wrapText="1"/>
    </xf>
    <xf numFmtId="0" fontId="7" fillId="0" borderId="8" xfId="0" applyFont="1" applyBorder="1" applyAlignment="1">
      <alignment vertical="top" wrapText="1"/>
    </xf>
    <xf numFmtId="0" fontId="7" fillId="0" borderId="7" xfId="0" applyFont="1" applyBorder="1" applyAlignment="1">
      <alignment vertical="top" wrapText="1"/>
    </xf>
    <xf numFmtId="0" fontId="7" fillId="0" borderId="10" xfId="0" applyNumberFormat="1" applyFont="1" applyBorder="1" applyAlignment="1">
      <alignment horizontal="center" vertical="top" wrapText="1"/>
    </xf>
    <xf numFmtId="0" fontId="9" fillId="0" borderId="57" xfId="0" applyFont="1" applyFill="1" applyBorder="1" applyAlignment="1">
      <alignment vertical="top" wrapText="1"/>
    </xf>
    <xf numFmtId="0" fontId="1" fillId="0" borderId="55" xfId="0" applyFont="1" applyFill="1" applyBorder="1" applyAlignment="1">
      <alignment vertical="top" wrapText="1"/>
    </xf>
    <xf numFmtId="0" fontId="1" fillId="0" borderId="27" xfId="0" applyNumberFormat="1" applyFont="1" applyFill="1" applyBorder="1" applyAlignment="1">
      <alignment horizontal="center" vertical="top"/>
    </xf>
    <xf numFmtId="0" fontId="1" fillId="6" borderId="1" xfId="0" applyFont="1" applyFill="1" applyBorder="1" applyAlignment="1">
      <alignment horizontal="center" vertical="top" wrapText="1"/>
    </xf>
    <xf numFmtId="164" fontId="1" fillId="6" borderId="57" xfId="0" applyNumberFormat="1" applyFont="1" applyFill="1" applyBorder="1" applyAlignment="1">
      <alignment horizontal="center" vertical="top" wrapText="1"/>
    </xf>
    <xf numFmtId="164" fontId="1" fillId="7" borderId="65" xfId="0" applyNumberFormat="1" applyFont="1" applyFill="1" applyBorder="1" applyAlignment="1">
      <alignment horizontal="center" vertical="top" wrapText="1"/>
    </xf>
    <xf numFmtId="164" fontId="1" fillId="7" borderId="57" xfId="0" applyNumberFormat="1" applyFont="1" applyFill="1" applyBorder="1" applyAlignment="1">
      <alignment horizontal="center" vertical="top" wrapText="1"/>
    </xf>
    <xf numFmtId="49" fontId="1" fillId="0" borderId="66" xfId="0" applyNumberFormat="1" applyFont="1" applyFill="1" applyBorder="1" applyAlignment="1">
      <alignment horizontal="center" vertical="top"/>
    </xf>
    <xf numFmtId="0" fontId="1" fillId="0" borderId="67" xfId="0" applyFont="1" applyBorder="1" applyAlignment="1">
      <alignment horizontal="center" vertical="top"/>
    </xf>
    <xf numFmtId="0" fontId="1" fillId="0" borderId="23" xfId="0" applyFont="1" applyBorder="1" applyAlignment="1">
      <alignment horizontal="center" vertical="top"/>
    </xf>
    <xf numFmtId="164" fontId="1" fillId="7" borderId="16" xfId="0" applyNumberFormat="1" applyFont="1" applyFill="1" applyBorder="1" applyAlignment="1">
      <alignment horizontal="center" vertical="top"/>
    </xf>
    <xf numFmtId="0" fontId="20" fillId="0" borderId="52" xfId="0" applyFont="1" applyBorder="1" applyAlignment="1">
      <alignment horizontal="center" vertical="top"/>
    </xf>
    <xf numFmtId="49" fontId="1" fillId="0" borderId="2" xfId="0" applyNumberFormat="1" applyFont="1" applyFill="1" applyBorder="1" applyAlignment="1">
      <alignment horizontal="center" vertical="top"/>
    </xf>
    <xf numFmtId="49" fontId="1" fillId="0" borderId="51" xfId="0" applyNumberFormat="1" applyFont="1" applyFill="1" applyBorder="1" applyAlignment="1">
      <alignment horizontal="center" vertical="top"/>
    </xf>
    <xf numFmtId="164" fontId="2" fillId="0" borderId="43" xfId="0" applyNumberFormat="1" applyFont="1" applyFill="1" applyBorder="1" applyAlignment="1">
      <alignment horizontal="center" vertical="top"/>
    </xf>
    <xf numFmtId="0" fontId="1" fillId="0" borderId="50" xfId="0" applyFont="1" applyBorder="1" applyAlignment="1">
      <alignment horizontal="center" vertical="top"/>
    </xf>
    <xf numFmtId="164" fontId="6" fillId="6" borderId="62" xfId="0" applyNumberFormat="1" applyFont="1" applyFill="1" applyBorder="1" applyAlignment="1">
      <alignment horizontal="center" vertical="top"/>
    </xf>
    <xf numFmtId="164" fontId="6" fillId="6" borderId="21" xfId="0" applyNumberFormat="1" applyFont="1" applyFill="1" applyBorder="1" applyAlignment="1">
      <alignment horizontal="center" vertical="top"/>
    </xf>
    <xf numFmtId="164" fontId="1" fillId="0" borderId="21" xfId="0" applyNumberFormat="1" applyFont="1" applyFill="1" applyBorder="1" applyAlignment="1">
      <alignment horizontal="left" vertical="top" wrapText="1"/>
    </xf>
    <xf numFmtId="164" fontId="1" fillId="0" borderId="59" xfId="0" applyNumberFormat="1" applyFont="1" applyFill="1" applyBorder="1" applyAlignment="1">
      <alignment horizontal="left" vertical="top" wrapText="1"/>
    </xf>
    <xf numFmtId="0" fontId="1" fillId="0" borderId="68" xfId="0" applyNumberFormat="1" applyFont="1" applyFill="1" applyBorder="1" applyAlignment="1">
      <alignment horizontal="center" vertical="top"/>
    </xf>
    <xf numFmtId="164" fontId="1" fillId="0" borderId="40" xfId="0" applyNumberFormat="1" applyFont="1" applyFill="1" applyBorder="1" applyAlignment="1">
      <alignment vertical="top" wrapText="1"/>
    </xf>
    <xf numFmtId="0" fontId="20" fillId="0" borderId="11" xfId="0" applyNumberFormat="1" applyFont="1" applyFill="1" applyBorder="1" applyAlignment="1">
      <alignment horizontal="center" vertical="top"/>
    </xf>
    <xf numFmtId="0" fontId="9" fillId="0" borderId="15" xfId="0" applyFont="1" applyFill="1" applyBorder="1" applyAlignment="1">
      <alignment horizontal="center" vertical="top" textRotation="180" wrapText="1"/>
    </xf>
    <xf numFmtId="0" fontId="9" fillId="0" borderId="16" xfId="0" applyFont="1" applyFill="1" applyBorder="1" applyAlignment="1">
      <alignment horizontal="center" vertical="top" textRotation="180" wrapText="1"/>
    </xf>
    <xf numFmtId="164" fontId="1" fillId="6" borderId="16"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164" fontId="2" fillId="6" borderId="11" xfId="0" applyNumberFormat="1" applyFont="1" applyFill="1" applyBorder="1" applyAlignment="1">
      <alignment horizontal="center" vertical="top"/>
    </xf>
    <xf numFmtId="164" fontId="2" fillId="6" borderId="28" xfId="0" applyNumberFormat="1" applyFont="1" applyFill="1" applyBorder="1" applyAlignment="1">
      <alignment horizontal="center" vertical="top"/>
    </xf>
    <xf numFmtId="164" fontId="1" fillId="7" borderId="11" xfId="0" applyNumberFormat="1" applyFont="1" applyFill="1" applyBorder="1" applyAlignment="1">
      <alignment horizontal="center" vertical="top"/>
    </xf>
    <xf numFmtId="164" fontId="2" fillId="7" borderId="11" xfId="0" applyNumberFormat="1" applyFont="1" applyFill="1" applyBorder="1" applyAlignment="1">
      <alignment horizontal="center" vertical="top"/>
    </xf>
    <xf numFmtId="164" fontId="2" fillId="7" borderId="28" xfId="0" applyNumberFormat="1" applyFont="1" applyFill="1" applyBorder="1" applyAlignment="1">
      <alignment horizontal="center" vertical="top"/>
    </xf>
    <xf numFmtId="164" fontId="2" fillId="6" borderId="0" xfId="0" applyNumberFormat="1" applyFont="1" applyFill="1" applyBorder="1" applyAlignment="1">
      <alignment horizontal="center" vertical="top"/>
    </xf>
    <xf numFmtId="164" fontId="2" fillId="6" borderId="8" xfId="0" applyNumberFormat="1" applyFont="1" applyFill="1" applyBorder="1" applyAlignment="1">
      <alignment horizontal="center" vertical="top"/>
    </xf>
    <xf numFmtId="0" fontId="1" fillId="0" borderId="32" xfId="0" applyNumberFormat="1" applyFont="1" applyFill="1" applyBorder="1" applyAlignment="1">
      <alignment horizontal="center" vertical="top" wrapText="1"/>
    </xf>
    <xf numFmtId="164" fontId="9" fillId="7" borderId="55" xfId="0" applyNumberFormat="1" applyFont="1" applyFill="1" applyBorder="1" applyAlignment="1">
      <alignment horizontal="center" vertical="top"/>
    </xf>
    <xf numFmtId="164" fontId="1" fillId="7" borderId="0" xfId="0" applyNumberFormat="1" applyFont="1" applyFill="1" applyBorder="1" applyAlignment="1">
      <alignment horizontal="center" vertical="top" wrapText="1"/>
    </xf>
    <xf numFmtId="164" fontId="1" fillId="7" borderId="28" xfId="0" applyNumberFormat="1" applyFont="1" applyFill="1" applyBorder="1" applyAlignment="1">
      <alignment horizontal="center" vertical="top"/>
    </xf>
    <xf numFmtId="0" fontId="6" fillId="0" borderId="0" xfId="0" applyFont="1" applyAlignment="1">
      <alignment vertical="top"/>
    </xf>
    <xf numFmtId="0" fontId="9" fillId="6" borderId="0" xfId="0" applyFont="1" applyFill="1" applyBorder="1" applyAlignment="1">
      <alignment vertical="top" wrapText="1"/>
    </xf>
    <xf numFmtId="164" fontId="6" fillId="8" borderId="2" xfId="0" applyNumberFormat="1" applyFont="1" applyFill="1" applyBorder="1" applyAlignment="1">
      <alignment horizontal="center" vertical="top" wrapText="1"/>
    </xf>
    <xf numFmtId="0" fontId="6" fillId="0" borderId="0" xfId="0" applyFont="1" applyBorder="1" applyAlignment="1">
      <alignment vertical="top"/>
    </xf>
    <xf numFmtId="164" fontId="6" fillId="8" borderId="50" xfId="0" applyNumberFormat="1" applyFont="1" applyFill="1" applyBorder="1" applyAlignment="1">
      <alignment horizontal="center" vertical="top" wrapText="1"/>
    </xf>
    <xf numFmtId="0" fontId="6" fillId="0" borderId="0" xfId="0" applyNumberFormat="1" applyFont="1" applyAlignment="1">
      <alignment horizontal="center" vertical="top"/>
    </xf>
    <xf numFmtId="164" fontId="9" fillId="0" borderId="8" xfId="0" applyNumberFormat="1" applyFont="1" applyFill="1" applyBorder="1" applyAlignment="1">
      <alignment horizontal="left" vertical="top" wrapText="1"/>
    </xf>
    <xf numFmtId="0" fontId="9" fillId="0" borderId="11"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xf>
    <xf numFmtId="0" fontId="9" fillId="0" borderId="52" xfId="0" applyNumberFormat="1" applyFont="1" applyFill="1" applyBorder="1" applyAlignment="1">
      <alignment horizontal="center" vertical="top"/>
    </xf>
    <xf numFmtId="49" fontId="2" fillId="2" borderId="12" xfId="0" applyNumberFormat="1" applyFont="1" applyFill="1" applyBorder="1" applyAlignment="1">
      <alignment horizontal="center" vertical="top"/>
    </xf>
    <xf numFmtId="1" fontId="20" fillId="0" borderId="10" xfId="0" applyNumberFormat="1" applyFont="1" applyFill="1" applyBorder="1" applyAlignment="1">
      <alignment vertical="top"/>
    </xf>
    <xf numFmtId="0" fontId="20" fillId="0" borderId="10" xfId="0" applyNumberFormat="1" applyFont="1" applyFill="1" applyBorder="1" applyAlignment="1">
      <alignment horizontal="center" vertical="top"/>
    </xf>
    <xf numFmtId="0" fontId="20" fillId="0" borderId="46" xfId="0" applyFont="1" applyBorder="1" applyAlignment="1">
      <alignment horizontal="center" vertical="top"/>
    </xf>
    <xf numFmtId="49" fontId="2" fillId="0" borderId="15" xfId="0" applyNumberFormat="1" applyFont="1" applyFill="1" applyBorder="1" applyAlignment="1">
      <alignment vertical="center"/>
    </xf>
    <xf numFmtId="49" fontId="2" fillId="0" borderId="16" xfId="0" applyNumberFormat="1" applyFont="1" applyFill="1" applyBorder="1" applyAlignment="1">
      <alignment vertical="center"/>
    </xf>
    <xf numFmtId="49" fontId="1" fillId="0" borderId="29" xfId="0" applyNumberFormat="1" applyFont="1" applyFill="1" applyBorder="1" applyAlignment="1">
      <alignment vertical="top"/>
    </xf>
    <xf numFmtId="49" fontId="1" fillId="0" borderId="28" xfId="0" applyNumberFormat="1" applyFont="1" applyFill="1" applyBorder="1" applyAlignment="1">
      <alignment vertical="top"/>
    </xf>
    <xf numFmtId="1" fontId="20" fillId="0" borderId="11" xfId="0" applyNumberFormat="1" applyFont="1" applyFill="1" applyBorder="1" applyAlignment="1">
      <alignment vertical="top"/>
    </xf>
    <xf numFmtId="164" fontId="1" fillId="6" borderId="54" xfId="0" applyNumberFormat="1" applyFont="1" applyFill="1" applyBorder="1" applyAlignment="1">
      <alignment horizontal="center" vertical="top" wrapText="1"/>
    </xf>
    <xf numFmtId="164" fontId="1" fillId="7" borderId="63" xfId="0" applyNumberFormat="1" applyFont="1" applyFill="1" applyBorder="1" applyAlignment="1">
      <alignment horizontal="center" vertical="top" wrapText="1"/>
    </xf>
    <xf numFmtId="164" fontId="9" fillId="4" borderId="69" xfId="0" applyNumberFormat="1" applyFont="1" applyFill="1" applyBorder="1" applyAlignment="1">
      <alignment horizontal="center" vertical="top" wrapText="1"/>
    </xf>
    <xf numFmtId="164" fontId="1" fillId="0" borderId="7" xfId="0" applyNumberFormat="1" applyFont="1" applyFill="1" applyBorder="1" applyAlignment="1">
      <alignment horizontal="left" vertical="top" wrapText="1"/>
    </xf>
    <xf numFmtId="164" fontId="6" fillId="0" borderId="2" xfId="0" applyNumberFormat="1" applyFont="1" applyBorder="1" applyAlignment="1">
      <alignment horizontal="center" vertical="top"/>
    </xf>
    <xf numFmtId="164" fontId="1" fillId="7" borderId="53" xfId="0" applyNumberFormat="1" applyFont="1" applyFill="1" applyBorder="1" applyAlignment="1">
      <alignment horizontal="center" vertical="top"/>
    </xf>
    <xf numFmtId="164" fontId="1" fillId="7" borderId="37" xfId="0" applyNumberFormat="1" applyFont="1" applyFill="1" applyBorder="1" applyAlignment="1">
      <alignment horizontal="center" vertical="top"/>
    </xf>
    <xf numFmtId="164" fontId="1" fillId="7" borderId="40" xfId="0" applyNumberFormat="1" applyFont="1" applyFill="1" applyBorder="1" applyAlignment="1">
      <alignment horizontal="center" vertical="top"/>
    </xf>
    <xf numFmtId="0" fontId="9" fillId="6" borderId="39" xfId="0" applyFont="1" applyFill="1" applyBorder="1" applyAlignment="1">
      <alignment vertical="top" wrapText="1"/>
    </xf>
    <xf numFmtId="0" fontId="6" fillId="6" borderId="24" xfId="0" applyFont="1" applyFill="1" applyBorder="1" applyAlignment="1">
      <alignment horizontal="left" vertical="top" wrapText="1"/>
    </xf>
    <xf numFmtId="49" fontId="9" fillId="0" borderId="9" xfId="0" applyNumberFormat="1" applyFont="1" applyBorder="1" applyAlignment="1">
      <alignment vertical="top"/>
    </xf>
    <xf numFmtId="49" fontId="6" fillId="0" borderId="31" xfId="0" applyNumberFormat="1" applyFont="1" applyBorder="1" applyAlignment="1">
      <alignment vertical="top"/>
    </xf>
    <xf numFmtId="49" fontId="1" fillId="0" borderId="23" xfId="0" applyNumberFormat="1" applyFont="1" applyFill="1" applyBorder="1" applyAlignment="1">
      <alignment vertical="top" wrapText="1"/>
    </xf>
    <xf numFmtId="49" fontId="6" fillId="0" borderId="70" xfId="0" applyNumberFormat="1" applyFont="1" applyFill="1" applyBorder="1" applyAlignment="1">
      <alignment horizontal="center" vertical="top"/>
    </xf>
    <xf numFmtId="49" fontId="3" fillId="0" borderId="9" xfId="0" applyNumberFormat="1" applyFont="1" applyFill="1" applyBorder="1" applyAlignment="1">
      <alignment vertical="top" wrapText="1"/>
    </xf>
    <xf numFmtId="49" fontId="12" fillId="0" borderId="31" xfId="0" applyNumberFormat="1" applyFont="1" applyBorder="1" applyAlignment="1">
      <alignment vertical="top" wrapText="1"/>
    </xf>
    <xf numFmtId="49" fontId="12" fillId="0" borderId="11" xfId="0" applyNumberFormat="1" applyFont="1" applyBorder="1" applyAlignment="1">
      <alignment vertical="top" wrapText="1"/>
    </xf>
    <xf numFmtId="49" fontId="6" fillId="6" borderId="24" xfId="0" applyNumberFormat="1" applyFont="1" applyFill="1" applyBorder="1" applyAlignment="1">
      <alignment horizontal="left" vertical="top" wrapText="1"/>
    </xf>
    <xf numFmtId="0" fontId="14" fillId="0" borderId="70" xfId="0" applyFont="1" applyBorder="1" applyAlignment="1">
      <alignment vertical="top" wrapText="1"/>
    </xf>
    <xf numFmtId="49" fontId="9" fillId="0" borderId="39" xfId="0" applyNumberFormat="1" applyFont="1" applyFill="1" applyBorder="1" applyAlignment="1">
      <alignment vertical="top" wrapText="1"/>
    </xf>
    <xf numFmtId="0" fontId="1" fillId="6" borderId="8" xfId="0" applyFont="1" applyFill="1" applyBorder="1" applyAlignment="1">
      <alignment horizontal="center" vertical="top" wrapText="1"/>
    </xf>
    <xf numFmtId="49" fontId="6" fillId="0" borderId="29" xfId="0" applyNumberFormat="1" applyFont="1" applyBorder="1" applyAlignment="1">
      <alignment vertical="top" wrapText="1"/>
    </xf>
    <xf numFmtId="49" fontId="6" fillId="0" borderId="28" xfId="0" applyNumberFormat="1" applyFont="1" applyBorder="1" applyAlignment="1">
      <alignment vertical="top" wrapText="1"/>
    </xf>
    <xf numFmtId="164" fontId="1" fillId="0" borderId="8" xfId="0" applyNumberFormat="1" applyFont="1" applyFill="1" applyBorder="1" applyAlignment="1">
      <alignment horizontal="center" vertical="top"/>
    </xf>
    <xf numFmtId="0" fontId="1" fillId="0" borderId="70" xfId="0" applyNumberFormat="1" applyFont="1" applyBorder="1" applyAlignment="1">
      <alignment horizontal="center" vertical="top"/>
    </xf>
    <xf numFmtId="0" fontId="1" fillId="0" borderId="26" xfId="0" applyNumberFormat="1" applyFont="1" applyBorder="1" applyAlignment="1">
      <alignment horizontal="center" vertical="top"/>
    </xf>
    <xf numFmtId="49" fontId="2" fillId="3" borderId="14" xfId="0" applyNumberFormat="1" applyFont="1" applyFill="1" applyBorder="1" applyAlignment="1">
      <alignment horizontal="center" vertical="top"/>
    </xf>
    <xf numFmtId="1" fontId="20" fillId="0" borderId="26" xfId="0" applyNumberFormat="1" applyFont="1" applyFill="1" applyBorder="1" applyAlignment="1">
      <alignment horizontal="center" vertical="top"/>
    </xf>
    <xf numFmtId="0" fontId="20" fillId="0" borderId="26" xfId="0" applyNumberFormat="1" applyFont="1" applyFill="1" applyBorder="1" applyAlignment="1">
      <alignment horizontal="center" vertical="top"/>
    </xf>
    <xf numFmtId="0" fontId="20" fillId="0" borderId="27" xfId="0" applyNumberFormat="1" applyFont="1" applyFill="1" applyBorder="1" applyAlignment="1">
      <alignment horizontal="center" vertical="top"/>
    </xf>
    <xf numFmtId="1" fontId="20" fillId="0" borderId="27" xfId="0" applyNumberFormat="1" applyFont="1" applyFill="1" applyBorder="1" applyAlignment="1">
      <alignment horizontal="center" vertical="top"/>
    </xf>
    <xf numFmtId="0" fontId="20" fillId="0" borderId="23" xfId="0" applyFont="1" applyBorder="1" applyAlignment="1">
      <alignment vertical="top"/>
    </xf>
    <xf numFmtId="1" fontId="6" fillId="0" borderId="9" xfId="0" applyNumberFormat="1" applyFont="1" applyFill="1" applyBorder="1" applyAlignment="1">
      <alignment horizontal="center" vertical="top" wrapText="1"/>
    </xf>
    <xf numFmtId="0" fontId="9" fillId="0" borderId="17" xfId="0" applyFont="1" applyBorder="1" applyAlignment="1">
      <alignment horizontal="center" vertical="top"/>
    </xf>
    <xf numFmtId="0" fontId="1" fillId="0" borderId="70" xfId="0" applyNumberFormat="1" applyFont="1" applyFill="1" applyBorder="1" applyAlignment="1">
      <alignment horizontal="center" vertical="top"/>
    </xf>
    <xf numFmtId="164" fontId="1" fillId="6" borderId="29" xfId="0" applyNumberFormat="1" applyFont="1" applyFill="1" applyBorder="1" applyAlignment="1">
      <alignment horizontal="center" vertical="top" wrapText="1"/>
    </xf>
    <xf numFmtId="164" fontId="1" fillId="6" borderId="27" xfId="0" applyNumberFormat="1" applyFont="1" applyFill="1" applyBorder="1" applyAlignment="1">
      <alignment horizontal="center" vertical="top" wrapText="1"/>
    </xf>
    <xf numFmtId="164" fontId="1" fillId="6" borderId="28" xfId="0" applyNumberFormat="1" applyFont="1" applyFill="1" applyBorder="1" applyAlignment="1">
      <alignment horizontal="center" vertical="top" wrapText="1"/>
    </xf>
    <xf numFmtId="165" fontId="23" fillId="0" borderId="26" xfId="0" applyNumberFormat="1" applyFont="1" applyFill="1" applyBorder="1" applyAlignment="1">
      <alignment horizontal="center" vertical="top" wrapText="1"/>
    </xf>
    <xf numFmtId="0" fontId="24" fillId="0" borderId="0" xfId="0" applyFont="1"/>
    <xf numFmtId="0" fontId="24" fillId="0" borderId="26" xfId="0" applyFont="1" applyBorder="1" applyAlignment="1">
      <alignment horizontal="center" vertical="top" wrapText="1"/>
    </xf>
    <xf numFmtId="0" fontId="24" fillId="0" borderId="26" xfId="0" applyFont="1" applyBorder="1" applyAlignment="1">
      <alignment vertical="top" wrapText="1"/>
    </xf>
    <xf numFmtId="164" fontId="6" fillId="6" borderId="39" xfId="0" applyNumberFormat="1" applyFont="1" applyFill="1" applyBorder="1" applyAlignment="1">
      <alignment horizontal="center" vertical="top"/>
    </xf>
    <xf numFmtId="164" fontId="1" fillId="6" borderId="26" xfId="0" applyNumberFormat="1" applyFont="1" applyFill="1" applyBorder="1" applyAlignment="1">
      <alignment horizontal="center" vertical="top"/>
    </xf>
    <xf numFmtId="49" fontId="1" fillId="6" borderId="40" xfId="0" applyNumberFormat="1" applyFont="1" applyFill="1" applyBorder="1" applyAlignment="1">
      <alignment horizontal="center" vertical="top"/>
    </xf>
    <xf numFmtId="164" fontId="1" fillId="6" borderId="64" xfId="0" applyNumberFormat="1" applyFont="1" applyFill="1" applyBorder="1" applyAlignment="1">
      <alignment horizontal="center" vertical="top"/>
    </xf>
    <xf numFmtId="49" fontId="1" fillId="0" borderId="6" xfId="0" applyNumberFormat="1" applyFont="1" applyFill="1" applyBorder="1" applyAlignment="1">
      <alignment horizontal="center" vertical="top"/>
    </xf>
    <xf numFmtId="164" fontId="1" fillId="6" borderId="65" xfId="0" applyNumberFormat="1" applyFont="1" applyFill="1" applyBorder="1" applyAlignment="1">
      <alignment horizontal="center" vertical="top"/>
    </xf>
    <xf numFmtId="164" fontId="1" fillId="6" borderId="26" xfId="0" applyNumberFormat="1" applyFont="1" applyFill="1" applyBorder="1" applyAlignment="1">
      <alignment vertical="top"/>
    </xf>
    <xf numFmtId="164" fontId="1" fillId="6" borderId="38" xfId="0" applyNumberFormat="1" applyFont="1" applyFill="1" applyBorder="1" applyAlignment="1">
      <alignment vertical="top"/>
    </xf>
    <xf numFmtId="164" fontId="1" fillId="6" borderId="27" xfId="0" applyNumberFormat="1" applyFont="1" applyFill="1" applyBorder="1" applyAlignment="1">
      <alignment vertical="top"/>
    </xf>
    <xf numFmtId="49" fontId="9" fillId="0" borderId="1" xfId="0" applyNumberFormat="1" applyFont="1" applyFill="1" applyBorder="1" applyAlignment="1">
      <alignment horizontal="center" vertical="top"/>
    </xf>
    <xf numFmtId="49" fontId="2" fillId="7" borderId="48" xfId="0" applyNumberFormat="1" applyFont="1" applyFill="1" applyBorder="1" applyAlignment="1">
      <alignment horizontal="right" vertical="top"/>
    </xf>
    <xf numFmtId="164" fontId="2" fillId="7" borderId="48" xfId="0" applyNumberFormat="1" applyFont="1" applyFill="1" applyBorder="1" applyAlignment="1">
      <alignment horizontal="center" vertical="top"/>
    </xf>
    <xf numFmtId="164" fontId="2" fillId="7" borderId="22" xfId="0" applyNumberFormat="1" applyFont="1" applyFill="1" applyBorder="1" applyAlignment="1">
      <alignment horizontal="center" vertical="top"/>
    </xf>
    <xf numFmtId="164" fontId="6" fillId="8" borderId="21" xfId="0" applyNumberFormat="1" applyFont="1" applyFill="1" applyBorder="1" applyAlignment="1">
      <alignment horizontal="center" vertical="top" wrapText="1"/>
    </xf>
    <xf numFmtId="49" fontId="9" fillId="6" borderId="57" xfId="0" applyNumberFormat="1" applyFont="1" applyFill="1" applyBorder="1" applyAlignment="1">
      <alignment horizontal="center" vertical="top"/>
    </xf>
    <xf numFmtId="49" fontId="9" fillId="6" borderId="55" xfId="0" applyNumberFormat="1" applyFont="1" applyFill="1" applyBorder="1" applyAlignment="1">
      <alignment horizontal="center" vertical="top"/>
    </xf>
    <xf numFmtId="0" fontId="6" fillId="6" borderId="8" xfId="0" applyFont="1" applyFill="1" applyBorder="1" applyAlignment="1">
      <alignment horizontal="center" vertical="top" wrapText="1"/>
    </xf>
    <xf numFmtId="0" fontId="6" fillId="6" borderId="21" xfId="0" applyFont="1" applyFill="1" applyBorder="1" applyAlignment="1">
      <alignment horizontal="center" vertical="top" wrapText="1"/>
    </xf>
    <xf numFmtId="164" fontId="6" fillId="6" borderId="17" xfId="0" applyNumberFormat="1" applyFont="1" applyFill="1" applyBorder="1" applyAlignment="1">
      <alignment horizontal="center" vertical="top"/>
    </xf>
    <xf numFmtId="164" fontId="6" fillId="6" borderId="50" xfId="0" applyNumberFormat="1" applyFont="1" applyFill="1" applyBorder="1" applyAlignment="1">
      <alignment horizontal="center" vertical="top"/>
    </xf>
    <xf numFmtId="164" fontId="6" fillId="7" borderId="16" xfId="0" applyNumberFormat="1" applyFont="1" applyFill="1" applyBorder="1" applyAlignment="1">
      <alignment horizontal="center" vertical="top"/>
    </xf>
    <xf numFmtId="164" fontId="6" fillId="7" borderId="11" xfId="0" applyNumberFormat="1" applyFont="1" applyFill="1" applyBorder="1" applyAlignment="1">
      <alignment horizontal="center" vertical="top"/>
    </xf>
    <xf numFmtId="164" fontId="6" fillId="7" borderId="28" xfId="0" applyNumberFormat="1" applyFont="1" applyFill="1" applyBorder="1" applyAlignment="1">
      <alignment horizontal="center" vertical="top"/>
    </xf>
    <xf numFmtId="164" fontId="6" fillId="7" borderId="30" xfId="0" applyNumberFormat="1" applyFont="1" applyFill="1" applyBorder="1" applyAlignment="1">
      <alignment horizontal="center" vertical="top"/>
    </xf>
    <xf numFmtId="164" fontId="6" fillId="7" borderId="31" xfId="0" applyNumberFormat="1" applyFont="1" applyFill="1" applyBorder="1" applyAlignment="1">
      <alignment horizontal="center" vertical="top"/>
    </xf>
    <xf numFmtId="164" fontId="6" fillId="7" borderId="32" xfId="0" applyNumberFormat="1" applyFont="1" applyFill="1" applyBorder="1" applyAlignment="1">
      <alignment horizontal="center" vertical="top"/>
    </xf>
    <xf numFmtId="49" fontId="2" fillId="6" borderId="11" xfId="0" applyNumberFormat="1" applyFont="1" applyFill="1" applyBorder="1" applyAlignment="1">
      <alignment vertical="top"/>
    </xf>
    <xf numFmtId="0" fontId="9" fillId="0" borderId="52" xfId="0" applyNumberFormat="1" applyFont="1" applyBorder="1" applyAlignment="1">
      <alignment horizontal="center" vertical="top"/>
    </xf>
    <xf numFmtId="0" fontId="9" fillId="0" borderId="46" xfId="0" applyNumberFormat="1" applyFont="1" applyBorder="1" applyAlignment="1">
      <alignment horizontal="center" vertical="top"/>
    </xf>
    <xf numFmtId="0" fontId="9" fillId="6" borderId="57" xfId="0" applyFont="1" applyFill="1" applyBorder="1" applyAlignment="1">
      <alignment vertical="top" wrapText="1"/>
    </xf>
    <xf numFmtId="0" fontId="6" fillId="6" borderId="55" xfId="0" applyFont="1" applyFill="1" applyBorder="1" applyAlignment="1">
      <alignment horizontal="left" vertical="top" wrapText="1"/>
    </xf>
    <xf numFmtId="0" fontId="9" fillId="0" borderId="39" xfId="0" applyNumberFormat="1" applyFont="1" applyBorder="1" applyAlignment="1">
      <alignment horizontal="center" vertical="top"/>
    </xf>
    <xf numFmtId="0" fontId="12" fillId="0" borderId="15" xfId="0" applyFont="1" applyFill="1" applyBorder="1" applyAlignment="1">
      <alignment vertical="top" wrapText="1"/>
    </xf>
    <xf numFmtId="49" fontId="6" fillId="0" borderId="13" xfId="0" applyNumberFormat="1" applyFont="1" applyBorder="1" applyAlignment="1">
      <alignment horizontal="center" vertical="top" wrapText="1"/>
    </xf>
    <xf numFmtId="164" fontId="6" fillId="7" borderId="55" xfId="0" applyNumberFormat="1" applyFont="1" applyFill="1" applyBorder="1" applyAlignment="1">
      <alignment horizontal="center" vertical="top"/>
    </xf>
    <xf numFmtId="49" fontId="9" fillId="7" borderId="55" xfId="0" applyNumberFormat="1" applyFont="1" applyFill="1" applyBorder="1" applyAlignment="1">
      <alignment horizontal="right" vertical="top"/>
    </xf>
    <xf numFmtId="49" fontId="9" fillId="7" borderId="0" xfId="0" applyNumberFormat="1" applyFont="1" applyFill="1" applyBorder="1" applyAlignment="1">
      <alignment horizontal="right" vertical="top"/>
    </xf>
    <xf numFmtId="49" fontId="9" fillId="7" borderId="0" xfId="0" applyNumberFormat="1" applyFont="1" applyFill="1" applyBorder="1" applyAlignment="1">
      <alignment horizontal="center" vertical="top"/>
    </xf>
    <xf numFmtId="164" fontId="6" fillId="7" borderId="54" xfId="0" applyNumberFormat="1" applyFont="1" applyFill="1" applyBorder="1" applyAlignment="1">
      <alignment horizontal="center" vertical="top"/>
    </xf>
    <xf numFmtId="49" fontId="9" fillId="7" borderId="58" xfId="0" applyNumberFormat="1" applyFont="1" applyFill="1" applyBorder="1" applyAlignment="1">
      <alignment horizontal="right" vertical="top"/>
    </xf>
    <xf numFmtId="49" fontId="9" fillId="7" borderId="43" xfId="0" applyNumberFormat="1" applyFont="1" applyFill="1" applyBorder="1" applyAlignment="1">
      <alignment horizontal="right" vertical="top"/>
    </xf>
    <xf numFmtId="49" fontId="9" fillId="7" borderId="43" xfId="0" applyNumberFormat="1" applyFont="1" applyFill="1" applyBorder="1" applyAlignment="1">
      <alignment horizontal="center" vertical="top"/>
    </xf>
    <xf numFmtId="0" fontId="9" fillId="7" borderId="48" xfId="0" applyFont="1" applyFill="1" applyBorder="1" applyAlignment="1">
      <alignment horizontal="center" vertical="top" wrapText="1"/>
    </xf>
    <xf numFmtId="49" fontId="2" fillId="6" borderId="55" xfId="0" applyNumberFormat="1" applyFont="1" applyFill="1" applyBorder="1" applyAlignment="1">
      <alignment vertical="top"/>
    </xf>
    <xf numFmtId="49" fontId="2" fillId="6" borderId="58" xfId="0" applyNumberFormat="1" applyFont="1" applyFill="1" applyBorder="1" applyAlignment="1">
      <alignment vertical="top"/>
    </xf>
    <xf numFmtId="164" fontId="2" fillId="7" borderId="20" xfId="0" applyNumberFormat="1" applyFont="1" applyFill="1" applyBorder="1" applyAlignment="1">
      <alignment horizontal="center" vertical="top"/>
    </xf>
    <xf numFmtId="164" fontId="2" fillId="7" borderId="61" xfId="0" applyNumberFormat="1" applyFont="1" applyFill="1" applyBorder="1" applyAlignment="1">
      <alignment horizontal="center" vertical="top"/>
    </xf>
    <xf numFmtId="49" fontId="1" fillId="0" borderId="29" xfId="0" applyNumberFormat="1" applyFont="1" applyBorder="1" applyAlignment="1">
      <alignment vertical="top"/>
    </xf>
    <xf numFmtId="49" fontId="1" fillId="0" borderId="28" xfId="0" applyNumberFormat="1" applyFont="1" applyBorder="1" applyAlignment="1">
      <alignment vertical="top"/>
    </xf>
    <xf numFmtId="49" fontId="2" fillId="6" borderId="57" xfId="0" applyNumberFormat="1" applyFont="1" applyFill="1" applyBorder="1" applyAlignment="1">
      <alignment vertical="top"/>
    </xf>
    <xf numFmtId="49" fontId="9" fillId="0" borderId="41" xfId="0" applyNumberFormat="1" applyFont="1" applyFill="1" applyBorder="1" applyAlignment="1">
      <alignment vertical="top" wrapText="1"/>
    </xf>
    <xf numFmtId="49" fontId="1" fillId="0" borderId="0" xfId="0" applyNumberFormat="1" applyFont="1" applyFill="1" applyBorder="1" applyAlignment="1">
      <alignment vertical="top" wrapText="1"/>
    </xf>
    <xf numFmtId="49" fontId="2" fillId="6" borderId="9" xfId="0" applyNumberFormat="1" applyFont="1" applyFill="1" applyBorder="1" applyAlignment="1">
      <alignment vertical="top"/>
    </xf>
    <xf numFmtId="49" fontId="2" fillId="6" borderId="10" xfId="0" applyNumberFormat="1" applyFont="1" applyFill="1" applyBorder="1" applyAlignment="1">
      <alignment vertical="top"/>
    </xf>
    <xf numFmtId="0" fontId="12" fillId="0" borderId="36" xfId="0" applyFont="1" applyFill="1" applyBorder="1" applyAlignment="1">
      <alignment vertical="top" wrapText="1"/>
    </xf>
    <xf numFmtId="0" fontId="20" fillId="0" borderId="70" xfId="0" applyFont="1" applyFill="1" applyBorder="1" applyAlignment="1">
      <alignment horizontal="center" vertical="top" wrapText="1"/>
    </xf>
    <xf numFmtId="0" fontId="1" fillId="0" borderId="52" xfId="0" applyNumberFormat="1" applyFont="1" applyBorder="1" applyAlignment="1">
      <alignment horizontal="center" vertical="top" wrapText="1"/>
    </xf>
    <xf numFmtId="164" fontId="6" fillId="0" borderId="6" xfId="0" applyNumberFormat="1" applyFont="1" applyFill="1" applyBorder="1" applyAlignment="1">
      <alignment horizontal="left" vertical="top" wrapText="1"/>
    </xf>
    <xf numFmtId="0" fontId="6" fillId="0" borderId="9" xfId="0" applyNumberFormat="1" applyFont="1" applyFill="1" applyBorder="1" applyAlignment="1">
      <alignment horizontal="center" vertical="top" wrapText="1"/>
    </xf>
    <xf numFmtId="0" fontId="6" fillId="0" borderId="9" xfId="0" applyNumberFormat="1" applyFont="1" applyFill="1" applyBorder="1" applyAlignment="1">
      <alignment horizontal="center" vertical="top"/>
    </xf>
    <xf numFmtId="0" fontId="6" fillId="0" borderId="39" xfId="0" applyNumberFormat="1" applyFont="1" applyFill="1" applyBorder="1" applyAlignment="1">
      <alignment horizontal="center" vertical="top"/>
    </xf>
    <xf numFmtId="164" fontId="1" fillId="0" borderId="8" xfId="0" applyNumberFormat="1" applyFont="1" applyFill="1" applyBorder="1" applyAlignment="1">
      <alignment vertical="top" wrapText="1"/>
    </xf>
    <xf numFmtId="0" fontId="1" fillId="0" borderId="46" xfId="0" applyNumberFormat="1" applyFont="1" applyFill="1" applyBorder="1" applyAlignment="1">
      <alignment vertical="top"/>
    </xf>
    <xf numFmtId="49" fontId="2" fillId="0" borderId="15" xfId="0" applyNumberFormat="1" applyFont="1" applyFill="1" applyBorder="1" applyAlignment="1">
      <alignment horizontal="center" vertical="top"/>
    </xf>
    <xf numFmtId="49" fontId="9" fillId="0" borderId="0" xfId="0" applyNumberFormat="1" applyFont="1" applyFill="1" applyBorder="1" applyAlignment="1">
      <alignment vertical="top" wrapText="1"/>
    </xf>
    <xf numFmtId="49" fontId="1" fillId="0" borderId="53" xfId="0" applyNumberFormat="1" applyFont="1" applyFill="1" applyBorder="1" applyAlignment="1">
      <alignment vertical="top" wrapText="1"/>
    </xf>
    <xf numFmtId="49" fontId="1" fillId="0" borderId="62" xfId="0" applyNumberFormat="1" applyFont="1" applyFill="1" applyBorder="1" applyAlignment="1">
      <alignment vertical="top" wrapText="1"/>
    </xf>
    <xf numFmtId="49" fontId="2" fillId="0" borderId="23" xfId="0" applyNumberFormat="1" applyFont="1" applyBorder="1" applyAlignment="1">
      <alignment horizontal="center" vertical="top"/>
    </xf>
    <xf numFmtId="49" fontId="2" fillId="0" borderId="38" xfId="0" applyNumberFormat="1" applyFont="1" applyFill="1" applyBorder="1" applyAlignment="1">
      <alignment vertical="center"/>
    </xf>
    <xf numFmtId="49" fontId="1" fillId="0" borderId="27" xfId="0" applyNumberFormat="1" applyFont="1" applyBorder="1" applyAlignment="1">
      <alignment vertical="top"/>
    </xf>
    <xf numFmtId="49" fontId="1" fillId="0" borderId="39" xfId="0" applyNumberFormat="1" applyFont="1" applyBorder="1" applyAlignment="1">
      <alignment horizontal="center" vertical="top" wrapText="1"/>
    </xf>
    <xf numFmtId="0" fontId="2" fillId="7" borderId="48" xfId="0" applyFont="1" applyFill="1" applyBorder="1" applyAlignment="1">
      <alignment horizontal="right" vertical="top"/>
    </xf>
    <xf numFmtId="164" fontId="2" fillId="7" borderId="44" xfId="0" applyNumberFormat="1" applyFont="1" applyFill="1" applyBorder="1" applyAlignment="1">
      <alignment horizontal="center" vertical="top"/>
    </xf>
    <xf numFmtId="49" fontId="3" fillId="6" borderId="57" xfId="0" applyNumberFormat="1" applyFont="1" applyFill="1" applyBorder="1" applyAlignment="1">
      <alignment vertical="top" wrapText="1"/>
    </xf>
    <xf numFmtId="0" fontId="14" fillId="6" borderId="55" xfId="0" applyFont="1" applyFill="1" applyBorder="1" applyAlignment="1">
      <alignment vertical="top" wrapText="1"/>
    </xf>
    <xf numFmtId="49" fontId="14" fillId="0" borderId="11" xfId="0" applyNumberFormat="1" applyFont="1" applyBorder="1" applyAlignment="1">
      <alignment vertical="top" wrapText="1"/>
    </xf>
    <xf numFmtId="164" fontId="3" fillId="7" borderId="12" xfId="0" applyNumberFormat="1" applyFont="1" applyFill="1" applyBorder="1" applyAlignment="1">
      <alignment horizontal="center" vertical="top"/>
    </xf>
    <xf numFmtId="164" fontId="3" fillId="7" borderId="19" xfId="0" applyNumberFormat="1" applyFont="1" applyFill="1" applyBorder="1" applyAlignment="1">
      <alignment horizontal="center" vertical="top"/>
    </xf>
    <xf numFmtId="164" fontId="3" fillId="7" borderId="20" xfId="0" applyNumberFormat="1" applyFont="1" applyFill="1" applyBorder="1" applyAlignment="1">
      <alignment horizontal="center" vertical="top"/>
    </xf>
    <xf numFmtId="164" fontId="3" fillId="7" borderId="56" xfId="0" applyNumberFormat="1" applyFont="1" applyFill="1" applyBorder="1" applyAlignment="1">
      <alignment horizontal="center" vertical="top"/>
    </xf>
    <xf numFmtId="164" fontId="3" fillId="7" borderId="43" xfId="0" applyNumberFormat="1" applyFont="1" applyFill="1" applyBorder="1" applyAlignment="1">
      <alignment horizontal="center" vertical="top"/>
    </xf>
    <xf numFmtId="164" fontId="3" fillId="7" borderId="44" xfId="0" applyNumberFormat="1" applyFont="1" applyFill="1" applyBorder="1" applyAlignment="1">
      <alignment horizontal="center" vertical="top"/>
    </xf>
    <xf numFmtId="164" fontId="2" fillId="7" borderId="52" xfId="0" applyNumberFormat="1" applyFont="1" applyFill="1" applyBorder="1" applyAlignment="1">
      <alignment horizontal="center" vertical="top"/>
    </xf>
    <xf numFmtId="165" fontId="23" fillId="0" borderId="64"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wrapText="1"/>
    </xf>
    <xf numFmtId="49" fontId="1" fillId="0" borderId="57" xfId="0" applyNumberFormat="1" applyFont="1" applyFill="1" applyBorder="1" applyAlignment="1">
      <alignment horizontal="center" vertical="top" wrapText="1"/>
    </xf>
    <xf numFmtId="49" fontId="1" fillId="0" borderId="58" xfId="0" applyNumberFormat="1" applyFont="1" applyFill="1" applyBorder="1" applyAlignment="1">
      <alignment horizontal="center" vertical="top" wrapText="1"/>
    </xf>
    <xf numFmtId="49" fontId="2" fillId="0" borderId="44" xfId="0" applyNumberFormat="1" applyFont="1" applyFill="1" applyBorder="1" applyAlignment="1">
      <alignment horizontal="center" vertical="top" wrapText="1"/>
    </xf>
    <xf numFmtId="0" fontId="1" fillId="0" borderId="41" xfId="0" applyFont="1" applyBorder="1" applyAlignment="1">
      <alignment horizontal="center" vertical="top"/>
    </xf>
    <xf numFmtId="0" fontId="1" fillId="0" borderId="53" xfId="0" applyFont="1" applyBorder="1" applyAlignment="1">
      <alignment horizontal="center" vertical="top"/>
    </xf>
    <xf numFmtId="0" fontId="7" fillId="0" borderId="17" xfId="0" applyFont="1" applyBorder="1"/>
    <xf numFmtId="164" fontId="1" fillId="0" borderId="41" xfId="0" applyNumberFormat="1" applyFont="1" applyFill="1" applyBorder="1" applyAlignment="1">
      <alignment horizontal="left" vertical="top" wrapText="1"/>
    </xf>
    <xf numFmtId="49" fontId="2" fillId="0" borderId="15" xfId="0" applyNumberFormat="1" applyFont="1" applyFill="1" applyBorder="1" applyAlignment="1">
      <alignment vertical="top"/>
    </xf>
    <xf numFmtId="49" fontId="1" fillId="0" borderId="39" xfId="0" applyNumberFormat="1" applyFont="1" applyFill="1" applyBorder="1" applyAlignment="1">
      <alignment horizontal="center" vertical="top"/>
    </xf>
    <xf numFmtId="49" fontId="2" fillId="0" borderId="39" xfId="0" applyNumberFormat="1" applyFont="1" applyFill="1" applyBorder="1" applyAlignment="1">
      <alignment horizontal="center" vertical="top"/>
    </xf>
    <xf numFmtId="49" fontId="2" fillId="7" borderId="61" xfId="0" applyNumberFormat="1" applyFont="1" applyFill="1" applyBorder="1" applyAlignment="1">
      <alignment horizontal="right" vertical="top"/>
    </xf>
    <xf numFmtId="49" fontId="2" fillId="0" borderId="16" xfId="0" applyNumberFormat="1" applyFont="1" applyFill="1" applyBorder="1" applyAlignment="1">
      <alignment vertical="top"/>
    </xf>
    <xf numFmtId="164" fontId="6" fillId="7" borderId="2" xfId="0" applyNumberFormat="1" applyFont="1" applyFill="1" applyBorder="1" applyAlignment="1">
      <alignment horizontal="center" vertical="top" wrapText="1"/>
    </xf>
    <xf numFmtId="164" fontId="6" fillId="7" borderId="50" xfId="0" applyNumberFormat="1" applyFont="1" applyFill="1" applyBorder="1" applyAlignment="1">
      <alignment horizontal="center" vertical="top" wrapText="1"/>
    </xf>
    <xf numFmtId="164" fontId="9" fillId="7" borderId="48" xfId="0" applyNumberFormat="1" applyFont="1" applyFill="1" applyBorder="1" applyAlignment="1">
      <alignment horizontal="center" vertical="top"/>
    </xf>
    <xf numFmtId="0" fontId="6" fillId="7" borderId="17" xfId="0" applyFont="1" applyFill="1" applyBorder="1" applyAlignment="1">
      <alignment horizontal="center" vertical="top" wrapText="1"/>
    </xf>
    <xf numFmtId="0" fontId="6" fillId="7" borderId="50" xfId="0" applyFont="1" applyFill="1" applyBorder="1" applyAlignment="1">
      <alignment horizontal="center" vertical="top" wrapText="1"/>
    </xf>
    <xf numFmtId="49" fontId="6" fillId="0" borderId="1" xfId="0" applyNumberFormat="1" applyFont="1" applyFill="1" applyBorder="1" applyAlignment="1">
      <alignment horizontal="center" vertical="top"/>
    </xf>
    <xf numFmtId="0" fontId="1" fillId="6" borderId="40" xfId="0" applyFont="1" applyFill="1" applyBorder="1" applyAlignment="1">
      <alignment horizontal="center" vertical="top"/>
    </xf>
    <xf numFmtId="49" fontId="2" fillId="0" borderId="12" xfId="0" applyNumberFormat="1" applyFont="1" applyFill="1" applyBorder="1" applyAlignment="1">
      <alignment vertical="center"/>
    </xf>
    <xf numFmtId="49" fontId="1" fillId="0" borderId="13" xfId="0" applyNumberFormat="1" applyFont="1" applyFill="1" applyBorder="1" applyAlignment="1">
      <alignment vertical="top"/>
    </xf>
    <xf numFmtId="49" fontId="9" fillId="7" borderId="48" xfId="0" applyNumberFormat="1" applyFont="1" applyFill="1" applyBorder="1" applyAlignment="1">
      <alignment horizontal="center" vertical="top"/>
    </xf>
    <xf numFmtId="164" fontId="9" fillId="7" borderId="61" xfId="0" applyNumberFormat="1" applyFont="1" applyFill="1" applyBorder="1" applyAlignment="1">
      <alignment horizontal="center" vertical="top"/>
    </xf>
    <xf numFmtId="164" fontId="9" fillId="7" borderId="19" xfId="0" applyNumberFormat="1" applyFont="1" applyFill="1" applyBorder="1" applyAlignment="1">
      <alignment horizontal="center" vertical="top"/>
    </xf>
    <xf numFmtId="164" fontId="9" fillId="7" borderId="19" xfId="0" applyNumberFormat="1" applyFont="1" applyFill="1" applyBorder="1" applyAlignment="1">
      <alignment horizontal="right" vertical="top"/>
    </xf>
    <xf numFmtId="164" fontId="9" fillId="7" borderId="22" xfId="0" applyNumberFormat="1" applyFont="1" applyFill="1" applyBorder="1" applyAlignment="1">
      <alignment horizontal="right" vertical="top"/>
    </xf>
    <xf numFmtId="0" fontId="1" fillId="0" borderId="58" xfId="0" applyNumberFormat="1" applyFont="1" applyFill="1" applyBorder="1" applyAlignment="1">
      <alignment horizontal="center" vertical="top" wrapText="1"/>
    </xf>
    <xf numFmtId="49" fontId="1" fillId="0" borderId="52" xfId="0" applyNumberFormat="1" applyFont="1" applyFill="1" applyBorder="1" applyAlignment="1">
      <alignment horizontal="center" vertical="top"/>
    </xf>
    <xf numFmtId="164" fontId="1" fillId="6" borderId="8" xfId="0" applyNumberFormat="1" applyFont="1" applyFill="1" applyBorder="1" applyAlignment="1">
      <alignment horizontal="center" vertical="top"/>
    </xf>
    <xf numFmtId="164" fontId="2" fillId="6" borderId="11" xfId="0" applyNumberFormat="1" applyFont="1" applyFill="1" applyBorder="1" applyAlignment="1">
      <alignment horizontal="right" vertical="top"/>
    </xf>
    <xf numFmtId="164" fontId="2" fillId="6" borderId="52" xfId="0" applyNumberFormat="1" applyFont="1" applyFill="1" applyBorder="1" applyAlignment="1">
      <alignment horizontal="right" vertical="top"/>
    </xf>
    <xf numFmtId="164" fontId="2" fillId="7" borderId="11" xfId="0" applyNumberFormat="1" applyFont="1" applyFill="1" applyBorder="1" applyAlignment="1">
      <alignment horizontal="right" vertical="top"/>
    </xf>
    <xf numFmtId="164" fontId="2" fillId="7" borderId="52" xfId="0" applyNumberFormat="1" applyFont="1" applyFill="1" applyBorder="1" applyAlignment="1">
      <alignment horizontal="right" vertical="top"/>
    </xf>
    <xf numFmtId="164" fontId="6" fillId="6" borderId="51" xfId="0" applyNumberFormat="1" applyFont="1" applyFill="1" applyBorder="1" applyAlignment="1">
      <alignment horizontal="center" vertical="top"/>
    </xf>
    <xf numFmtId="164" fontId="6" fillId="6" borderId="67" xfId="0" applyNumberFormat="1" applyFont="1" applyFill="1" applyBorder="1" applyAlignment="1">
      <alignment horizontal="center" vertical="top"/>
    </xf>
    <xf numFmtId="164" fontId="9" fillId="7" borderId="22" xfId="0" applyNumberFormat="1" applyFont="1" applyFill="1" applyBorder="1" applyAlignment="1">
      <alignment horizontal="center" vertical="top"/>
    </xf>
    <xf numFmtId="1" fontId="20" fillId="0" borderId="11" xfId="0" applyNumberFormat="1" applyFont="1" applyFill="1" applyBorder="1" applyAlignment="1">
      <alignment horizontal="center" vertical="top"/>
    </xf>
    <xf numFmtId="0" fontId="20" fillId="0" borderId="28" xfId="0" applyNumberFormat="1" applyFont="1" applyFill="1" applyBorder="1" applyAlignment="1">
      <alignment horizontal="center" vertical="top"/>
    </xf>
    <xf numFmtId="1" fontId="20" fillId="0" borderId="28" xfId="0" applyNumberFormat="1" applyFont="1" applyFill="1" applyBorder="1" applyAlignment="1">
      <alignment horizontal="center" vertical="top"/>
    </xf>
    <xf numFmtId="0" fontId="20" fillId="0" borderId="52" xfId="0" applyFont="1" applyBorder="1" applyAlignment="1">
      <alignment vertical="top"/>
    </xf>
    <xf numFmtId="1" fontId="6" fillId="0" borderId="29" xfId="0" applyNumberFormat="1" applyFont="1" applyFill="1" applyBorder="1" applyAlignment="1">
      <alignment horizontal="center" vertical="top" wrapText="1"/>
    </xf>
    <xf numFmtId="49" fontId="2" fillId="0" borderId="50" xfId="0" applyNumberFormat="1" applyFont="1" applyFill="1" applyBorder="1" applyAlignment="1">
      <alignment horizontal="center" vertical="top"/>
    </xf>
    <xf numFmtId="49" fontId="20" fillId="0" borderId="31" xfId="0" applyNumberFormat="1" applyFont="1" applyFill="1" applyBorder="1" applyAlignment="1">
      <alignment horizontal="center" vertical="top" wrapText="1"/>
    </xf>
    <xf numFmtId="49" fontId="6" fillId="0" borderId="26" xfId="0" applyNumberFormat="1" applyFont="1" applyBorder="1" applyAlignment="1">
      <alignment vertical="top"/>
    </xf>
    <xf numFmtId="164" fontId="1" fillId="6" borderId="0" xfId="0" applyNumberFormat="1" applyFont="1" applyFill="1" applyBorder="1" applyAlignment="1">
      <alignment horizontal="center" vertical="top" wrapText="1"/>
    </xf>
    <xf numFmtId="164" fontId="1" fillId="0" borderId="62" xfId="0" applyNumberFormat="1" applyFont="1" applyFill="1" applyBorder="1" applyAlignment="1">
      <alignment horizontal="left" vertical="top" wrapText="1"/>
    </xf>
    <xf numFmtId="49" fontId="2" fillId="0" borderId="15"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0" fontId="9" fillId="7" borderId="61" xfId="0" applyFont="1" applyFill="1" applyBorder="1" applyAlignment="1">
      <alignment horizontal="center" vertical="top"/>
    </xf>
    <xf numFmtId="164" fontId="1" fillId="7" borderId="18" xfId="0" applyNumberFormat="1" applyFont="1" applyFill="1" applyBorder="1" applyAlignment="1">
      <alignment horizontal="center" vertical="top" wrapText="1"/>
    </xf>
    <xf numFmtId="164" fontId="1" fillId="7" borderId="19" xfId="0" applyNumberFormat="1" applyFont="1" applyFill="1" applyBorder="1" applyAlignment="1">
      <alignment horizontal="center" vertical="top" wrapText="1"/>
    </xf>
    <xf numFmtId="164" fontId="1" fillId="7" borderId="56" xfId="0" applyNumberFormat="1" applyFont="1" applyFill="1" applyBorder="1" applyAlignment="1">
      <alignment horizontal="center" vertical="top" wrapText="1"/>
    </xf>
    <xf numFmtId="164" fontId="9" fillId="7" borderId="18" xfId="0" applyNumberFormat="1" applyFont="1" applyFill="1" applyBorder="1" applyAlignment="1">
      <alignment horizontal="center" vertical="top" wrapText="1"/>
    </xf>
    <xf numFmtId="164" fontId="1" fillId="0" borderId="18" xfId="0" applyNumberFormat="1" applyFont="1" applyFill="1" applyBorder="1" applyAlignment="1">
      <alignment horizontal="left" vertical="top" wrapText="1"/>
    </xf>
    <xf numFmtId="0" fontId="1" fillId="0" borderId="56" xfId="0" applyNumberFormat="1" applyFont="1" applyBorder="1" applyAlignment="1">
      <alignment horizontal="center" vertical="top" wrapText="1"/>
    </xf>
    <xf numFmtId="49" fontId="6" fillId="0" borderId="27" xfId="0" applyNumberFormat="1" applyFont="1" applyFill="1" applyBorder="1" applyAlignment="1">
      <alignment vertical="top" wrapText="1"/>
    </xf>
    <xf numFmtId="0" fontId="1" fillId="0" borderId="0" xfId="0" applyFont="1" applyBorder="1" applyAlignment="1">
      <alignment horizontal="center" vertical="top"/>
    </xf>
    <xf numFmtId="49" fontId="6" fillId="6" borderId="13" xfId="0" applyNumberFormat="1" applyFont="1" applyFill="1" applyBorder="1" applyAlignment="1">
      <alignment vertical="top" wrapText="1"/>
    </xf>
    <xf numFmtId="0" fontId="1" fillId="0" borderId="49" xfId="0" applyNumberFormat="1" applyFont="1" applyBorder="1" applyAlignment="1">
      <alignment horizontal="center" vertical="top"/>
    </xf>
    <xf numFmtId="0" fontId="1" fillId="0" borderId="19" xfId="0" applyNumberFormat="1" applyFont="1" applyFill="1" applyBorder="1" applyAlignment="1">
      <alignment horizontal="center" vertical="top" wrapText="1"/>
    </xf>
    <xf numFmtId="49" fontId="2" fillId="0" borderId="51" xfId="0" applyNumberFormat="1" applyFont="1" applyFill="1" applyBorder="1" applyAlignment="1">
      <alignment horizontal="center" vertical="top"/>
    </xf>
    <xf numFmtId="0" fontId="1" fillId="0" borderId="0" xfId="0" applyFont="1" applyAlignment="1">
      <alignment horizontal="center" vertical="top"/>
    </xf>
    <xf numFmtId="49" fontId="2" fillId="2" borderId="7" xfId="0" applyNumberFormat="1" applyFont="1" applyFill="1" applyBorder="1" applyAlignment="1">
      <alignment horizontal="center" vertical="top"/>
    </xf>
    <xf numFmtId="49" fontId="2" fillId="3" borderId="9" xfId="0" applyNumberFormat="1" applyFont="1" applyFill="1" applyBorder="1" applyAlignment="1">
      <alignment horizontal="center" vertical="top"/>
    </xf>
    <xf numFmtId="49" fontId="2" fillId="3" borderId="10" xfId="0" applyNumberFormat="1" applyFont="1" applyFill="1" applyBorder="1" applyAlignment="1">
      <alignment horizontal="center" vertical="top"/>
    </xf>
    <xf numFmtId="0" fontId="1" fillId="0" borderId="29" xfId="0" applyNumberFormat="1" applyFont="1" applyBorder="1" applyAlignment="1">
      <alignment horizontal="center" vertical="top"/>
    </xf>
    <xf numFmtId="49" fontId="2" fillId="2" borderId="8" xfId="0" applyNumberFormat="1" applyFont="1" applyFill="1" applyBorder="1" applyAlignment="1">
      <alignment horizontal="center" vertical="top"/>
    </xf>
    <xf numFmtId="49" fontId="2" fillId="3" borderId="11" xfId="0" applyNumberFormat="1" applyFont="1" applyFill="1" applyBorder="1" applyAlignment="1">
      <alignment horizontal="center" vertical="top"/>
    </xf>
    <xf numFmtId="164" fontId="1" fillId="0" borderId="16"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wrapText="1"/>
    </xf>
    <xf numFmtId="49" fontId="2" fillId="0" borderId="1" xfId="0" applyNumberFormat="1" applyFont="1" applyBorder="1" applyAlignment="1">
      <alignment horizontal="center" vertical="top" wrapText="1"/>
    </xf>
    <xf numFmtId="49" fontId="2" fillId="0" borderId="17" xfId="0" applyNumberFormat="1" applyFont="1" applyBorder="1" applyAlignment="1">
      <alignment horizontal="center" vertical="top" wrapText="1"/>
    </xf>
    <xf numFmtId="164" fontId="2" fillId="3" borderId="3" xfId="0" applyNumberFormat="1" applyFont="1" applyFill="1" applyBorder="1" applyAlignment="1">
      <alignment horizontal="center" vertical="top"/>
    </xf>
    <xf numFmtId="49" fontId="2" fillId="3" borderId="45" xfId="0" applyNumberFormat="1" applyFont="1" applyFill="1" applyBorder="1" applyAlignment="1">
      <alignment horizontal="right" vertical="top"/>
    </xf>
    <xf numFmtId="49" fontId="2" fillId="0" borderId="52" xfId="0" applyNumberFormat="1" applyFont="1" applyBorder="1" applyAlignment="1">
      <alignment horizontal="center" vertical="top"/>
    </xf>
    <xf numFmtId="164" fontId="2" fillId="3" borderId="3" xfId="0" applyNumberFormat="1" applyFont="1" applyFill="1" applyBorder="1" applyAlignment="1">
      <alignment horizontal="center" vertical="center"/>
    </xf>
    <xf numFmtId="49" fontId="9" fillId="0" borderId="29"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1" fillId="0" borderId="28" xfId="0" applyNumberFormat="1" applyFont="1" applyBorder="1" applyAlignment="1">
      <alignment horizontal="center" vertical="top" wrapText="1"/>
    </xf>
    <xf numFmtId="49" fontId="6" fillId="6" borderId="28" xfId="0" applyNumberFormat="1" applyFont="1" applyFill="1" applyBorder="1" applyAlignment="1">
      <alignment horizontal="left" vertical="top" wrapText="1"/>
    </xf>
    <xf numFmtId="0" fontId="1" fillId="0" borderId="31" xfId="0" applyNumberFormat="1" applyFont="1" applyFill="1" applyBorder="1" applyAlignment="1">
      <alignment horizontal="center" vertical="top"/>
    </xf>
    <xf numFmtId="0" fontId="1" fillId="0" borderId="10"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9" xfId="0" applyNumberFormat="1" applyFont="1" applyFill="1" applyBorder="1" applyAlignment="1">
      <alignment horizontal="center" vertical="top"/>
    </xf>
    <xf numFmtId="0" fontId="1" fillId="0" borderId="29" xfId="0" applyNumberFormat="1" applyFont="1" applyFill="1" applyBorder="1" applyAlignment="1">
      <alignment horizontal="center" vertical="top"/>
    </xf>
    <xf numFmtId="0" fontId="1" fillId="0" borderId="13"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17" xfId="0" applyNumberFormat="1" applyFont="1" applyFill="1" applyBorder="1" applyAlignment="1">
      <alignment horizontal="center" vertical="top"/>
    </xf>
    <xf numFmtId="49" fontId="2" fillId="0" borderId="44" xfId="0" applyNumberFormat="1" applyFont="1" applyFill="1" applyBorder="1" applyAlignment="1">
      <alignment horizontal="center" vertical="top"/>
    </xf>
    <xf numFmtId="49" fontId="1" fillId="0" borderId="29" xfId="0" applyNumberFormat="1" applyFont="1" applyBorder="1" applyAlignment="1">
      <alignment horizontal="center" vertical="top"/>
    </xf>
    <xf numFmtId="0" fontId="9" fillId="6" borderId="0" xfId="0" applyNumberFormat="1" applyFont="1" applyFill="1" applyBorder="1" applyAlignment="1">
      <alignment horizontal="center" vertical="center" wrapText="1"/>
    </xf>
    <xf numFmtId="0" fontId="12" fillId="6" borderId="0" xfId="0" applyNumberFormat="1" applyFont="1" applyFill="1" applyBorder="1" applyAlignment="1">
      <alignment horizontal="center" vertical="top" wrapText="1"/>
    </xf>
    <xf numFmtId="0" fontId="10" fillId="6" borderId="0" xfId="0" applyNumberFormat="1" applyFont="1" applyFill="1" applyBorder="1" applyAlignment="1">
      <alignment horizontal="center" vertical="top" wrapText="1"/>
    </xf>
    <xf numFmtId="164" fontId="6" fillId="8" borderId="40" xfId="0" applyNumberFormat="1" applyFont="1" applyFill="1" applyBorder="1" applyAlignment="1">
      <alignment horizontal="center" vertical="top" wrapText="1"/>
    </xf>
    <xf numFmtId="0" fontId="9" fillId="6" borderId="0"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0" fontId="1" fillId="0" borderId="52" xfId="0" applyNumberFormat="1" applyFont="1" applyFill="1" applyBorder="1" applyAlignment="1">
      <alignment horizontal="center" vertical="top"/>
    </xf>
    <xf numFmtId="164" fontId="6" fillId="7" borderId="40" xfId="0" applyNumberFormat="1" applyFont="1" applyFill="1" applyBorder="1" applyAlignment="1">
      <alignment horizontal="center" vertical="top" wrapText="1"/>
    </xf>
    <xf numFmtId="164" fontId="1" fillId="0" borderId="6" xfId="0" applyNumberFormat="1" applyFont="1" applyFill="1" applyBorder="1" applyAlignment="1">
      <alignment horizontal="left" vertical="top" wrapText="1"/>
    </xf>
    <xf numFmtId="164" fontId="6" fillId="7" borderId="21" xfId="0" applyNumberFormat="1" applyFont="1" applyFill="1" applyBorder="1" applyAlignment="1">
      <alignment horizontal="center" vertical="top" wrapText="1"/>
    </xf>
    <xf numFmtId="164" fontId="2" fillId="7" borderId="18" xfId="0" applyNumberFormat="1" applyFont="1" applyFill="1" applyBorder="1" applyAlignment="1">
      <alignment horizontal="center" vertical="top"/>
    </xf>
    <xf numFmtId="164" fontId="2" fillId="7" borderId="19" xfId="0" applyNumberFormat="1" applyFont="1" applyFill="1" applyBorder="1" applyAlignment="1">
      <alignment horizontal="center" vertical="top"/>
    </xf>
    <xf numFmtId="164" fontId="2" fillId="7" borderId="56" xfId="0" applyNumberFormat="1" applyFont="1" applyFill="1" applyBorder="1" applyAlignment="1">
      <alignment horizontal="center" vertical="top"/>
    </xf>
    <xf numFmtId="0" fontId="2" fillId="7" borderId="22" xfId="0" applyFont="1" applyFill="1" applyBorder="1" applyAlignment="1">
      <alignment horizontal="right" vertical="top"/>
    </xf>
    <xf numFmtId="49" fontId="2" fillId="0" borderId="9"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6" fillId="0" borderId="26" xfId="0" applyNumberFormat="1" applyFont="1" applyFill="1" applyBorder="1" applyAlignment="1">
      <alignment horizontal="center" vertical="top"/>
    </xf>
    <xf numFmtId="49" fontId="6" fillId="0" borderId="31"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49" fontId="1" fillId="0" borderId="52" xfId="0" applyNumberFormat="1" applyFont="1" applyBorder="1" applyAlignment="1">
      <alignment horizontal="center" vertical="top" wrapText="1"/>
    </xf>
    <xf numFmtId="0" fontId="1" fillId="6" borderId="11"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1" fillId="0" borderId="70" xfId="0" applyNumberFormat="1" applyFont="1" applyFill="1" applyBorder="1" applyAlignment="1">
      <alignment horizontal="center" vertical="top" wrapText="1"/>
    </xf>
    <xf numFmtId="49" fontId="2" fillId="3" borderId="55" xfId="0" applyNumberFormat="1" applyFont="1" applyFill="1" applyBorder="1" applyAlignment="1">
      <alignment horizontal="center" vertical="top"/>
    </xf>
    <xf numFmtId="164" fontId="1" fillId="0" borderId="8" xfId="0" applyNumberFormat="1" applyFont="1" applyFill="1" applyBorder="1" applyAlignment="1">
      <alignment horizontal="left" vertical="top" wrapText="1"/>
    </xf>
    <xf numFmtId="0" fontId="1" fillId="0" borderId="10" xfId="0" applyNumberFormat="1" applyFont="1" applyFill="1" applyBorder="1" applyAlignment="1">
      <alignment horizontal="center" vertical="top" wrapText="1"/>
    </xf>
    <xf numFmtId="0" fontId="2" fillId="7" borderId="61" xfId="0" applyFont="1" applyFill="1" applyBorder="1" applyAlignment="1">
      <alignment horizontal="right" vertical="top"/>
    </xf>
    <xf numFmtId="164" fontId="9" fillId="7" borderId="62" xfId="0" applyNumberFormat="1" applyFont="1" applyFill="1" applyBorder="1" applyAlignment="1">
      <alignment horizontal="center" vertical="top" wrapText="1"/>
    </xf>
    <xf numFmtId="164" fontId="1" fillId="7" borderId="26" xfId="0" applyNumberFormat="1" applyFont="1" applyFill="1" applyBorder="1" applyAlignment="1">
      <alignment horizontal="center" vertical="top"/>
    </xf>
    <xf numFmtId="0" fontId="9" fillId="6" borderId="61" xfId="0" applyFont="1" applyFill="1" applyBorder="1" applyAlignment="1">
      <alignment horizontal="center" vertical="top" wrapText="1"/>
    </xf>
    <xf numFmtId="164" fontId="6" fillId="7" borderId="24" xfId="0" applyNumberFormat="1" applyFont="1" applyFill="1" applyBorder="1" applyAlignment="1">
      <alignment horizontal="center" vertical="top"/>
    </xf>
    <xf numFmtId="164" fontId="1" fillId="7" borderId="8" xfId="0" applyNumberFormat="1" applyFont="1" applyFill="1" applyBorder="1" applyAlignment="1">
      <alignment horizontal="center" vertical="top"/>
    </xf>
    <xf numFmtId="0" fontId="6" fillId="7" borderId="19" xfId="0" applyFont="1" applyFill="1" applyBorder="1" applyAlignment="1">
      <alignment horizontal="center" vertical="center" textRotation="90" wrapText="1"/>
    </xf>
    <xf numFmtId="164" fontId="1" fillId="7" borderId="15" xfId="0" applyNumberFormat="1" applyFont="1" applyFill="1" applyBorder="1" applyAlignment="1">
      <alignment horizontal="center" vertical="top"/>
    </xf>
    <xf numFmtId="164" fontId="1" fillId="7" borderId="9" xfId="0" applyNumberFormat="1" applyFont="1" applyFill="1" applyBorder="1" applyAlignment="1">
      <alignment horizontal="center" vertical="top"/>
    </xf>
    <xf numFmtId="164" fontId="1" fillId="7" borderId="34" xfId="0" applyNumberFormat="1" applyFont="1" applyFill="1" applyBorder="1" applyAlignment="1">
      <alignment horizontal="center" vertical="center"/>
    </xf>
    <xf numFmtId="164" fontId="1" fillId="7" borderId="60" xfId="0" applyNumberFormat="1" applyFont="1" applyFill="1" applyBorder="1" applyAlignment="1">
      <alignment horizontal="center" vertical="center"/>
    </xf>
    <xf numFmtId="164" fontId="2" fillId="7" borderId="49" xfId="0" applyNumberFormat="1" applyFont="1" applyFill="1" applyBorder="1" applyAlignment="1">
      <alignment horizontal="center" vertical="top"/>
    </xf>
    <xf numFmtId="164" fontId="1" fillId="7" borderId="38" xfId="0" applyNumberFormat="1" applyFont="1" applyFill="1" applyBorder="1" applyAlignment="1">
      <alignment horizontal="center" vertical="top"/>
    </xf>
    <xf numFmtId="164" fontId="2" fillId="7" borderId="21" xfId="0" applyNumberFormat="1" applyFont="1" applyFill="1" applyBorder="1" applyAlignment="1">
      <alignment horizontal="center" vertical="top"/>
    </xf>
    <xf numFmtId="164" fontId="2" fillId="7" borderId="31" xfId="0" applyNumberFormat="1" applyFont="1" applyFill="1" applyBorder="1" applyAlignment="1">
      <alignment horizontal="center" vertical="top"/>
    </xf>
    <xf numFmtId="164" fontId="2" fillId="7" borderId="62" xfId="0" applyNumberFormat="1" applyFont="1" applyFill="1" applyBorder="1" applyAlignment="1">
      <alignment horizontal="center" vertical="top"/>
    </xf>
    <xf numFmtId="0" fontId="2" fillId="7" borderId="21" xfId="0" applyFont="1" applyFill="1" applyBorder="1" applyAlignment="1">
      <alignment horizontal="right" vertical="top"/>
    </xf>
    <xf numFmtId="164" fontId="2" fillId="7" borderId="50" xfId="0" applyNumberFormat="1" applyFont="1" applyFill="1" applyBorder="1" applyAlignment="1">
      <alignment horizontal="center" vertical="top"/>
    </xf>
    <xf numFmtId="164" fontId="6" fillId="7" borderId="15" xfId="0" applyNumberFormat="1" applyFont="1" applyFill="1" applyBorder="1" applyAlignment="1">
      <alignment horizontal="center" vertical="top"/>
    </xf>
    <xf numFmtId="164" fontId="6" fillId="7" borderId="9" xfId="0" applyNumberFormat="1" applyFont="1" applyFill="1" applyBorder="1" applyAlignment="1">
      <alignment horizontal="center" vertical="top"/>
    </xf>
    <xf numFmtId="164" fontId="6" fillId="7" borderId="29" xfId="0" applyNumberFormat="1" applyFont="1" applyFill="1" applyBorder="1" applyAlignment="1">
      <alignment horizontal="center" vertical="top"/>
    </xf>
    <xf numFmtId="164" fontId="1" fillId="7" borderId="8" xfId="0" applyNumberFormat="1" applyFont="1" applyFill="1" applyBorder="1" applyAlignment="1">
      <alignment horizontal="center" vertical="top" wrapText="1"/>
    </xf>
    <xf numFmtId="164" fontId="1" fillId="7" borderId="55" xfId="0" applyNumberFormat="1" applyFont="1" applyFill="1" applyBorder="1" applyAlignment="1">
      <alignment horizontal="center" vertical="top" wrapText="1"/>
    </xf>
    <xf numFmtId="164" fontId="1" fillId="7" borderId="28" xfId="0" applyNumberFormat="1" applyFont="1" applyFill="1" applyBorder="1" applyAlignment="1">
      <alignment horizontal="center" vertical="top"/>
    </xf>
    <xf numFmtId="164" fontId="9" fillId="7" borderId="28" xfId="0" applyNumberFormat="1" applyFont="1" applyFill="1" applyBorder="1" applyAlignment="1">
      <alignment horizontal="center" vertical="top"/>
    </xf>
    <xf numFmtId="164" fontId="6" fillId="7" borderId="8" xfId="0" applyNumberFormat="1" applyFont="1" applyFill="1" applyBorder="1" applyAlignment="1">
      <alignment horizontal="center" vertical="top" wrapText="1"/>
    </xf>
    <xf numFmtId="164" fontId="1" fillId="7" borderId="16" xfId="0" applyNumberFormat="1" applyFont="1" applyFill="1" applyBorder="1" applyAlignment="1">
      <alignment horizontal="center" vertical="top" wrapText="1"/>
    </xf>
    <xf numFmtId="164" fontId="1" fillId="7" borderId="11" xfId="0" applyNumberFormat="1" applyFont="1" applyFill="1" applyBorder="1" applyAlignment="1">
      <alignment horizontal="center" vertical="top" wrapText="1"/>
    </xf>
    <xf numFmtId="164" fontId="1" fillId="7" borderId="28" xfId="0" applyNumberFormat="1" applyFont="1" applyFill="1" applyBorder="1" applyAlignment="1">
      <alignment horizontal="center" vertical="top" wrapText="1"/>
    </xf>
    <xf numFmtId="164" fontId="1" fillId="7" borderId="15" xfId="0" applyNumberFormat="1" applyFont="1" applyFill="1" applyBorder="1" applyAlignment="1">
      <alignment horizontal="center" vertical="top" wrapText="1"/>
    </xf>
    <xf numFmtId="164" fontId="1" fillId="7" borderId="9" xfId="0" applyNumberFormat="1" applyFont="1" applyFill="1" applyBorder="1" applyAlignment="1">
      <alignment horizontal="center" vertical="top" wrapText="1"/>
    </xf>
    <xf numFmtId="164" fontId="1" fillId="7" borderId="29" xfId="0" applyNumberFormat="1" applyFont="1" applyFill="1" applyBorder="1" applyAlignment="1">
      <alignment horizontal="center" vertical="top" wrapText="1"/>
    </xf>
    <xf numFmtId="164" fontId="1" fillId="7" borderId="38" xfId="0" applyNumberFormat="1" applyFont="1" applyFill="1" applyBorder="1" applyAlignment="1">
      <alignment horizontal="center" vertical="top" wrapText="1"/>
    </xf>
    <xf numFmtId="164" fontId="1" fillId="7" borderId="26" xfId="0" applyNumberFormat="1" applyFont="1" applyFill="1" applyBorder="1" applyAlignment="1">
      <alignment horizontal="center" vertical="top" wrapText="1"/>
    </xf>
    <xf numFmtId="164" fontId="1" fillId="7" borderId="27" xfId="0" applyNumberFormat="1" applyFont="1" applyFill="1" applyBorder="1" applyAlignment="1">
      <alignment horizontal="center" vertical="top" wrapText="1"/>
    </xf>
    <xf numFmtId="164" fontId="1" fillId="7" borderId="16" xfId="0" applyNumberFormat="1" applyFont="1" applyFill="1" applyBorder="1" applyAlignment="1">
      <alignment horizontal="center" vertical="top"/>
    </xf>
    <xf numFmtId="164" fontId="1" fillId="7" borderId="11" xfId="0" applyNumberFormat="1" applyFont="1" applyFill="1" applyBorder="1" applyAlignment="1">
      <alignment horizontal="center" vertical="top"/>
    </xf>
    <xf numFmtId="164" fontId="2" fillId="7" borderId="11" xfId="0" applyNumberFormat="1" applyFont="1" applyFill="1" applyBorder="1" applyAlignment="1">
      <alignment horizontal="center" vertical="top"/>
    </xf>
    <xf numFmtId="164" fontId="2" fillId="7" borderId="28" xfId="0" applyNumberFormat="1" applyFont="1" applyFill="1" applyBorder="1" applyAlignment="1">
      <alignment horizontal="center" vertical="top"/>
    </xf>
    <xf numFmtId="164" fontId="1" fillId="7" borderId="64" xfId="0" applyNumberFormat="1" applyFont="1" applyFill="1" applyBorder="1" applyAlignment="1">
      <alignment horizontal="center" vertical="top"/>
    </xf>
    <xf numFmtId="164" fontId="2" fillId="7" borderId="64" xfId="0" applyNumberFormat="1" applyFont="1" applyFill="1" applyBorder="1" applyAlignment="1">
      <alignment horizontal="center" vertical="top"/>
    </xf>
    <xf numFmtId="164" fontId="2" fillId="7" borderId="23" xfId="0" applyNumberFormat="1" applyFont="1" applyFill="1" applyBorder="1" applyAlignment="1">
      <alignment horizontal="center" vertical="top"/>
    </xf>
    <xf numFmtId="164" fontId="1" fillId="7" borderId="37" xfId="0" applyNumberFormat="1" applyFont="1" applyFill="1" applyBorder="1" applyAlignment="1">
      <alignment horizontal="center" vertical="top"/>
    </xf>
    <xf numFmtId="164" fontId="2" fillId="7" borderId="37" xfId="0" applyNumberFormat="1" applyFont="1" applyFill="1" applyBorder="1" applyAlignment="1">
      <alignment horizontal="center" vertical="top"/>
    </xf>
    <xf numFmtId="164" fontId="1" fillId="7" borderId="36" xfId="0" applyNumberFormat="1" applyFont="1" applyFill="1" applyBorder="1" applyAlignment="1">
      <alignment horizontal="center" vertical="top"/>
    </xf>
    <xf numFmtId="164" fontId="1" fillId="7" borderId="30" xfId="0" applyNumberFormat="1" applyFont="1" applyFill="1" applyBorder="1" applyAlignment="1">
      <alignment horizontal="center" vertical="top"/>
    </xf>
    <xf numFmtId="164" fontId="1" fillId="7" borderId="63" xfId="0" applyNumberFormat="1" applyFont="1" applyFill="1" applyBorder="1" applyAlignment="1">
      <alignment horizontal="center" vertical="top"/>
    </xf>
    <xf numFmtId="164" fontId="2" fillId="7" borderId="63" xfId="0" applyNumberFormat="1" applyFont="1" applyFill="1" applyBorder="1" applyAlignment="1">
      <alignment horizontal="center" vertical="top"/>
    </xf>
    <xf numFmtId="164" fontId="2" fillId="7" borderId="24" xfId="0" applyNumberFormat="1" applyFont="1" applyFill="1" applyBorder="1" applyAlignment="1">
      <alignment horizontal="center" vertical="top"/>
    </xf>
    <xf numFmtId="164" fontId="2" fillId="7" borderId="43" xfId="0" applyNumberFormat="1" applyFont="1" applyFill="1" applyBorder="1" applyAlignment="1">
      <alignment horizontal="center" vertical="top"/>
    </xf>
    <xf numFmtId="164" fontId="1" fillId="7" borderId="33" xfId="0" applyNumberFormat="1" applyFont="1" applyFill="1" applyBorder="1" applyAlignment="1">
      <alignment horizontal="center" vertical="top" wrapText="1"/>
    </xf>
    <xf numFmtId="164" fontId="1" fillId="7" borderId="34" xfId="0" applyNumberFormat="1" applyFont="1" applyFill="1" applyBorder="1" applyAlignment="1">
      <alignment horizontal="center" vertical="top" wrapText="1"/>
    </xf>
    <xf numFmtId="164" fontId="1" fillId="7" borderId="35" xfId="0" applyNumberFormat="1" applyFont="1" applyFill="1" applyBorder="1" applyAlignment="1">
      <alignment horizontal="center" vertical="top" wrapText="1"/>
    </xf>
    <xf numFmtId="0" fontId="1" fillId="7" borderId="38" xfId="0" applyFont="1" applyFill="1" applyBorder="1" applyAlignment="1">
      <alignment vertical="top"/>
    </xf>
    <xf numFmtId="0" fontId="1" fillId="7" borderId="26" xfId="0" applyFont="1" applyFill="1" applyBorder="1" applyAlignment="1">
      <alignment vertical="top"/>
    </xf>
    <xf numFmtId="0" fontId="1" fillId="7" borderId="27" xfId="0" applyFont="1" applyFill="1" applyBorder="1" applyAlignment="1">
      <alignment vertical="top"/>
    </xf>
    <xf numFmtId="164" fontId="9" fillId="7" borderId="30" xfId="0" applyNumberFormat="1" applyFont="1" applyFill="1" applyBorder="1" applyAlignment="1">
      <alignment horizontal="center" vertical="top" wrapText="1"/>
    </xf>
    <xf numFmtId="164" fontId="9" fillId="7" borderId="31" xfId="0" applyNumberFormat="1" applyFont="1" applyFill="1" applyBorder="1" applyAlignment="1">
      <alignment horizontal="center" vertical="top" wrapText="1"/>
    </xf>
    <xf numFmtId="164" fontId="9" fillId="7" borderId="32" xfId="0" applyNumberFormat="1" applyFont="1" applyFill="1" applyBorder="1" applyAlignment="1">
      <alignment horizontal="center" vertical="top" wrapText="1"/>
    </xf>
    <xf numFmtId="164" fontId="1" fillId="7" borderId="57" xfId="0" applyNumberFormat="1" applyFont="1" applyFill="1" applyBorder="1" applyAlignment="1">
      <alignment horizontal="center" vertical="top" wrapText="1"/>
    </xf>
    <xf numFmtId="0" fontId="7" fillId="7" borderId="8" xfId="0" applyFont="1" applyFill="1" applyBorder="1"/>
    <xf numFmtId="0" fontId="7" fillId="7" borderId="70" xfId="0" applyFont="1" applyFill="1" applyBorder="1"/>
    <xf numFmtId="0" fontId="7" fillId="7" borderId="0" xfId="0" applyFont="1" applyFill="1" applyBorder="1"/>
    <xf numFmtId="0" fontId="7" fillId="7" borderId="71" xfId="0" applyFont="1" applyFill="1" applyBorder="1"/>
    <xf numFmtId="164" fontId="1" fillId="7" borderId="72" xfId="0" applyNumberFormat="1" applyFont="1" applyFill="1" applyBorder="1" applyAlignment="1">
      <alignment horizontal="center" vertical="top" wrapText="1"/>
    </xf>
    <xf numFmtId="164" fontId="9" fillId="7" borderId="61" xfId="0" applyNumberFormat="1" applyFont="1" applyFill="1" applyBorder="1" applyAlignment="1">
      <alignment horizontal="center" vertical="top" wrapText="1"/>
    </xf>
    <xf numFmtId="164" fontId="1" fillId="7" borderId="33" xfId="0" applyNumberFormat="1" applyFont="1" applyFill="1" applyBorder="1" applyAlignment="1">
      <alignment horizontal="center" vertical="top"/>
    </xf>
    <xf numFmtId="164" fontId="1" fillId="7" borderId="34" xfId="0" applyNumberFormat="1" applyFont="1" applyFill="1" applyBorder="1" applyAlignment="1">
      <alignment horizontal="center" vertical="top"/>
    </xf>
    <xf numFmtId="164" fontId="1" fillId="7" borderId="35" xfId="0" applyNumberFormat="1" applyFont="1" applyFill="1" applyBorder="1" applyAlignment="1">
      <alignment horizontal="center" vertical="top"/>
    </xf>
    <xf numFmtId="164" fontId="1" fillId="7" borderId="27" xfId="0" applyNumberFormat="1" applyFont="1" applyFill="1" applyBorder="1" applyAlignment="1">
      <alignment horizontal="center" vertical="top"/>
    </xf>
    <xf numFmtId="0" fontId="9" fillId="7" borderId="21" xfId="0" applyFont="1" applyFill="1" applyBorder="1" applyAlignment="1">
      <alignment horizontal="center" vertical="top"/>
    </xf>
    <xf numFmtId="164" fontId="9" fillId="7" borderId="50" xfId="0" applyNumberFormat="1" applyFont="1" applyFill="1" applyBorder="1" applyAlignment="1">
      <alignment horizontal="center" vertical="top" wrapText="1"/>
    </xf>
    <xf numFmtId="0" fontId="9" fillId="7" borderId="61" xfId="0" applyFont="1" applyFill="1" applyBorder="1" applyAlignment="1">
      <alignment horizontal="center" vertical="top"/>
    </xf>
    <xf numFmtId="164" fontId="9" fillId="7" borderId="48" xfId="0" applyNumberFormat="1" applyFont="1" applyFill="1" applyBorder="1" applyAlignment="1">
      <alignment horizontal="center" vertical="top" wrapText="1"/>
    </xf>
    <xf numFmtId="164" fontId="1" fillId="7" borderId="6" xfId="0" applyNumberFormat="1" applyFont="1" applyFill="1" applyBorder="1" applyAlignment="1">
      <alignment horizontal="center" vertical="top"/>
    </xf>
    <xf numFmtId="164" fontId="2" fillId="7" borderId="9" xfId="0" applyNumberFormat="1" applyFont="1" applyFill="1" applyBorder="1" applyAlignment="1">
      <alignment horizontal="right" vertical="top"/>
    </xf>
    <xf numFmtId="164" fontId="2" fillId="7" borderId="39" xfId="0" applyNumberFormat="1" applyFont="1" applyFill="1" applyBorder="1" applyAlignment="1">
      <alignment horizontal="right" vertical="top"/>
    </xf>
    <xf numFmtId="164" fontId="9" fillId="7" borderId="21" xfId="0" applyNumberFormat="1" applyFont="1" applyFill="1" applyBorder="1" applyAlignment="1">
      <alignment horizontal="center" vertical="top"/>
    </xf>
    <xf numFmtId="164" fontId="1" fillId="7" borderId="21" xfId="0" applyNumberFormat="1" applyFont="1" applyFill="1" applyBorder="1" applyAlignment="1">
      <alignment horizontal="center" vertical="top"/>
    </xf>
    <xf numFmtId="164" fontId="1" fillId="7" borderId="31" xfId="0" applyNumberFormat="1" applyFont="1" applyFill="1" applyBorder="1" applyAlignment="1">
      <alignment horizontal="center" vertical="top"/>
    </xf>
    <xf numFmtId="164" fontId="2" fillId="7" borderId="31" xfId="0" applyNumberFormat="1" applyFont="1" applyFill="1" applyBorder="1" applyAlignment="1">
      <alignment horizontal="right" vertical="top"/>
    </xf>
    <xf numFmtId="164" fontId="2" fillId="7" borderId="24" xfId="0" applyNumberFormat="1" applyFont="1" applyFill="1" applyBorder="1" applyAlignment="1">
      <alignment horizontal="right" vertical="top"/>
    </xf>
    <xf numFmtId="164" fontId="9" fillId="7" borderId="61" xfId="0" applyNumberFormat="1" applyFont="1" applyFill="1" applyBorder="1" applyAlignment="1">
      <alignment horizontal="center" vertical="top"/>
    </xf>
    <xf numFmtId="164" fontId="9" fillId="7" borderId="19" xfId="0" applyNumberFormat="1" applyFont="1" applyFill="1" applyBorder="1" applyAlignment="1">
      <alignment horizontal="center" vertical="top"/>
    </xf>
    <xf numFmtId="164" fontId="9" fillId="7" borderId="19" xfId="0" applyNumberFormat="1" applyFont="1" applyFill="1" applyBorder="1" applyAlignment="1">
      <alignment horizontal="right" vertical="top"/>
    </xf>
    <xf numFmtId="164" fontId="9" fillId="7" borderId="22" xfId="0" applyNumberFormat="1" applyFont="1" applyFill="1" applyBorder="1" applyAlignment="1">
      <alignment horizontal="right" vertical="top"/>
    </xf>
    <xf numFmtId="164" fontId="1" fillId="7" borderId="29" xfId="0" applyNumberFormat="1" applyFont="1" applyFill="1" applyBorder="1" applyAlignment="1">
      <alignment horizontal="center" vertical="top"/>
    </xf>
    <xf numFmtId="49" fontId="9" fillId="7" borderId="48" xfId="0" applyNumberFormat="1" applyFont="1" applyFill="1" applyBorder="1" applyAlignment="1">
      <alignment horizontal="center" vertical="top"/>
    </xf>
    <xf numFmtId="164" fontId="9" fillId="7" borderId="46" xfId="0" applyNumberFormat="1" applyFont="1" applyFill="1" applyBorder="1" applyAlignment="1">
      <alignment horizontal="center" vertical="top"/>
    </xf>
    <xf numFmtId="49" fontId="9" fillId="7" borderId="50" xfId="0" applyNumberFormat="1" applyFont="1" applyFill="1" applyBorder="1" applyAlignment="1">
      <alignment horizontal="center" vertical="top"/>
    </xf>
    <xf numFmtId="164" fontId="0" fillId="0" borderId="0" xfId="0" applyNumberFormat="1" applyFont="1" applyAlignment="1">
      <alignment vertical="top"/>
    </xf>
    <xf numFmtId="164" fontId="1" fillId="0" borderId="0" xfId="0" applyNumberFormat="1" applyFont="1" applyAlignment="1">
      <alignment vertical="top"/>
    </xf>
    <xf numFmtId="49" fontId="9" fillId="6" borderId="17" xfId="0" applyNumberFormat="1" applyFont="1" applyFill="1" applyBorder="1" applyAlignment="1">
      <alignment horizontal="center" vertical="top"/>
    </xf>
    <xf numFmtId="164" fontId="9" fillId="7" borderId="8" xfId="0" applyNumberFormat="1" applyFont="1" applyFill="1" applyBorder="1" applyAlignment="1">
      <alignment horizontal="center" vertical="top"/>
    </xf>
    <xf numFmtId="164" fontId="9" fillId="7" borderId="11" xfId="0" applyNumberFormat="1" applyFont="1" applyFill="1" applyBorder="1" applyAlignment="1">
      <alignment horizontal="center" vertical="top"/>
    </xf>
    <xf numFmtId="164" fontId="9" fillId="7" borderId="11" xfId="0" applyNumberFormat="1" applyFont="1" applyFill="1" applyBorder="1" applyAlignment="1">
      <alignment horizontal="right" vertical="top"/>
    </xf>
    <xf numFmtId="164" fontId="9" fillId="7" borderId="52" xfId="0" applyNumberFormat="1" applyFont="1" applyFill="1" applyBorder="1" applyAlignment="1">
      <alignment horizontal="right" vertical="top"/>
    </xf>
    <xf numFmtId="164" fontId="9" fillId="6" borderId="51" xfId="0" applyNumberFormat="1" applyFont="1" applyFill="1" applyBorder="1" applyAlignment="1">
      <alignment horizontal="center" vertical="top"/>
    </xf>
    <xf numFmtId="164" fontId="9" fillId="6" borderId="67" xfId="0" applyNumberFormat="1" applyFont="1" applyFill="1" applyBorder="1" applyAlignment="1">
      <alignment horizontal="center" vertical="top"/>
    </xf>
    <xf numFmtId="49" fontId="1" fillId="0" borderId="50" xfId="0" applyNumberFormat="1" applyFont="1" applyFill="1" applyBorder="1" applyAlignment="1">
      <alignment horizontal="center" vertical="top"/>
    </xf>
    <xf numFmtId="49" fontId="6" fillId="0" borderId="15" xfId="0" applyNumberFormat="1" applyFont="1" applyFill="1" applyBorder="1" applyAlignment="1">
      <alignment vertical="center" textRotation="90" wrapText="1"/>
    </xf>
    <xf numFmtId="164" fontId="6" fillId="7" borderId="37" xfId="0" applyNumberFormat="1" applyFont="1" applyFill="1" applyBorder="1" applyAlignment="1">
      <alignment horizontal="center" vertical="top"/>
    </xf>
    <xf numFmtId="164" fontId="6" fillId="7" borderId="17" xfId="0" applyNumberFormat="1" applyFont="1" applyFill="1" applyBorder="1" applyAlignment="1">
      <alignment horizontal="center" vertical="top"/>
    </xf>
    <xf numFmtId="164" fontId="6" fillId="7" borderId="63" xfId="0" applyNumberFormat="1" applyFont="1" applyFill="1" applyBorder="1" applyAlignment="1">
      <alignment horizontal="center" vertical="top"/>
    </xf>
    <xf numFmtId="164" fontId="6" fillId="7" borderId="50" xfId="0" applyNumberFormat="1" applyFont="1" applyFill="1" applyBorder="1" applyAlignment="1">
      <alignment horizontal="center" vertical="top"/>
    </xf>
    <xf numFmtId="164" fontId="9" fillId="7" borderId="62" xfId="0" applyNumberFormat="1" applyFont="1" applyFill="1" applyBorder="1" applyAlignment="1">
      <alignment horizontal="center" vertical="top"/>
    </xf>
    <xf numFmtId="164" fontId="9" fillId="7" borderId="56" xfId="0" applyNumberFormat="1" applyFont="1" applyFill="1" applyBorder="1" applyAlignment="1">
      <alignment horizontal="center" vertical="top"/>
    </xf>
    <xf numFmtId="164" fontId="9" fillId="7" borderId="19" xfId="0" applyNumberFormat="1" applyFont="1" applyFill="1" applyBorder="1" applyAlignment="1">
      <alignment horizontal="center" vertical="top" wrapText="1"/>
    </xf>
    <xf numFmtId="164" fontId="9" fillId="7" borderId="49" xfId="0" applyNumberFormat="1" applyFont="1" applyFill="1" applyBorder="1" applyAlignment="1">
      <alignment horizontal="center" vertical="top" wrapText="1"/>
    </xf>
    <xf numFmtId="49" fontId="1" fillId="0" borderId="13" xfId="0" applyNumberFormat="1" applyFont="1" applyBorder="1" applyAlignment="1">
      <alignment horizontal="center" vertical="top"/>
    </xf>
    <xf numFmtId="49" fontId="2" fillId="0" borderId="7" xfId="0" applyNumberFormat="1" applyFont="1" applyFill="1" applyBorder="1" applyAlignment="1">
      <alignment horizontal="center" vertical="center"/>
    </xf>
    <xf numFmtId="49" fontId="2" fillId="0" borderId="46" xfId="0" applyNumberFormat="1" applyFont="1" applyBorder="1" applyAlignment="1">
      <alignment horizontal="center" vertical="top"/>
    </xf>
    <xf numFmtId="0" fontId="20" fillId="0" borderId="10" xfId="0" applyFont="1" applyFill="1" applyBorder="1" applyAlignment="1">
      <alignment horizontal="center" vertical="top" wrapText="1"/>
    </xf>
    <xf numFmtId="0" fontId="1" fillId="0" borderId="69" xfId="0" applyFont="1" applyBorder="1" applyAlignment="1">
      <alignment horizontal="center" vertical="top"/>
    </xf>
    <xf numFmtId="164" fontId="2" fillId="6" borderId="65" xfId="0" applyNumberFormat="1" applyFont="1" applyFill="1" applyBorder="1" applyAlignment="1">
      <alignment horizontal="center" vertical="top"/>
    </xf>
    <xf numFmtId="164" fontId="2" fillId="6" borderId="39" xfId="0" applyNumberFormat="1" applyFont="1" applyFill="1" applyBorder="1" applyAlignment="1">
      <alignment horizontal="center" vertical="top"/>
    </xf>
    <xf numFmtId="164" fontId="1" fillId="7" borderId="65" xfId="0" applyNumberFormat="1" applyFont="1" applyFill="1" applyBorder="1" applyAlignment="1">
      <alignment horizontal="center" vertical="top"/>
    </xf>
    <xf numFmtId="164" fontId="2" fillId="7" borderId="65" xfId="0" applyNumberFormat="1" applyFont="1" applyFill="1" applyBorder="1" applyAlignment="1">
      <alignment horizontal="center" vertical="top"/>
    </xf>
    <xf numFmtId="164" fontId="6" fillId="7" borderId="39" xfId="0" applyNumberFormat="1" applyFont="1" applyFill="1" applyBorder="1" applyAlignment="1">
      <alignment horizontal="center" vertical="top"/>
    </xf>
    <xf numFmtId="164" fontId="6" fillId="6" borderId="41" xfId="0" applyNumberFormat="1" applyFont="1" applyFill="1" applyBorder="1" applyAlignment="1">
      <alignment horizontal="center" vertical="top"/>
    </xf>
    <xf numFmtId="164" fontId="6" fillId="6" borderId="6" xfId="0" applyNumberFormat="1" applyFont="1" applyFill="1" applyBorder="1" applyAlignment="1">
      <alignment horizontal="center" vertical="top"/>
    </xf>
    <xf numFmtId="0" fontId="1" fillId="0" borderId="28" xfId="0" applyFont="1" applyFill="1" applyBorder="1" applyAlignment="1">
      <alignment vertical="top" wrapText="1"/>
    </xf>
    <xf numFmtId="0" fontId="9" fillId="0" borderId="29" xfId="0" applyFont="1" applyFill="1" applyBorder="1" applyAlignment="1">
      <alignment vertical="top" wrapText="1"/>
    </xf>
    <xf numFmtId="0" fontId="1" fillId="6" borderId="21" xfId="0" applyFont="1" applyFill="1" applyBorder="1" applyAlignment="1">
      <alignment horizontal="center" vertical="top" wrapText="1"/>
    </xf>
    <xf numFmtId="164" fontId="1" fillId="7" borderId="21" xfId="0" applyNumberFormat="1" applyFont="1" applyFill="1" applyBorder="1" applyAlignment="1">
      <alignment horizontal="center" vertical="top" wrapText="1"/>
    </xf>
    <xf numFmtId="164" fontId="1" fillId="7" borderId="54" xfId="0" applyNumberFormat="1" applyFont="1" applyFill="1" applyBorder="1" applyAlignment="1">
      <alignment horizontal="center" vertical="top" wrapText="1"/>
    </xf>
    <xf numFmtId="164" fontId="1" fillId="7" borderId="32"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164" fontId="1" fillId="7" borderId="36" xfId="0" applyNumberFormat="1" applyFont="1" applyFill="1" applyBorder="1" applyAlignment="1">
      <alignment horizontal="center" vertical="top" wrapText="1"/>
    </xf>
    <xf numFmtId="164" fontId="1" fillId="7" borderId="70" xfId="0" applyNumberFormat="1" applyFont="1" applyFill="1" applyBorder="1" applyAlignment="1">
      <alignment horizontal="center" vertical="top" wrapText="1"/>
    </xf>
    <xf numFmtId="164" fontId="1" fillId="7" borderId="68" xfId="0" applyNumberFormat="1" applyFont="1" applyFill="1" applyBorder="1" applyAlignment="1">
      <alignment horizontal="center" vertical="top" wrapText="1"/>
    </xf>
    <xf numFmtId="0" fontId="1" fillId="6" borderId="2" xfId="0" applyFont="1" applyFill="1" applyBorder="1" applyAlignment="1">
      <alignment horizontal="center" vertical="top" wrapText="1"/>
    </xf>
    <xf numFmtId="164" fontId="1" fillId="6" borderId="72" xfId="0" applyNumberFormat="1" applyFont="1" applyFill="1" applyBorder="1" applyAlignment="1">
      <alignment horizontal="center" vertical="top" wrapText="1"/>
    </xf>
    <xf numFmtId="164" fontId="1" fillId="6" borderId="72" xfId="0" applyNumberFormat="1" applyFont="1" applyFill="1" applyBorder="1" applyAlignment="1">
      <alignment horizontal="center" vertical="top"/>
    </xf>
    <xf numFmtId="164" fontId="1" fillId="7" borderId="53" xfId="0" applyNumberFormat="1" applyFont="1" applyFill="1" applyBorder="1" applyAlignment="1">
      <alignment horizontal="center" vertical="top" wrapText="1"/>
    </xf>
    <xf numFmtId="164" fontId="1" fillId="7" borderId="72" xfId="0" applyNumberFormat="1" applyFont="1" applyFill="1" applyBorder="1" applyAlignment="1">
      <alignment horizontal="center" vertical="top"/>
    </xf>
    <xf numFmtId="0" fontId="1" fillId="6" borderId="41" xfId="0" applyNumberFormat="1" applyFont="1" applyFill="1" applyBorder="1" applyAlignment="1">
      <alignment horizontal="center" vertical="top" wrapText="1"/>
    </xf>
    <xf numFmtId="0" fontId="1" fillId="6" borderId="29" xfId="0" applyNumberFormat="1" applyFont="1" applyFill="1" applyBorder="1" applyAlignment="1">
      <alignment horizontal="center" vertical="top" wrapText="1"/>
    </xf>
    <xf numFmtId="164" fontId="2" fillId="7" borderId="73" xfId="0" applyNumberFormat="1" applyFont="1" applyFill="1" applyBorder="1" applyAlignment="1">
      <alignment horizontal="center" vertical="top"/>
    </xf>
    <xf numFmtId="164" fontId="2" fillId="6" borderId="30" xfId="0" applyNumberFormat="1" applyFont="1" applyFill="1" applyBorder="1" applyAlignment="1">
      <alignment horizontal="center" vertical="top"/>
    </xf>
    <xf numFmtId="164" fontId="1" fillId="6" borderId="69" xfId="0" applyNumberFormat="1" applyFont="1" applyFill="1" applyBorder="1" applyAlignment="1">
      <alignment horizontal="center" vertical="top" wrapText="1"/>
    </xf>
    <xf numFmtId="164" fontId="1" fillId="6" borderId="74" xfId="0" applyNumberFormat="1" applyFont="1" applyFill="1" applyBorder="1" applyAlignment="1">
      <alignment horizontal="center" vertical="top" wrapText="1"/>
    </xf>
    <xf numFmtId="0" fontId="12" fillId="0" borderId="75" xfId="0" applyFont="1" applyFill="1" applyBorder="1" applyAlignment="1">
      <alignment horizontal="left" vertical="top" wrapText="1"/>
    </xf>
    <xf numFmtId="0" fontId="1" fillId="0" borderId="7" xfId="0" applyFont="1" applyBorder="1" applyAlignment="1">
      <alignment horizontal="center" vertical="top"/>
    </xf>
    <xf numFmtId="164" fontId="1" fillId="6" borderId="12"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1" fillId="6" borderId="58" xfId="0" applyNumberFormat="1" applyFont="1" applyFill="1" applyBorder="1" applyAlignment="1">
      <alignment horizontal="center" vertical="top"/>
    </xf>
    <xf numFmtId="164" fontId="1" fillId="6" borderId="13" xfId="0" applyNumberFormat="1" applyFont="1" applyFill="1" applyBorder="1" applyAlignment="1">
      <alignment horizontal="center" vertical="top"/>
    </xf>
    <xf numFmtId="164" fontId="1" fillId="7" borderId="75" xfId="0" applyNumberFormat="1" applyFont="1" applyFill="1" applyBorder="1" applyAlignment="1">
      <alignment horizontal="center" vertical="top"/>
    </xf>
    <xf numFmtId="164" fontId="1" fillId="7" borderId="10" xfId="0" applyNumberFormat="1" applyFont="1" applyFill="1" applyBorder="1" applyAlignment="1">
      <alignment horizontal="center" vertical="top"/>
    </xf>
    <xf numFmtId="164" fontId="1" fillId="7" borderId="58" xfId="0" applyNumberFormat="1" applyFont="1" applyFill="1" applyBorder="1" applyAlignment="1">
      <alignment horizontal="center" vertical="top"/>
    </xf>
    <xf numFmtId="164" fontId="1" fillId="6" borderId="44" xfId="0" applyNumberFormat="1" applyFont="1" applyFill="1" applyBorder="1" applyAlignment="1">
      <alignment horizontal="center" vertical="top"/>
    </xf>
    <xf numFmtId="0" fontId="1" fillId="0" borderId="13" xfId="0" applyNumberFormat="1" applyFont="1" applyFill="1" applyBorder="1" applyAlignment="1">
      <alignment horizontal="center" vertical="top" wrapText="1"/>
    </xf>
    <xf numFmtId="0" fontId="1" fillId="0" borderId="33" xfId="0" applyFont="1" applyBorder="1" applyAlignment="1">
      <alignment horizontal="center" vertical="center" textRotation="90" wrapText="1"/>
    </xf>
    <xf numFmtId="0" fontId="1" fillId="0" borderId="38"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49" fontId="2" fillId="9" borderId="3" xfId="0" applyNumberFormat="1" applyFont="1" applyFill="1" applyBorder="1" applyAlignment="1">
      <alignment horizontal="left" vertical="top" wrapText="1"/>
    </xf>
    <xf numFmtId="49" fontId="2" fillId="9" borderId="42" xfId="0" applyNumberFormat="1" applyFont="1" applyFill="1" applyBorder="1" applyAlignment="1">
      <alignment horizontal="left" vertical="top" wrapText="1"/>
    </xf>
    <xf numFmtId="49" fontId="2" fillId="9" borderId="45" xfId="0" applyNumberFormat="1" applyFont="1" applyFill="1" applyBorder="1" applyAlignment="1">
      <alignment horizontal="left" vertical="top" wrapText="1"/>
    </xf>
    <xf numFmtId="0" fontId="9" fillId="7" borderId="6" xfId="0" applyFont="1" applyFill="1" applyBorder="1" applyAlignment="1">
      <alignment horizontal="center" vertical="center" wrapText="1"/>
    </xf>
    <xf numFmtId="0" fontId="9" fillId="7" borderId="41"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44" xfId="0" applyFont="1" applyBorder="1" applyAlignment="1">
      <alignment horizontal="center" vertical="center" textRotation="90" wrapText="1"/>
    </xf>
    <xf numFmtId="0" fontId="1" fillId="0" borderId="74"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0" xfId="0" applyFont="1" applyBorder="1" applyAlignment="1">
      <alignment horizontal="center" vertical="center" textRotation="90" wrapText="1"/>
    </xf>
    <xf numFmtId="0" fontId="1" fillId="0" borderId="72" xfId="0" applyFont="1" applyBorder="1" applyAlignment="1">
      <alignment horizontal="center" vertical="center" textRotation="90" wrapText="1"/>
    </xf>
    <xf numFmtId="0" fontId="1" fillId="0" borderId="73" xfId="0" applyFont="1" applyBorder="1" applyAlignment="1">
      <alignment horizontal="center" vertical="center" textRotation="90" wrapText="1"/>
    </xf>
    <xf numFmtId="0" fontId="6" fillId="7" borderId="26" xfId="0" applyFont="1" applyFill="1" applyBorder="1" applyAlignment="1">
      <alignment horizontal="center" vertical="center"/>
    </xf>
    <xf numFmtId="0" fontId="12" fillId="7" borderId="32" xfId="0" applyFont="1" applyFill="1" applyBorder="1" applyAlignment="1">
      <alignment horizontal="center" vertical="center" textRotation="90" wrapText="1"/>
    </xf>
    <xf numFmtId="0" fontId="12" fillId="7" borderId="13" xfId="0" applyFont="1" applyFill="1" applyBorder="1" applyAlignment="1">
      <alignment horizontal="center" vertical="center" textRotation="90" wrapText="1"/>
    </xf>
    <xf numFmtId="0" fontId="1" fillId="0" borderId="30"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7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1" fillId="0" borderId="0" xfId="0" applyFont="1" applyAlignment="1">
      <alignment horizontal="center" vertical="top"/>
    </xf>
    <xf numFmtId="0" fontId="2" fillId="0" borderId="0" xfId="0" applyFont="1" applyAlignment="1">
      <alignment horizontal="center" vertical="top" wrapText="1"/>
    </xf>
    <xf numFmtId="0" fontId="8" fillId="0" borderId="0" xfId="0" applyFont="1" applyAlignment="1">
      <alignment horizontal="center" vertical="top" wrapText="1"/>
    </xf>
    <xf numFmtId="0" fontId="9" fillId="0" borderId="0" xfId="0" applyFont="1" applyAlignment="1">
      <alignment horizontal="right" vertical="top"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6" fillId="7" borderId="30" xfId="0" applyFont="1" applyFill="1" applyBorder="1" applyAlignment="1">
      <alignment horizontal="center" vertical="center" textRotation="90" wrapText="1"/>
    </xf>
    <xf numFmtId="0" fontId="6" fillId="7" borderId="12"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44" xfId="0" applyFont="1" applyBorder="1" applyAlignment="1">
      <alignment horizontal="center" vertical="center" textRotation="90" wrapText="1"/>
    </xf>
    <xf numFmtId="0" fontId="1" fillId="0" borderId="1" xfId="0" applyNumberFormat="1" applyFont="1" applyBorder="1" applyAlignment="1">
      <alignment horizontal="center" vertical="center" textRotation="90" wrapText="1"/>
    </xf>
    <xf numFmtId="0" fontId="1" fillId="0" borderId="17" xfId="0" applyNumberFormat="1" applyFont="1" applyBorder="1" applyAlignment="1">
      <alignment horizontal="center" vertical="center" textRotation="90" wrapText="1"/>
    </xf>
    <xf numFmtId="0" fontId="1" fillId="0" borderId="44" xfId="0" applyNumberFormat="1" applyFont="1" applyBorder="1" applyAlignment="1">
      <alignment horizontal="center" vertical="center" textRotation="90" wrapText="1"/>
    </xf>
    <xf numFmtId="0" fontId="13" fillId="4" borderId="59" xfId="0" applyFont="1" applyFill="1" applyBorder="1" applyAlignment="1">
      <alignment horizontal="left" vertical="top" wrapText="1"/>
    </xf>
    <xf numFmtId="0" fontId="13" fillId="4" borderId="76" xfId="0" applyFont="1" applyFill="1" applyBorder="1" applyAlignment="1">
      <alignment horizontal="left" vertical="top" wrapText="1"/>
    </xf>
    <xf numFmtId="0" fontId="13" fillId="4" borderId="67" xfId="0" applyFont="1" applyFill="1" applyBorder="1" applyAlignment="1">
      <alignment horizontal="left" vertical="top" wrapText="1"/>
    </xf>
    <xf numFmtId="49" fontId="2" fillId="2" borderId="42" xfId="0" applyNumberFormat="1" applyFont="1" applyFill="1" applyBorder="1" applyAlignment="1">
      <alignment horizontal="left" vertical="top" wrapText="1"/>
    </xf>
    <xf numFmtId="0" fontId="7" fillId="0" borderId="42" xfId="0" applyFont="1" applyBorder="1" applyAlignment="1">
      <alignment horizontal="left" vertical="top" wrapText="1"/>
    </xf>
    <xf numFmtId="0" fontId="7" fillId="0" borderId="45" xfId="0" applyFont="1" applyBorder="1" applyAlignment="1">
      <alignment horizontal="left" vertical="top" wrapText="1"/>
    </xf>
    <xf numFmtId="0" fontId="2" fillId="3" borderId="41" xfId="0" applyFont="1" applyFill="1" applyBorder="1" applyAlignment="1">
      <alignment horizontal="left" vertical="top" wrapText="1"/>
    </xf>
    <xf numFmtId="0" fontId="2" fillId="3" borderId="39" xfId="0" applyFont="1" applyFill="1" applyBorder="1" applyAlignment="1">
      <alignment horizontal="left" vertical="top" wrapText="1"/>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2" fillId="3" borderId="9" xfId="0" applyNumberFormat="1" applyFont="1" applyFill="1" applyBorder="1" applyAlignment="1">
      <alignment horizontal="center" vertical="top"/>
    </xf>
    <xf numFmtId="49" fontId="2" fillId="3" borderId="10" xfId="0" applyNumberFormat="1" applyFont="1" applyFill="1" applyBorder="1" applyAlignment="1">
      <alignment horizontal="center" vertical="top"/>
    </xf>
    <xf numFmtId="49" fontId="2" fillId="6" borderId="41" xfId="0" applyNumberFormat="1" applyFont="1" applyFill="1" applyBorder="1" applyAlignment="1">
      <alignment horizontal="center" vertical="top"/>
    </xf>
    <xf numFmtId="49" fontId="2" fillId="6" borderId="43" xfId="0" applyNumberFormat="1" applyFont="1" applyFill="1" applyBorder="1" applyAlignment="1">
      <alignment horizontal="center" vertical="top"/>
    </xf>
    <xf numFmtId="0" fontId="1" fillId="0" borderId="57" xfId="0" applyFont="1" applyFill="1" applyBorder="1" applyAlignment="1">
      <alignment horizontal="left" vertical="top" wrapText="1"/>
    </xf>
    <xf numFmtId="0" fontId="1" fillId="0" borderId="58" xfId="0" applyFont="1" applyFill="1" applyBorder="1" applyAlignment="1">
      <alignment horizontal="left" vertical="top" wrapText="1"/>
    </xf>
    <xf numFmtId="0" fontId="1" fillId="0" borderId="29" xfId="0" applyNumberFormat="1" applyFont="1" applyBorder="1" applyAlignment="1">
      <alignment horizontal="center" vertical="top"/>
    </xf>
    <xf numFmtId="0" fontId="1" fillId="0" borderId="13" xfId="0" applyNumberFormat="1" applyFont="1" applyBorder="1" applyAlignment="1">
      <alignment horizontal="center" vertical="top"/>
    </xf>
    <xf numFmtId="0" fontId="1" fillId="0" borderId="41" xfId="0" applyNumberFormat="1" applyFont="1" applyBorder="1" applyAlignment="1">
      <alignment horizontal="center" vertical="top"/>
    </xf>
    <xf numFmtId="0" fontId="1" fillId="0" borderId="43" xfId="0" applyNumberFormat="1" applyFont="1" applyBorder="1" applyAlignment="1">
      <alignment horizontal="center" vertical="top"/>
    </xf>
    <xf numFmtId="49" fontId="2" fillId="0" borderId="69" xfId="0" applyNumberFormat="1" applyFont="1" applyFill="1" applyBorder="1" applyAlignment="1">
      <alignment horizontal="center" vertical="top"/>
    </xf>
    <xf numFmtId="49" fontId="2" fillId="0" borderId="48" xfId="0" applyNumberFormat="1" applyFont="1" applyFill="1" applyBorder="1" applyAlignment="1">
      <alignment horizontal="center" vertical="top"/>
    </xf>
    <xf numFmtId="0" fontId="6" fillId="0" borderId="33" xfId="0" applyFont="1" applyFill="1" applyBorder="1" applyAlignment="1">
      <alignment horizontal="center" vertical="center" textRotation="90" wrapText="1"/>
    </xf>
    <xf numFmtId="0" fontId="6" fillId="0" borderId="18" xfId="0" applyFont="1" applyFill="1" applyBorder="1" applyAlignment="1">
      <alignment horizontal="center" vertical="center" textRotation="90" wrapText="1"/>
    </xf>
    <xf numFmtId="49" fontId="1" fillId="0" borderId="60" xfId="0" applyNumberFormat="1" applyFont="1" applyFill="1" applyBorder="1" applyAlignment="1">
      <alignment horizontal="center" vertical="top"/>
    </xf>
    <xf numFmtId="49" fontId="1" fillId="0" borderId="73" xfId="0" applyNumberFormat="1" applyFont="1" applyFill="1" applyBorder="1" applyAlignment="1">
      <alignment horizontal="center" vertical="top"/>
    </xf>
    <xf numFmtId="49" fontId="2" fillId="2" borderId="8" xfId="0" applyNumberFormat="1" applyFont="1" applyFill="1" applyBorder="1" applyAlignment="1">
      <alignment horizontal="center" vertical="top"/>
    </xf>
    <xf numFmtId="49" fontId="2" fillId="3" borderId="11" xfId="0" applyNumberFormat="1" applyFont="1" applyFill="1" applyBorder="1" applyAlignment="1">
      <alignment horizontal="center" vertical="top"/>
    </xf>
    <xf numFmtId="49" fontId="2" fillId="6" borderId="0" xfId="0" applyNumberFormat="1" applyFont="1" applyFill="1" applyBorder="1" applyAlignment="1">
      <alignment horizontal="center" vertical="top"/>
    </xf>
    <xf numFmtId="164" fontId="1" fillId="0" borderId="6" xfId="0" applyNumberFormat="1" applyFont="1" applyBorder="1" applyAlignment="1">
      <alignment horizontal="left" vertical="top" wrapText="1"/>
    </xf>
    <xf numFmtId="164" fontId="1" fillId="0" borderId="7" xfId="0" applyNumberFormat="1" applyFont="1" applyBorder="1" applyAlignment="1">
      <alignment horizontal="left" vertical="top" wrapText="1"/>
    </xf>
    <xf numFmtId="0" fontId="6" fillId="0" borderId="16" xfId="0" applyFont="1" applyFill="1" applyBorder="1" applyAlignment="1">
      <alignment horizontal="center" vertical="center" textRotation="90" wrapText="1"/>
    </xf>
    <xf numFmtId="0" fontId="6" fillId="0" borderId="30" xfId="0" applyFont="1" applyFill="1" applyBorder="1" applyAlignment="1">
      <alignment horizontal="center" vertical="center" textRotation="90" wrapText="1"/>
    </xf>
    <xf numFmtId="49" fontId="1" fillId="0" borderId="55" xfId="0" applyNumberFormat="1" applyFont="1" applyFill="1" applyBorder="1" applyAlignment="1">
      <alignment horizontal="center" vertical="top"/>
    </xf>
    <xf numFmtId="49" fontId="1" fillId="0" borderId="54" xfId="0" applyNumberFormat="1" applyFont="1" applyFill="1" applyBorder="1" applyAlignment="1">
      <alignment horizontal="center" vertical="top"/>
    </xf>
    <xf numFmtId="164" fontId="2" fillId="0" borderId="41" xfId="0" applyNumberFormat="1" applyFont="1" applyFill="1" applyBorder="1" applyAlignment="1">
      <alignment horizontal="center" vertical="center" textRotation="90" wrapText="1"/>
    </xf>
    <xf numFmtId="164" fontId="2" fillId="0" borderId="43" xfId="0" applyNumberFormat="1" applyFont="1" applyFill="1" applyBorder="1" applyAlignment="1">
      <alignment horizontal="center" vertical="center" textRotation="90" wrapText="1"/>
    </xf>
    <xf numFmtId="49" fontId="1" fillId="0" borderId="29"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44" xfId="0" applyNumberFormat="1" applyFont="1" applyBorder="1" applyAlignment="1">
      <alignment horizontal="center" vertical="top" wrapText="1"/>
    </xf>
    <xf numFmtId="164" fontId="1" fillId="0" borderId="15" xfId="0" applyNumberFormat="1" applyFont="1" applyFill="1" applyBorder="1" applyAlignment="1">
      <alignment horizontal="left" vertical="top" wrapText="1"/>
    </xf>
    <xf numFmtId="164" fontId="1" fillId="0" borderId="16" xfId="0" applyNumberFormat="1" applyFont="1" applyFill="1" applyBorder="1" applyAlignment="1">
      <alignment horizontal="left" vertical="top" wrapText="1"/>
    </xf>
    <xf numFmtId="0" fontId="20" fillId="0" borderId="31" xfId="0" applyFont="1" applyFill="1" applyBorder="1" applyAlignment="1">
      <alignment horizontal="center" vertical="top" wrapText="1"/>
    </xf>
    <xf numFmtId="0" fontId="20" fillId="0" borderId="10" xfId="0" applyFont="1" applyFill="1" applyBorder="1" applyAlignment="1">
      <alignment horizontal="center" vertical="top" wrapText="1"/>
    </xf>
    <xf numFmtId="164" fontId="2" fillId="3" borderId="3" xfId="0" applyNumberFormat="1" applyFont="1" applyFill="1" applyBorder="1" applyAlignment="1">
      <alignment horizontal="center" vertical="top"/>
    </xf>
    <xf numFmtId="164" fontId="2" fillId="3" borderId="42" xfId="0" applyNumberFormat="1" applyFont="1" applyFill="1" applyBorder="1" applyAlignment="1">
      <alignment horizontal="center" vertical="top"/>
    </xf>
    <xf numFmtId="164" fontId="2" fillId="3" borderId="45" xfId="0" applyNumberFormat="1" applyFont="1" applyFill="1" applyBorder="1" applyAlignment="1">
      <alignment horizontal="center" vertical="top"/>
    </xf>
    <xf numFmtId="0" fontId="2" fillId="3" borderId="3"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3" borderId="45" xfId="0" applyFont="1" applyFill="1" applyBorder="1" applyAlignment="1">
      <alignment horizontal="left" vertical="top" wrapText="1"/>
    </xf>
    <xf numFmtId="49" fontId="2" fillId="3" borderId="3" xfId="0" applyNumberFormat="1" applyFont="1" applyFill="1" applyBorder="1" applyAlignment="1">
      <alignment horizontal="right" vertical="top"/>
    </xf>
    <xf numFmtId="49" fontId="2" fillId="3" borderId="42" xfId="0" applyNumberFormat="1" applyFont="1" applyFill="1" applyBorder="1" applyAlignment="1">
      <alignment horizontal="right" vertical="top"/>
    </xf>
    <xf numFmtId="49" fontId="2" fillId="3" borderId="45" xfId="0" applyNumberFormat="1" applyFont="1" applyFill="1" applyBorder="1" applyAlignment="1">
      <alignment horizontal="right" vertical="top"/>
    </xf>
    <xf numFmtId="49" fontId="1" fillId="0" borderId="0" xfId="0" applyNumberFormat="1" applyFont="1" applyFill="1" applyBorder="1" applyAlignment="1">
      <alignment horizontal="left" vertical="top" wrapText="1"/>
    </xf>
    <xf numFmtId="49" fontId="1" fillId="0" borderId="43" xfId="0" applyNumberFormat="1" applyFont="1" applyFill="1" applyBorder="1" applyAlignment="1">
      <alignment horizontal="left" vertical="top" wrapText="1"/>
    </xf>
    <xf numFmtId="49" fontId="2" fillId="0" borderId="8"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1" fillId="0" borderId="28" xfId="0" applyNumberFormat="1" applyFont="1" applyBorder="1" applyAlignment="1">
      <alignment horizontal="center" vertical="top"/>
    </xf>
    <xf numFmtId="49" fontId="1" fillId="0" borderId="13" xfId="0" applyNumberFormat="1" applyFont="1" applyBorder="1" applyAlignment="1">
      <alignment horizontal="center" vertical="top"/>
    </xf>
    <xf numFmtId="49" fontId="2" fillId="0" borderId="52" xfId="0" applyNumberFormat="1" applyFont="1" applyBorder="1" applyAlignment="1">
      <alignment horizontal="center" vertical="top"/>
    </xf>
    <xf numFmtId="49" fontId="2" fillId="0" borderId="46" xfId="0" applyNumberFormat="1" applyFont="1" applyBorder="1" applyAlignment="1">
      <alignment horizontal="center" vertical="top"/>
    </xf>
    <xf numFmtId="49" fontId="3" fillId="6" borderId="41" xfId="0" applyNumberFormat="1" applyFont="1" applyFill="1" applyBorder="1" applyAlignment="1">
      <alignment vertical="top" wrapText="1"/>
    </xf>
    <xf numFmtId="0" fontId="14" fillId="6" borderId="43" xfId="0" applyFont="1" applyFill="1" applyBorder="1" applyAlignment="1">
      <alignment vertical="top" wrapText="1"/>
    </xf>
    <xf numFmtId="0" fontId="6" fillId="0" borderId="29" xfId="0" applyFont="1" applyFill="1" applyBorder="1" applyAlignment="1">
      <alignment horizontal="left" vertical="top" wrapText="1"/>
    </xf>
    <xf numFmtId="0" fontId="6" fillId="0" borderId="13" xfId="0" applyFont="1" applyFill="1" applyBorder="1" applyAlignment="1">
      <alignment horizontal="left" vertical="top" wrapText="1"/>
    </xf>
    <xf numFmtId="49" fontId="2" fillId="6" borderId="55" xfId="0" applyNumberFormat="1" applyFont="1" applyFill="1" applyBorder="1" applyAlignment="1">
      <alignment horizontal="center" vertical="top"/>
    </xf>
    <xf numFmtId="49" fontId="2" fillId="6" borderId="58" xfId="0" applyNumberFormat="1" applyFont="1" applyFill="1" applyBorder="1" applyAlignment="1">
      <alignment horizontal="center" vertical="top"/>
    </xf>
    <xf numFmtId="49" fontId="1" fillId="0" borderId="55" xfId="0" applyNumberFormat="1" applyFont="1" applyFill="1" applyBorder="1" applyAlignment="1">
      <alignment horizontal="left" vertical="top" wrapText="1"/>
    </xf>
    <xf numFmtId="49" fontId="1" fillId="0" borderId="58" xfId="0" applyNumberFormat="1" applyFont="1" applyFill="1" applyBorder="1" applyAlignment="1">
      <alignment horizontal="left" vertical="top" wrapText="1"/>
    </xf>
    <xf numFmtId="49" fontId="2" fillId="0" borderId="8" xfId="0" applyNumberFormat="1" applyFont="1" applyFill="1" applyBorder="1" applyAlignment="1">
      <alignment horizontal="center" vertical="center" textRotation="90"/>
    </xf>
    <xf numFmtId="49" fontId="2" fillId="0" borderId="7" xfId="0" applyNumberFormat="1" applyFont="1" applyFill="1" applyBorder="1" applyAlignment="1">
      <alignment horizontal="center" vertical="center" textRotation="90"/>
    </xf>
    <xf numFmtId="164" fontId="1" fillId="0" borderId="12" xfId="0" applyNumberFormat="1" applyFont="1" applyFill="1" applyBorder="1" applyAlignment="1">
      <alignment horizontal="left" vertical="top" wrapText="1"/>
    </xf>
    <xf numFmtId="49" fontId="3" fillId="6" borderId="0" xfId="0" applyNumberFormat="1" applyFont="1" applyFill="1" applyBorder="1" applyAlignment="1">
      <alignment vertical="top" wrapText="1"/>
    </xf>
    <xf numFmtId="0" fontId="2" fillId="0" borderId="39" xfId="0" applyFont="1" applyFill="1" applyBorder="1" applyAlignment="1">
      <alignment horizontal="left" vertical="top" wrapText="1"/>
    </xf>
    <xf numFmtId="0" fontId="2" fillId="0" borderId="52" xfId="0" applyFont="1" applyFill="1" applyBorder="1" applyAlignment="1">
      <alignment horizontal="left" vertical="top" wrapText="1"/>
    </xf>
    <xf numFmtId="164" fontId="6" fillId="0" borderId="6" xfId="0" applyNumberFormat="1" applyFont="1" applyFill="1" applyBorder="1" applyAlignment="1">
      <alignment horizontal="center" vertical="center" textRotation="90" wrapText="1"/>
    </xf>
    <xf numFmtId="164" fontId="6" fillId="0" borderId="8" xfId="0" applyNumberFormat="1" applyFont="1" applyFill="1" applyBorder="1" applyAlignment="1">
      <alignment horizontal="center" vertical="center" textRotation="90" wrapText="1"/>
    </xf>
    <xf numFmtId="49" fontId="1" fillId="0" borderId="28" xfId="0" applyNumberFormat="1" applyFont="1" applyBorder="1" applyAlignment="1">
      <alignment horizontal="center" vertical="top" wrapText="1"/>
    </xf>
    <xf numFmtId="0" fontId="2" fillId="0" borderId="29"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13" xfId="0" applyFont="1" applyFill="1" applyBorder="1" applyAlignment="1">
      <alignment horizontal="left" vertical="top" wrapText="1"/>
    </xf>
    <xf numFmtId="164" fontId="2" fillId="0" borderId="0" xfId="0" applyNumberFormat="1" applyFont="1" applyFill="1" applyBorder="1" applyAlignment="1">
      <alignment horizontal="center" vertical="center" textRotation="90" wrapText="1"/>
    </xf>
    <xf numFmtId="164" fontId="1" fillId="0" borderId="15" xfId="0" applyNumberFormat="1" applyFont="1" applyBorder="1" applyAlignment="1">
      <alignment horizontal="left" vertical="top" wrapText="1"/>
    </xf>
    <xf numFmtId="164" fontId="1" fillId="0" borderId="16" xfId="0" applyNumberFormat="1" applyFont="1" applyBorder="1" applyAlignment="1">
      <alignment horizontal="left" vertical="top" wrapText="1"/>
    </xf>
    <xf numFmtId="0" fontId="12" fillId="0" borderId="30" xfId="0" applyFont="1" applyFill="1" applyBorder="1" applyAlignment="1">
      <alignment horizontal="left" vertical="top" wrapText="1"/>
    </xf>
    <xf numFmtId="0" fontId="12" fillId="0" borderId="12" xfId="0" applyFont="1" applyFill="1" applyBorder="1" applyAlignment="1">
      <alignment horizontal="left" vertical="top" wrapText="1"/>
    </xf>
    <xf numFmtId="49" fontId="2" fillId="0" borderId="39" xfId="0" applyNumberFormat="1" applyFont="1" applyBorder="1" applyAlignment="1">
      <alignment horizontal="center" vertical="top" wrapText="1"/>
    </xf>
    <xf numFmtId="49" fontId="2" fillId="0" borderId="52" xfId="0" applyNumberFormat="1" applyFont="1" applyBorder="1" applyAlignment="1">
      <alignment horizontal="center" vertical="top" wrapText="1"/>
    </xf>
    <xf numFmtId="49" fontId="2" fillId="0" borderId="17" xfId="0" applyNumberFormat="1" applyFont="1" applyBorder="1" applyAlignment="1">
      <alignment horizontal="center" vertical="top" wrapText="1"/>
    </xf>
    <xf numFmtId="49" fontId="2" fillId="3" borderId="43" xfId="0" applyNumberFormat="1" applyFont="1" applyFill="1" applyBorder="1" applyAlignment="1">
      <alignment horizontal="right" vertical="top"/>
    </xf>
    <xf numFmtId="164" fontId="2" fillId="3" borderId="3" xfId="0" applyNumberFormat="1" applyFont="1" applyFill="1" applyBorder="1" applyAlignment="1">
      <alignment horizontal="center" vertical="center"/>
    </xf>
    <xf numFmtId="164" fontId="2" fillId="3" borderId="42" xfId="0" applyNumberFormat="1" applyFont="1" applyFill="1" applyBorder="1" applyAlignment="1">
      <alignment horizontal="center" vertical="center"/>
    </xf>
    <xf numFmtId="164" fontId="2" fillId="3" borderId="45" xfId="0" applyNumberFormat="1" applyFont="1" applyFill="1" applyBorder="1" applyAlignment="1">
      <alignment horizontal="center" vertical="center"/>
    </xf>
    <xf numFmtId="49" fontId="2" fillId="3" borderId="42" xfId="0" applyNumberFormat="1" applyFont="1" applyFill="1" applyBorder="1" applyAlignment="1">
      <alignment horizontal="left" vertical="top" wrapText="1"/>
    </xf>
    <xf numFmtId="49" fontId="2" fillId="3" borderId="41" xfId="0" applyNumberFormat="1" applyFont="1" applyFill="1" applyBorder="1" applyAlignment="1">
      <alignment horizontal="left" vertical="top" wrapText="1"/>
    </xf>
    <xf numFmtId="49" fontId="2" fillId="3" borderId="45" xfId="0" applyNumberFormat="1" applyFont="1" applyFill="1" applyBorder="1" applyAlignment="1">
      <alignment horizontal="left" vertical="top" wrapText="1"/>
    </xf>
    <xf numFmtId="49" fontId="3" fillId="6" borderId="9" xfId="0" applyNumberFormat="1" applyFont="1" applyFill="1" applyBorder="1" applyAlignment="1">
      <alignment vertical="top" wrapText="1"/>
    </xf>
    <xf numFmtId="49" fontId="3" fillId="6" borderId="11" xfId="0" applyNumberFormat="1" applyFont="1" applyFill="1" applyBorder="1" applyAlignment="1">
      <alignment vertical="top" wrapText="1"/>
    </xf>
    <xf numFmtId="49" fontId="6" fillId="0" borderId="28" xfId="0" applyNumberFormat="1" applyFont="1" applyFill="1" applyBorder="1" applyAlignment="1">
      <alignment horizontal="left" vertical="top" wrapText="1"/>
    </xf>
    <xf numFmtId="49" fontId="6" fillId="0" borderId="68" xfId="0" applyNumberFormat="1" applyFont="1" applyFill="1" applyBorder="1" applyAlignment="1">
      <alignment horizontal="left" vertical="top" wrapText="1"/>
    </xf>
    <xf numFmtId="49" fontId="1" fillId="0" borderId="28"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center" textRotation="90" wrapText="1"/>
    </xf>
    <xf numFmtId="49" fontId="6" fillId="0" borderId="12" xfId="0" applyNumberFormat="1" applyFont="1" applyFill="1" applyBorder="1" applyAlignment="1">
      <alignment horizontal="center" vertical="center" textRotation="90" wrapText="1"/>
    </xf>
    <xf numFmtId="49" fontId="9" fillId="0" borderId="29" xfId="0" applyNumberFormat="1" applyFont="1" applyFill="1" applyBorder="1" applyAlignment="1">
      <alignment horizontal="left" vertical="top" wrapText="1"/>
    </xf>
    <xf numFmtId="49" fontId="9" fillId="0" borderId="28" xfId="0" applyNumberFormat="1" applyFont="1" applyFill="1" applyBorder="1" applyAlignment="1">
      <alignment horizontal="left" vertical="top" wrapText="1"/>
    </xf>
    <xf numFmtId="0" fontId="6" fillId="0" borderId="8" xfId="0" applyFont="1" applyBorder="1" applyAlignment="1">
      <alignment horizontal="left" vertical="center"/>
    </xf>
    <xf numFmtId="0" fontId="6" fillId="0" borderId="0" xfId="0" applyFont="1" applyBorder="1" applyAlignment="1">
      <alignment horizontal="left" vertical="center"/>
    </xf>
    <xf numFmtId="0" fontId="1" fillId="0" borderId="11" xfId="0" applyNumberFormat="1" applyFont="1" applyFill="1" applyBorder="1" applyAlignment="1">
      <alignment horizontal="center" vertical="top" wrapText="1"/>
    </xf>
    <xf numFmtId="0" fontId="1" fillId="0" borderId="28" xfId="0" applyNumberFormat="1" applyFont="1" applyBorder="1" applyAlignment="1">
      <alignment horizontal="center" vertical="top" wrapText="1"/>
    </xf>
    <xf numFmtId="49" fontId="6" fillId="0" borderId="15" xfId="0" applyNumberFormat="1" applyFont="1" applyFill="1" applyBorder="1" applyAlignment="1">
      <alignment horizontal="center" vertical="center" textRotation="90" wrapText="1"/>
    </xf>
    <xf numFmtId="49" fontId="6" fillId="6" borderId="28" xfId="0" applyNumberFormat="1" applyFont="1" applyFill="1" applyBorder="1" applyAlignment="1">
      <alignment horizontal="left" vertical="top" wrapText="1"/>
    </xf>
    <xf numFmtId="49" fontId="2" fillId="2" borderId="74" xfId="0" applyNumberFormat="1" applyFont="1" applyFill="1" applyBorder="1" applyAlignment="1">
      <alignment horizontal="center" vertical="top"/>
    </xf>
    <xf numFmtId="49" fontId="2" fillId="2" borderId="40" xfId="0" applyNumberFormat="1" applyFont="1" applyFill="1" applyBorder="1" applyAlignment="1">
      <alignment horizontal="center" vertical="top"/>
    </xf>
    <xf numFmtId="49" fontId="2" fillId="2" borderId="61" xfId="0" applyNumberFormat="1" applyFont="1" applyFill="1" applyBorder="1" applyAlignment="1">
      <alignment horizontal="center" vertical="top"/>
    </xf>
    <xf numFmtId="49" fontId="2" fillId="3" borderId="34" xfId="0" applyNumberFormat="1" applyFont="1" applyFill="1" applyBorder="1" applyAlignment="1">
      <alignment horizontal="center" vertical="top"/>
    </xf>
    <xf numFmtId="49" fontId="2" fillId="3" borderId="26" xfId="0" applyNumberFormat="1" applyFont="1" applyFill="1" applyBorder="1" applyAlignment="1">
      <alignment horizontal="center" vertical="top"/>
    </xf>
    <xf numFmtId="49" fontId="2" fillId="3" borderId="19" xfId="0" applyNumberFormat="1" applyFont="1" applyFill="1" applyBorder="1" applyAlignment="1">
      <alignment horizontal="center" vertical="top"/>
    </xf>
    <xf numFmtId="49" fontId="2" fillId="6" borderId="77" xfId="0" applyNumberFormat="1" applyFont="1" applyFill="1" applyBorder="1" applyAlignment="1">
      <alignment horizontal="center" vertical="top"/>
    </xf>
    <xf numFmtId="49" fontId="2" fillId="6" borderId="53" xfId="0" applyNumberFormat="1" applyFont="1" applyFill="1" applyBorder="1" applyAlignment="1">
      <alignment horizontal="center" vertical="top"/>
    </xf>
    <xf numFmtId="49" fontId="2" fillId="6" borderId="49" xfId="0" applyNumberFormat="1" applyFont="1" applyFill="1" applyBorder="1" applyAlignment="1">
      <alignment horizontal="center" vertical="top"/>
    </xf>
    <xf numFmtId="0" fontId="2" fillId="3" borderId="5"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14" xfId="0" applyFont="1" applyFill="1" applyBorder="1" applyAlignment="1">
      <alignment horizontal="left" vertical="top" wrapText="1"/>
    </xf>
    <xf numFmtId="49" fontId="1" fillId="0" borderId="72" xfId="0" applyNumberFormat="1" applyFont="1" applyFill="1" applyBorder="1" applyAlignment="1">
      <alignment horizontal="center" vertical="top"/>
    </xf>
    <xf numFmtId="49" fontId="2" fillId="0" borderId="2" xfId="0" applyNumberFormat="1" applyFont="1" applyFill="1" applyBorder="1" applyAlignment="1">
      <alignment horizontal="center" vertical="top"/>
    </xf>
    <xf numFmtId="0" fontId="1" fillId="0" borderId="34"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19" xfId="0" applyFont="1" applyFill="1" applyBorder="1" applyAlignment="1">
      <alignment horizontal="left" vertical="top" wrapText="1"/>
    </xf>
    <xf numFmtId="164" fontId="6" fillId="0" borderId="34" xfId="0" applyNumberFormat="1" applyFont="1" applyFill="1" applyBorder="1" applyAlignment="1">
      <alignment horizontal="center" vertical="center" textRotation="90" wrapText="1"/>
    </xf>
    <xf numFmtId="164" fontId="6" fillId="0" borderId="26" xfId="0" applyNumberFormat="1" applyFont="1" applyFill="1" applyBorder="1" applyAlignment="1">
      <alignment horizontal="center" vertical="center" textRotation="90" wrapText="1"/>
    </xf>
    <xf numFmtId="164" fontId="6" fillId="0" borderId="19" xfId="0" applyNumberFormat="1" applyFont="1" applyFill="1" applyBorder="1" applyAlignment="1">
      <alignment horizontal="center" vertical="center" textRotation="90" wrapText="1"/>
    </xf>
    <xf numFmtId="164" fontId="1" fillId="0" borderId="30" xfId="0" applyNumberFormat="1" applyFont="1" applyFill="1" applyBorder="1" applyAlignment="1">
      <alignment horizontal="left" vertical="top" wrapText="1"/>
    </xf>
    <xf numFmtId="0" fontId="1" fillId="0" borderId="31" xfId="0" applyNumberFormat="1" applyFont="1" applyFill="1" applyBorder="1" applyAlignment="1">
      <alignment horizontal="center" vertical="top"/>
    </xf>
    <xf numFmtId="0" fontId="1" fillId="0" borderId="10"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46" xfId="0" applyNumberFormat="1" applyFont="1" applyFill="1" applyBorder="1" applyAlignment="1">
      <alignment horizontal="center" vertical="top"/>
    </xf>
    <xf numFmtId="0" fontId="6" fillId="0" borderId="30" xfId="0" applyFont="1" applyFill="1" applyBorder="1" applyAlignment="1">
      <alignment horizontal="left" vertical="top" wrapText="1"/>
    </xf>
    <xf numFmtId="0" fontId="6" fillId="0" borderId="36" xfId="0" applyFont="1" applyFill="1" applyBorder="1" applyAlignment="1">
      <alignment horizontal="left" vertical="top" wrapText="1"/>
    </xf>
    <xf numFmtId="16" fontId="6" fillId="0" borderId="31" xfId="0" applyNumberFormat="1" applyFont="1" applyFill="1" applyBorder="1" applyAlignment="1">
      <alignment horizontal="center" vertical="top"/>
    </xf>
    <xf numFmtId="0" fontId="6" fillId="0" borderId="70" xfId="0" applyNumberFormat="1" applyFont="1" applyFill="1" applyBorder="1" applyAlignment="1">
      <alignment horizontal="center" vertical="top"/>
    </xf>
    <xf numFmtId="0" fontId="6" fillId="0" borderId="31" xfId="0" applyNumberFormat="1" applyFont="1" applyFill="1" applyBorder="1" applyAlignment="1">
      <alignment horizontal="center" vertical="top"/>
    </xf>
    <xf numFmtId="0" fontId="6" fillId="0" borderId="32" xfId="0" applyNumberFormat="1" applyFont="1" applyFill="1" applyBorder="1" applyAlignment="1">
      <alignment horizontal="center" vertical="top"/>
    </xf>
    <xf numFmtId="0" fontId="6" fillId="0" borderId="68" xfId="0" applyNumberFormat="1" applyFont="1" applyFill="1" applyBorder="1" applyAlignment="1">
      <alignment horizontal="center" vertical="top"/>
    </xf>
    <xf numFmtId="49" fontId="1" fillId="0" borderId="41" xfId="0" applyNumberFormat="1" applyFont="1" applyFill="1" applyBorder="1" applyAlignment="1">
      <alignment horizontal="left" vertical="top" wrapText="1"/>
    </xf>
    <xf numFmtId="49" fontId="2" fillId="0" borderId="6" xfId="0" applyNumberFormat="1" applyFont="1" applyFill="1" applyBorder="1" applyAlignment="1">
      <alignment horizontal="center" vertical="top"/>
    </xf>
    <xf numFmtId="49" fontId="2" fillId="0" borderId="7" xfId="0" applyNumberFormat="1" applyFont="1" applyFill="1" applyBorder="1" applyAlignment="1">
      <alignment horizontal="center" vertical="top"/>
    </xf>
    <xf numFmtId="49" fontId="6" fillId="0" borderId="52" xfId="0" applyNumberFormat="1" applyFont="1" applyFill="1" applyBorder="1" applyAlignment="1">
      <alignment horizontal="left" vertical="top" wrapText="1"/>
    </xf>
    <xf numFmtId="49" fontId="6" fillId="0" borderId="46" xfId="0" applyNumberFormat="1" applyFont="1" applyFill="1" applyBorder="1" applyAlignment="1">
      <alignment horizontal="left" vertical="top" wrapText="1"/>
    </xf>
    <xf numFmtId="0" fontId="12" fillId="6" borderId="0" xfId="0" applyNumberFormat="1" applyFont="1" applyFill="1" applyBorder="1" applyAlignment="1">
      <alignment horizontal="center" vertical="top" wrapText="1"/>
    </xf>
    <xf numFmtId="49" fontId="6" fillId="0" borderId="39"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49" fontId="2" fillId="2" borderId="25" xfId="0" applyNumberFormat="1" applyFont="1" applyFill="1" applyBorder="1" applyAlignment="1">
      <alignment horizontal="right" vertical="top"/>
    </xf>
    <xf numFmtId="49" fontId="2" fillId="2" borderId="42" xfId="0" applyNumberFormat="1" applyFont="1" applyFill="1" applyBorder="1" applyAlignment="1">
      <alignment horizontal="right" vertical="top"/>
    </xf>
    <xf numFmtId="49" fontId="2" fillId="4" borderId="25" xfId="0" applyNumberFormat="1" applyFont="1" applyFill="1" applyBorder="1" applyAlignment="1">
      <alignment horizontal="right" vertical="top"/>
    </xf>
    <xf numFmtId="49" fontId="2" fillId="4" borderId="42" xfId="0" applyNumberFormat="1" applyFont="1" applyFill="1" applyBorder="1" applyAlignment="1">
      <alignment horizontal="right" vertical="top"/>
    </xf>
    <xf numFmtId="0" fontId="1" fillId="0" borderId="9" xfId="0" applyNumberFormat="1" applyFont="1" applyFill="1" applyBorder="1" applyAlignment="1">
      <alignment horizontal="center" vertical="top"/>
    </xf>
    <xf numFmtId="0" fontId="1" fillId="0" borderId="29" xfId="0" applyNumberFormat="1" applyFont="1" applyFill="1" applyBorder="1" applyAlignment="1">
      <alignment horizontal="center" vertical="top"/>
    </xf>
    <xf numFmtId="0" fontId="1" fillId="0" borderId="13" xfId="0" applyNumberFormat="1" applyFont="1" applyFill="1" applyBorder="1" applyAlignment="1">
      <alignment horizontal="center" vertical="top"/>
    </xf>
    <xf numFmtId="0" fontId="1" fillId="0" borderId="40" xfId="0" applyFont="1" applyBorder="1" applyAlignment="1">
      <alignment horizontal="left" vertical="top"/>
    </xf>
    <xf numFmtId="0" fontId="1" fillId="0" borderId="53" xfId="0" applyFont="1" applyBorder="1" applyAlignment="1">
      <alignment horizontal="left" vertical="top"/>
    </xf>
    <xf numFmtId="0" fontId="1" fillId="0" borderId="23" xfId="0" applyFont="1" applyBorder="1" applyAlignment="1">
      <alignment horizontal="left" vertical="top"/>
    </xf>
    <xf numFmtId="164" fontId="6" fillId="8" borderId="40" xfId="0" applyNumberFormat="1" applyFont="1" applyFill="1" applyBorder="1" applyAlignment="1">
      <alignment horizontal="center" vertical="top" wrapText="1"/>
    </xf>
    <xf numFmtId="164" fontId="6" fillId="8" borderId="53" xfId="0" applyNumberFormat="1" applyFont="1" applyFill="1" applyBorder="1" applyAlignment="1">
      <alignment horizontal="center" vertical="top" wrapText="1"/>
    </xf>
    <xf numFmtId="0" fontId="1" fillId="0" borderId="38" xfId="0" applyFont="1" applyBorder="1" applyAlignment="1">
      <alignment horizontal="left" vertical="top"/>
    </xf>
    <xf numFmtId="0" fontId="1" fillId="0" borderId="26" xfId="0" applyFont="1" applyBorder="1" applyAlignment="1">
      <alignment horizontal="left" vertical="top"/>
    </xf>
    <xf numFmtId="0" fontId="1" fillId="0" borderId="27" xfId="0" applyFont="1" applyBorder="1" applyAlignment="1">
      <alignment horizontal="left" vertical="top"/>
    </xf>
    <xf numFmtId="164" fontId="1" fillId="0" borderId="38" xfId="0" applyNumberFormat="1" applyFont="1" applyBorder="1" applyAlignment="1">
      <alignment horizontal="center" vertical="top"/>
    </xf>
    <xf numFmtId="0" fontId="7" fillId="0" borderId="26" xfId="0" applyFont="1" applyBorder="1"/>
    <xf numFmtId="0" fontId="7" fillId="0" borderId="27" xfId="0" applyFont="1" applyBorder="1"/>
    <xf numFmtId="0" fontId="1" fillId="0" borderId="40" xfId="0" applyFont="1" applyBorder="1" applyAlignment="1">
      <alignment horizontal="left" vertical="top" wrapText="1"/>
    </xf>
    <xf numFmtId="0" fontId="1" fillId="0" borderId="53" xfId="0" applyFont="1" applyBorder="1" applyAlignment="1">
      <alignment horizontal="left" vertical="top" wrapText="1"/>
    </xf>
    <xf numFmtId="0" fontId="1" fillId="0" borderId="23" xfId="0" applyFont="1" applyBorder="1" applyAlignment="1">
      <alignment horizontal="left" vertical="top" wrapText="1"/>
    </xf>
    <xf numFmtId="164" fontId="1" fillId="0" borderId="40" xfId="0" applyNumberFormat="1" applyFont="1" applyBorder="1" applyAlignment="1">
      <alignment horizontal="center" vertical="top" wrapText="1"/>
    </xf>
    <xf numFmtId="164" fontId="1" fillId="0" borderId="53" xfId="0" applyNumberFormat="1" applyFont="1" applyBorder="1" applyAlignment="1">
      <alignment horizontal="center" vertical="top" wrapText="1"/>
    </xf>
    <xf numFmtId="164" fontId="1" fillId="0" borderId="23" xfId="0" applyNumberFormat="1" applyFont="1" applyBorder="1" applyAlignment="1">
      <alignment horizontal="center" vertical="top" wrapText="1"/>
    </xf>
    <xf numFmtId="0" fontId="9" fillId="8" borderId="40" xfId="0" applyFont="1" applyFill="1" applyBorder="1" applyAlignment="1">
      <alignment horizontal="left" vertical="top" wrapText="1"/>
    </xf>
    <xf numFmtId="0" fontId="9" fillId="8" borderId="53" xfId="0" applyFont="1" applyFill="1" applyBorder="1" applyAlignment="1">
      <alignment horizontal="left" vertical="top" wrapText="1"/>
    </xf>
    <xf numFmtId="0" fontId="9" fillId="8" borderId="23" xfId="0" applyFont="1" applyFill="1" applyBorder="1" applyAlignment="1">
      <alignment horizontal="left" vertical="top" wrapText="1"/>
    </xf>
    <xf numFmtId="164" fontId="9" fillId="8" borderId="21" xfId="0" applyNumberFormat="1" applyFont="1" applyFill="1" applyBorder="1" applyAlignment="1">
      <alignment horizontal="center" vertical="top" wrapText="1"/>
    </xf>
    <xf numFmtId="164" fontId="9" fillId="8" borderId="62" xfId="0" applyNumberFormat="1" applyFont="1" applyFill="1" applyBorder="1" applyAlignment="1">
      <alignment horizontal="center" vertical="top" wrapText="1"/>
    </xf>
    <xf numFmtId="0" fontId="9" fillId="6" borderId="0" xfId="0" applyNumberFormat="1" applyFont="1" applyFill="1" applyBorder="1" applyAlignment="1">
      <alignment horizontal="center" vertical="top"/>
    </xf>
    <xf numFmtId="0" fontId="2" fillId="8" borderId="61" xfId="0" applyFont="1" applyFill="1" applyBorder="1" applyAlignment="1">
      <alignment horizontal="right" vertical="top"/>
    </xf>
    <xf numFmtId="0" fontId="2" fillId="8" borderId="49" xfId="0" applyFont="1" applyFill="1" applyBorder="1" applyAlignment="1">
      <alignment horizontal="right" vertical="top"/>
    </xf>
    <xf numFmtId="0" fontId="2" fillId="8" borderId="22" xfId="0" applyFont="1" applyFill="1" applyBorder="1" applyAlignment="1">
      <alignment horizontal="right" vertical="top"/>
    </xf>
    <xf numFmtId="164" fontId="2" fillId="8" borderId="18" xfId="0" applyNumberFormat="1" applyFont="1" applyFill="1" applyBorder="1" applyAlignment="1">
      <alignment horizontal="center" vertical="top"/>
    </xf>
    <xf numFmtId="164" fontId="2" fillId="8" borderId="19" xfId="0" applyNumberFormat="1" applyFont="1" applyFill="1" applyBorder="1" applyAlignment="1">
      <alignment horizontal="center" vertical="top"/>
    </xf>
    <xf numFmtId="164" fontId="2" fillId="8" borderId="56" xfId="0" applyNumberFormat="1" applyFont="1" applyFill="1" applyBorder="1" applyAlignment="1">
      <alignment horizontal="center" vertical="top"/>
    </xf>
    <xf numFmtId="0" fontId="10" fillId="6" borderId="0" xfId="0" applyNumberFormat="1" applyFont="1" applyFill="1" applyBorder="1" applyAlignment="1">
      <alignment horizontal="center" vertical="top" wrapText="1"/>
    </xf>
    <xf numFmtId="0" fontId="2" fillId="4" borderId="40" xfId="0" applyFont="1" applyFill="1" applyBorder="1" applyAlignment="1">
      <alignment horizontal="right" vertical="top"/>
    </xf>
    <xf numFmtId="0" fontId="2" fillId="4" borderId="53" xfId="0" applyFont="1" applyFill="1" applyBorder="1" applyAlignment="1">
      <alignment horizontal="right" vertical="top"/>
    </xf>
    <xf numFmtId="0" fontId="2" fillId="4" borderId="23" xfId="0" applyFont="1" applyFill="1" applyBorder="1" applyAlignment="1">
      <alignment horizontal="right" vertical="top"/>
    </xf>
    <xf numFmtId="164" fontId="2" fillId="4" borderId="38" xfId="0" applyNumberFormat="1" applyFont="1" applyFill="1" applyBorder="1" applyAlignment="1">
      <alignment horizontal="center" vertical="top"/>
    </xf>
    <xf numFmtId="164" fontId="1" fillId="0" borderId="40" xfId="0" applyNumberFormat="1" applyFont="1" applyBorder="1" applyAlignment="1">
      <alignment horizontal="center" vertical="top"/>
    </xf>
    <xf numFmtId="164" fontId="1" fillId="0" borderId="53" xfId="0" applyNumberFormat="1" applyFont="1" applyBorder="1" applyAlignment="1">
      <alignment horizontal="center" vertical="top"/>
    </xf>
    <xf numFmtId="164" fontId="1" fillId="0" borderId="23" xfId="0" applyNumberFormat="1" applyFont="1" applyBorder="1" applyAlignment="1">
      <alignment horizontal="center" vertical="top"/>
    </xf>
    <xf numFmtId="0" fontId="2" fillId="4" borderId="59" xfId="0" applyFont="1" applyFill="1" applyBorder="1" applyAlignment="1">
      <alignment horizontal="right" vertical="top"/>
    </xf>
    <xf numFmtId="0" fontId="2" fillId="4" borderId="76" xfId="0" applyFont="1" applyFill="1" applyBorder="1" applyAlignment="1">
      <alignment horizontal="right" vertical="top"/>
    </xf>
    <xf numFmtId="0" fontId="2" fillId="4" borderId="67" xfId="0" applyFont="1" applyFill="1" applyBorder="1" applyAlignment="1">
      <alignment horizontal="right" vertical="top"/>
    </xf>
    <xf numFmtId="164" fontId="2" fillId="4" borderId="38" xfId="0" applyNumberFormat="1" applyFont="1" applyFill="1" applyBorder="1" applyAlignment="1">
      <alignment horizontal="center" vertical="top" wrapText="1"/>
    </xf>
    <xf numFmtId="164" fontId="2" fillId="4" borderId="26" xfId="0" applyNumberFormat="1" applyFont="1" applyFill="1" applyBorder="1" applyAlignment="1">
      <alignment horizontal="center" vertical="top" wrapText="1"/>
    </xf>
    <xf numFmtId="164" fontId="2" fillId="4" borderId="27" xfId="0" applyNumberFormat="1" applyFont="1" applyFill="1" applyBorder="1" applyAlignment="1">
      <alignment horizontal="center" vertical="top" wrapText="1"/>
    </xf>
    <xf numFmtId="0" fontId="1" fillId="0" borderId="38"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164" fontId="6" fillId="0" borderId="38" xfId="0" applyNumberFormat="1" applyFont="1" applyBorder="1" applyAlignment="1">
      <alignment horizontal="center"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9" fillId="0" borderId="3"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5" xfId="0" applyFont="1" applyBorder="1" applyAlignment="1">
      <alignment horizontal="center" vertical="center" wrapText="1"/>
    </xf>
    <xf numFmtId="0" fontId="9" fillId="6" borderId="0" xfId="0" applyNumberFormat="1" applyFont="1" applyFill="1" applyBorder="1" applyAlignment="1">
      <alignment horizontal="center" vertical="center" wrapText="1"/>
    </xf>
    <xf numFmtId="0" fontId="20" fillId="0" borderId="41" xfId="0" applyNumberFormat="1" applyFont="1" applyBorder="1" applyAlignment="1">
      <alignment vertical="top" wrapText="1"/>
    </xf>
    <xf numFmtId="49" fontId="2" fillId="6" borderId="9" xfId="0" applyNumberFormat="1" applyFont="1" applyFill="1" applyBorder="1" applyAlignment="1">
      <alignment horizontal="center" vertical="top"/>
    </xf>
    <xf numFmtId="49" fontId="2" fillId="6" borderId="10"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44" xfId="0" applyNumberFormat="1" applyFont="1" applyFill="1" applyBorder="1" applyAlignment="1">
      <alignment horizontal="center" vertical="top"/>
    </xf>
    <xf numFmtId="49" fontId="1" fillId="0" borderId="29" xfId="0" applyNumberFormat="1" applyFont="1" applyBorder="1" applyAlignment="1">
      <alignment horizontal="center" vertical="top"/>
    </xf>
    <xf numFmtId="0" fontId="2" fillId="7" borderId="61" xfId="0" applyFont="1" applyFill="1" applyBorder="1" applyAlignment="1">
      <alignment horizontal="right" vertical="top"/>
    </xf>
    <xf numFmtId="0" fontId="2" fillId="7" borderId="49" xfId="0" applyFont="1" applyFill="1" applyBorder="1" applyAlignment="1">
      <alignment horizontal="right" vertical="top"/>
    </xf>
    <xf numFmtId="0" fontId="2" fillId="7" borderId="22" xfId="0" applyFont="1" applyFill="1" applyBorder="1" applyAlignment="1">
      <alignment horizontal="right" vertical="top"/>
    </xf>
    <xf numFmtId="49" fontId="1" fillId="6" borderId="62" xfId="0" applyNumberFormat="1" applyFont="1" applyFill="1" applyBorder="1" applyAlignment="1">
      <alignment horizontal="left" vertical="top" wrapText="1"/>
    </xf>
    <xf numFmtId="49" fontId="1" fillId="6" borderId="43" xfId="0" applyNumberFormat="1" applyFont="1" applyFill="1" applyBorder="1" applyAlignment="1">
      <alignment horizontal="left" vertical="top" wrapText="1"/>
    </xf>
    <xf numFmtId="0" fontId="2" fillId="0" borderId="3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49" fontId="1" fillId="0" borderId="35"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56" xfId="0" applyNumberFormat="1" applyFont="1" applyFill="1" applyBorder="1" applyAlignment="1">
      <alignment horizontal="center" vertical="top"/>
    </xf>
    <xf numFmtId="49" fontId="2" fillId="0" borderId="35" xfId="0" applyNumberFormat="1" applyFont="1" applyFill="1" applyBorder="1" applyAlignment="1">
      <alignment horizontal="center" vertical="top"/>
    </xf>
    <xf numFmtId="49" fontId="2" fillId="0" borderId="56"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0" fontId="1" fillId="0" borderId="52" xfId="0" applyNumberFormat="1" applyFont="1" applyFill="1" applyBorder="1" applyAlignment="1">
      <alignment horizontal="center" vertical="top"/>
    </xf>
    <xf numFmtId="164" fontId="6" fillId="7" borderId="53" xfId="0" applyNumberFormat="1" applyFont="1" applyFill="1" applyBorder="1" applyAlignment="1">
      <alignment horizontal="center" vertical="top" wrapText="1"/>
    </xf>
    <xf numFmtId="164" fontId="6" fillId="7" borderId="23" xfId="0" applyNumberFormat="1" applyFont="1" applyFill="1" applyBorder="1" applyAlignment="1">
      <alignment horizontal="center" vertical="top" wrapText="1"/>
    </xf>
    <xf numFmtId="164" fontId="6" fillId="7" borderId="4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xf>
    <xf numFmtId="0" fontId="6" fillId="0" borderId="12" xfId="0" applyFont="1" applyFill="1" applyBorder="1" applyAlignment="1">
      <alignment horizontal="left" vertical="top" wrapText="1"/>
    </xf>
    <xf numFmtId="0" fontId="6" fillId="0" borderId="10" xfId="0" applyNumberFormat="1" applyFont="1" applyFill="1" applyBorder="1" applyAlignment="1">
      <alignment horizontal="center" vertical="top"/>
    </xf>
    <xf numFmtId="49" fontId="6" fillId="0" borderId="24"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xf>
    <xf numFmtId="0" fontId="6" fillId="0" borderId="0" xfId="0" applyNumberFormat="1" applyFont="1" applyFill="1" applyBorder="1" applyAlignment="1">
      <alignment horizontal="left" vertical="top" wrapText="1"/>
    </xf>
    <xf numFmtId="49" fontId="2" fillId="6" borderId="57" xfId="0" applyNumberFormat="1" applyFont="1" applyFill="1" applyBorder="1" applyAlignment="1">
      <alignment horizontal="center" vertical="top"/>
    </xf>
    <xf numFmtId="0" fontId="9" fillId="7" borderId="40" xfId="0" applyFont="1" applyFill="1" applyBorder="1" applyAlignment="1">
      <alignment horizontal="left" vertical="top" wrapText="1"/>
    </xf>
    <xf numFmtId="0" fontId="9" fillId="7" borderId="53" xfId="0" applyFont="1" applyFill="1" applyBorder="1" applyAlignment="1">
      <alignment horizontal="left" vertical="top" wrapText="1"/>
    </xf>
    <xf numFmtId="0" fontId="9" fillId="7" borderId="23" xfId="0" applyFont="1" applyFill="1" applyBorder="1" applyAlignment="1">
      <alignment horizontal="left" vertical="top" wrapText="1"/>
    </xf>
    <xf numFmtId="0" fontId="2" fillId="4" borderId="74" xfId="0" applyFont="1" applyFill="1" applyBorder="1" applyAlignment="1">
      <alignment horizontal="right" vertical="top"/>
    </xf>
    <xf numFmtId="0" fontId="2" fillId="4" borderId="77" xfId="0" applyFont="1" applyFill="1" applyBorder="1" applyAlignment="1">
      <alignment horizontal="right" vertical="top"/>
    </xf>
    <xf numFmtId="0" fontId="2" fillId="4" borderId="66" xfId="0" applyFont="1" applyFill="1" applyBorder="1" applyAlignment="1">
      <alignment horizontal="right" vertical="top"/>
    </xf>
    <xf numFmtId="164" fontId="1" fillId="0" borderId="38" xfId="0" applyNumberFormat="1" applyFont="1" applyBorder="1" applyAlignment="1">
      <alignment horizontal="center" vertical="top"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164" fontId="1" fillId="0" borderId="6" xfId="0" applyNumberFormat="1" applyFont="1" applyFill="1" applyBorder="1" applyAlignment="1">
      <alignment horizontal="left" vertical="top" wrapText="1"/>
    </xf>
    <xf numFmtId="0" fontId="7" fillId="0" borderId="8" xfId="0" applyFont="1" applyBorder="1" applyAlignment="1">
      <alignment horizontal="left" vertical="top" wrapText="1"/>
    </xf>
    <xf numFmtId="164" fontId="2" fillId="4" borderId="64" xfId="0" applyNumberFormat="1" applyFont="1" applyFill="1" applyBorder="1" applyAlignment="1">
      <alignment horizontal="center" vertical="top" wrapText="1"/>
    </xf>
    <xf numFmtId="164" fontId="6" fillId="0" borderId="64" xfId="0" applyNumberFormat="1" applyFont="1" applyBorder="1" applyAlignment="1">
      <alignment horizontal="center" vertical="top" wrapText="1"/>
    </xf>
    <xf numFmtId="164" fontId="1" fillId="0" borderId="64" xfId="0" applyNumberFormat="1" applyFont="1" applyBorder="1" applyAlignment="1">
      <alignment horizontal="center" vertical="top" wrapText="1"/>
    </xf>
    <xf numFmtId="164" fontId="1" fillId="0" borderId="64" xfId="0" applyNumberFormat="1" applyFont="1" applyBorder="1" applyAlignment="1">
      <alignment horizontal="center" vertical="top"/>
    </xf>
    <xf numFmtId="49" fontId="2" fillId="0" borderId="9"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6" fillId="0" borderId="41" xfId="0" applyNumberFormat="1" applyFont="1" applyFill="1" applyBorder="1" applyAlignment="1">
      <alignment horizontal="left" vertical="top" wrapText="1"/>
    </xf>
    <xf numFmtId="49" fontId="6" fillId="0" borderId="43" xfId="0" applyNumberFormat="1" applyFont="1" applyFill="1" applyBorder="1" applyAlignment="1">
      <alignment horizontal="left" vertical="top" wrapText="1"/>
    </xf>
    <xf numFmtId="49" fontId="1" fillId="0" borderId="29"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1" fillId="0" borderId="60" xfId="0" applyFont="1" applyFill="1" applyBorder="1" applyAlignment="1">
      <alignment horizontal="left" vertical="top" wrapText="1"/>
    </xf>
    <xf numFmtId="0" fontId="1" fillId="0" borderId="72" xfId="0" applyFont="1" applyFill="1" applyBorder="1" applyAlignment="1">
      <alignment horizontal="left" vertical="top" wrapText="1"/>
    </xf>
    <xf numFmtId="0" fontId="1" fillId="0" borderId="73" xfId="0" applyFont="1" applyFill="1" applyBorder="1" applyAlignment="1">
      <alignment horizontal="left" vertical="top" wrapText="1"/>
    </xf>
    <xf numFmtId="49" fontId="9" fillId="0" borderId="24" xfId="0" applyNumberFormat="1" applyFont="1" applyFill="1" applyBorder="1" applyAlignment="1">
      <alignment horizontal="left" vertical="top" wrapText="1"/>
    </xf>
    <xf numFmtId="49" fontId="9" fillId="0" borderId="52" xfId="0" applyNumberFormat="1" applyFont="1" applyFill="1" applyBorder="1" applyAlignment="1">
      <alignment horizontal="left" vertical="top" wrapText="1"/>
    </xf>
    <xf numFmtId="164" fontId="2" fillId="0" borderId="33" xfId="0" applyNumberFormat="1" applyFont="1" applyFill="1" applyBorder="1" applyAlignment="1">
      <alignment horizontal="center" vertical="center" textRotation="90" wrapText="1"/>
    </xf>
    <xf numFmtId="164" fontId="2" fillId="0" borderId="38" xfId="0" applyNumberFormat="1" applyFont="1" applyFill="1" applyBorder="1" applyAlignment="1">
      <alignment horizontal="center" vertical="center" textRotation="90" wrapText="1"/>
    </xf>
    <xf numFmtId="164" fontId="2" fillId="0" borderId="18" xfId="0" applyNumberFormat="1" applyFont="1" applyFill="1" applyBorder="1" applyAlignment="1">
      <alignment horizontal="center" vertical="center" textRotation="90" wrapText="1"/>
    </xf>
    <xf numFmtId="0" fontId="2" fillId="0" borderId="46" xfId="0" applyFont="1" applyFill="1" applyBorder="1" applyAlignment="1">
      <alignment horizontal="left" vertical="top" wrapText="1"/>
    </xf>
    <xf numFmtId="49" fontId="2" fillId="5" borderId="61" xfId="0" applyNumberFormat="1" applyFont="1" applyFill="1" applyBorder="1" applyAlignment="1">
      <alignment horizontal="center" vertical="top"/>
    </xf>
    <xf numFmtId="49" fontId="2" fillId="5" borderId="49" xfId="0" applyNumberFormat="1" applyFont="1" applyFill="1" applyBorder="1" applyAlignment="1">
      <alignment horizontal="center" vertical="top"/>
    </xf>
    <xf numFmtId="49" fontId="2" fillId="0" borderId="69" xfId="0" applyNumberFormat="1" applyFont="1" applyBorder="1" applyAlignment="1">
      <alignment horizontal="center" vertical="top"/>
    </xf>
    <xf numFmtId="49" fontId="2" fillId="0" borderId="2" xfId="0" applyNumberFormat="1" applyFont="1" applyBorder="1" applyAlignment="1">
      <alignment horizontal="center" vertical="top"/>
    </xf>
    <xf numFmtId="49" fontId="2" fillId="0" borderId="48" xfId="0" applyNumberFormat="1" applyFont="1" applyBorder="1" applyAlignment="1">
      <alignment horizontal="center" vertical="top"/>
    </xf>
    <xf numFmtId="49" fontId="6" fillId="0" borderId="32"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49" fontId="2" fillId="0" borderId="34" xfId="0" applyNumberFormat="1" applyFont="1" applyBorder="1" applyAlignment="1">
      <alignment horizontal="center" vertical="top"/>
    </xf>
    <xf numFmtId="49" fontId="2" fillId="0" borderId="26" xfId="0" applyNumberFormat="1" applyFont="1" applyBorder="1" applyAlignment="1">
      <alignment horizontal="center" vertical="top"/>
    </xf>
    <xf numFmtId="49" fontId="2" fillId="0" borderId="19" xfId="0" applyNumberFormat="1" applyFont="1" applyBorder="1" applyAlignment="1">
      <alignment horizontal="center" vertical="top"/>
    </xf>
    <xf numFmtId="0" fontId="6" fillId="6" borderId="26" xfId="0" applyFont="1" applyFill="1" applyBorder="1" applyAlignment="1">
      <alignment horizontal="center" vertical="center"/>
    </xf>
    <xf numFmtId="0" fontId="12" fillId="6" borderId="54" xfId="0" applyFont="1" applyFill="1" applyBorder="1" applyAlignment="1">
      <alignment horizontal="center" vertical="center" textRotation="90" wrapText="1"/>
    </xf>
    <xf numFmtId="0" fontId="12" fillId="6" borderId="58" xfId="0" applyFont="1" applyFill="1" applyBorder="1" applyAlignment="1">
      <alignment horizontal="center" vertical="center" textRotation="90" wrapText="1"/>
    </xf>
    <xf numFmtId="0" fontId="6" fillId="6" borderId="30" xfId="0" applyFont="1" applyFill="1" applyBorder="1" applyAlignment="1">
      <alignment horizontal="center" vertical="center" textRotation="90" wrapText="1"/>
    </xf>
    <xf numFmtId="0" fontId="6" fillId="6" borderId="12" xfId="0" applyFont="1" applyFill="1" applyBorder="1" applyAlignment="1">
      <alignment horizontal="center" vertical="center" textRotation="90" wrapText="1"/>
    </xf>
    <xf numFmtId="0" fontId="12" fillId="6" borderId="32" xfId="0" applyFont="1" applyFill="1" applyBorder="1" applyAlignment="1">
      <alignment horizontal="center" vertical="center" textRotation="90" wrapText="1"/>
    </xf>
    <xf numFmtId="0" fontId="12" fillId="6" borderId="13" xfId="0" applyFont="1" applyFill="1" applyBorder="1" applyAlignment="1">
      <alignment horizontal="center" vertical="center" textRotation="90" wrapText="1"/>
    </xf>
    <xf numFmtId="0" fontId="6" fillId="6" borderId="63" xfId="0" applyFont="1" applyFill="1" applyBorder="1" applyAlignment="1">
      <alignment horizontal="center" vertical="center" textRotation="90" wrapText="1"/>
    </xf>
    <xf numFmtId="0" fontId="6" fillId="6" borderId="75" xfId="0" applyFont="1" applyFill="1" applyBorder="1" applyAlignment="1">
      <alignment horizontal="center" vertical="center" textRotation="90" wrapText="1"/>
    </xf>
    <xf numFmtId="49" fontId="2" fillId="0" borderId="11" xfId="0" applyNumberFormat="1" applyFont="1" applyFill="1" applyBorder="1" applyAlignment="1">
      <alignment horizontal="center" vertical="top"/>
    </xf>
    <xf numFmtId="164" fontId="2" fillId="4" borderId="64" xfId="0" applyNumberFormat="1" applyFont="1" applyFill="1" applyBorder="1" applyAlignment="1">
      <alignment horizontal="center" vertical="top"/>
    </xf>
    <xf numFmtId="164" fontId="6" fillId="7" borderId="62" xfId="0" applyNumberFormat="1" applyFont="1" applyFill="1" applyBorder="1" applyAlignment="1">
      <alignment horizontal="center" vertical="top" wrapText="1"/>
    </xf>
    <xf numFmtId="164" fontId="6" fillId="7" borderId="24" xfId="0" applyNumberFormat="1" applyFont="1" applyFill="1" applyBorder="1" applyAlignment="1">
      <alignment horizontal="center" vertical="top" wrapText="1"/>
    </xf>
    <xf numFmtId="164" fontId="6" fillId="7" borderId="21" xfId="0" applyNumberFormat="1" applyFont="1" applyFill="1" applyBorder="1" applyAlignment="1">
      <alignment horizontal="center" vertical="top" wrapText="1"/>
    </xf>
    <xf numFmtId="164" fontId="2" fillId="7" borderId="18" xfId="0" applyNumberFormat="1" applyFont="1" applyFill="1" applyBorder="1" applyAlignment="1">
      <alignment horizontal="center" vertical="top"/>
    </xf>
    <xf numFmtId="164" fontId="2" fillId="7" borderId="19" xfId="0" applyNumberFormat="1" applyFont="1" applyFill="1" applyBorder="1" applyAlignment="1">
      <alignment horizontal="center" vertical="top"/>
    </xf>
    <xf numFmtId="164" fontId="2" fillId="7" borderId="56" xfId="0" applyNumberFormat="1" applyFont="1" applyFill="1" applyBorder="1" applyAlignment="1">
      <alignment horizontal="center" vertical="top"/>
    </xf>
    <xf numFmtId="164" fontId="2" fillId="7" borderId="20" xfId="0" applyNumberFormat="1" applyFont="1" applyFill="1" applyBorder="1" applyAlignment="1">
      <alignment horizontal="center" vertical="top"/>
    </xf>
    <xf numFmtId="164" fontId="9" fillId="7" borderId="21" xfId="0" applyNumberFormat="1" applyFont="1" applyFill="1" applyBorder="1" applyAlignment="1">
      <alignment horizontal="center" vertical="top" wrapText="1"/>
    </xf>
    <xf numFmtId="164" fontId="9" fillId="7" borderId="62" xfId="0" applyNumberFormat="1" applyFont="1" applyFill="1" applyBorder="1" applyAlignment="1">
      <alignment horizontal="center" vertical="top" wrapText="1"/>
    </xf>
    <xf numFmtId="0" fontId="9" fillId="7" borderId="3" xfId="0" applyFont="1" applyFill="1" applyBorder="1" applyAlignment="1">
      <alignment horizontal="center" vertical="center" wrapText="1"/>
    </xf>
    <xf numFmtId="0" fontId="9" fillId="7" borderId="42" xfId="0" applyFont="1" applyFill="1" applyBorder="1" applyAlignment="1">
      <alignment horizontal="center" vertical="center" wrapText="1"/>
    </xf>
    <xf numFmtId="0" fontId="9" fillId="7" borderId="45" xfId="0" applyFont="1" applyFill="1" applyBorder="1" applyAlignment="1">
      <alignment horizontal="center" vertical="center" wrapText="1"/>
    </xf>
    <xf numFmtId="49" fontId="2" fillId="0" borderId="52" xfId="0" applyNumberFormat="1" applyFont="1" applyFill="1" applyBorder="1" applyAlignment="1">
      <alignment horizontal="center" vertical="top"/>
    </xf>
    <xf numFmtId="49" fontId="2" fillId="0" borderId="46" xfId="0" applyNumberFormat="1" applyFont="1" applyFill="1" applyBorder="1" applyAlignment="1">
      <alignment horizontal="center" vertical="top"/>
    </xf>
    <xf numFmtId="49" fontId="2" fillId="0" borderId="34" xfId="0" applyNumberFormat="1" applyFont="1" applyFill="1" applyBorder="1" applyAlignment="1">
      <alignment horizontal="center" vertical="top"/>
    </xf>
    <xf numFmtId="49" fontId="2" fillId="0" borderId="19" xfId="0" applyNumberFormat="1" applyFont="1" applyFill="1" applyBorder="1" applyAlignment="1">
      <alignment horizontal="center" vertical="top"/>
    </xf>
    <xf numFmtId="0" fontId="1" fillId="0" borderId="28" xfId="0" applyFont="1" applyFill="1" applyBorder="1" applyAlignment="1">
      <alignment horizontal="left" vertical="top" wrapText="1"/>
    </xf>
    <xf numFmtId="0" fontId="1" fillId="0" borderId="13"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59" xfId="0" applyFont="1" applyFill="1" applyBorder="1" applyAlignment="1">
      <alignment horizontal="left" vertical="top" wrapText="1"/>
    </xf>
    <xf numFmtId="0" fontId="12" fillId="0" borderId="16" xfId="0" applyFont="1" applyFill="1" applyBorder="1" applyAlignment="1">
      <alignment horizontal="left" vertical="top" wrapText="1"/>
    </xf>
    <xf numFmtId="49" fontId="12" fillId="0" borderId="31" xfId="0" applyNumberFormat="1" applyFont="1" applyBorder="1" applyAlignment="1">
      <alignment horizontal="center" vertical="top" wrapText="1"/>
    </xf>
    <xf numFmtId="49" fontId="12" fillId="0" borderId="11" xfId="0" applyNumberFormat="1" applyFont="1" applyBorder="1" applyAlignment="1">
      <alignment horizontal="center" vertical="top" wrapText="1"/>
    </xf>
    <xf numFmtId="49" fontId="12" fillId="0" borderId="70" xfId="0" applyNumberFormat="1" applyFont="1" applyBorder="1" applyAlignment="1">
      <alignment horizontal="center" vertical="top" wrapText="1"/>
    </xf>
    <xf numFmtId="49" fontId="6" fillId="0" borderId="67" xfId="0" applyNumberFormat="1" applyFont="1" applyFill="1" applyBorder="1" applyAlignment="1">
      <alignment horizontal="left" vertical="top" wrapText="1"/>
    </xf>
    <xf numFmtId="49" fontId="3" fillId="0" borderId="11"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0" fontId="2" fillId="0" borderId="4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3" xfId="0" applyFont="1" applyFill="1" applyBorder="1" applyAlignment="1">
      <alignment horizontal="left" vertical="top" wrapText="1"/>
    </xf>
    <xf numFmtId="164" fontId="2" fillId="0" borderId="15" xfId="0" applyNumberFormat="1" applyFont="1" applyFill="1" applyBorder="1" applyAlignment="1">
      <alignment horizontal="center" vertical="top" wrapText="1"/>
    </xf>
    <xf numFmtId="164" fontId="2" fillId="0" borderId="16"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top" wrapText="1"/>
    </xf>
    <xf numFmtId="49" fontId="6" fillId="0" borderId="31"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0" fontId="1" fillId="0" borderId="31"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164" fontId="1" fillId="0" borderId="36" xfId="0" applyNumberFormat="1" applyFont="1" applyFill="1" applyBorder="1" applyAlignment="1">
      <alignment horizontal="left" vertical="top" wrapText="1"/>
    </xf>
    <xf numFmtId="0" fontId="1" fillId="6" borderId="31" xfId="0" applyNumberFormat="1" applyFont="1" applyFill="1" applyBorder="1" applyAlignment="1">
      <alignment horizontal="center" vertical="top" wrapText="1"/>
    </xf>
    <xf numFmtId="0" fontId="1" fillId="6" borderId="11" xfId="0" applyNumberFormat="1" applyFont="1" applyFill="1" applyBorder="1" applyAlignment="1">
      <alignment horizontal="center" vertical="top" wrapText="1"/>
    </xf>
    <xf numFmtId="0" fontId="1" fillId="6" borderId="70" xfId="0" applyNumberFormat="1" applyFont="1" applyFill="1" applyBorder="1" applyAlignment="1">
      <alignment horizontal="center" vertical="top" wrapText="1"/>
    </xf>
    <xf numFmtId="49" fontId="1" fillId="0" borderId="52" xfId="0" applyNumberFormat="1" applyFont="1" applyBorder="1" applyAlignment="1">
      <alignment horizontal="center" vertical="top" wrapText="1"/>
    </xf>
    <xf numFmtId="49" fontId="1" fillId="0" borderId="46" xfId="0" applyNumberFormat="1" applyFont="1" applyBorder="1" applyAlignment="1">
      <alignment horizontal="center" vertical="top" wrapText="1"/>
    </xf>
    <xf numFmtId="49" fontId="3" fillId="0" borderId="9" xfId="0" applyNumberFormat="1" applyFont="1" applyBorder="1" applyAlignment="1">
      <alignment horizontal="center" vertical="top" wrapText="1"/>
    </xf>
    <xf numFmtId="0" fontId="14" fillId="5" borderId="61" xfId="0" applyFont="1" applyFill="1" applyBorder="1" applyAlignment="1">
      <alignment horizontal="center" vertical="top" wrapText="1"/>
    </xf>
    <xf numFmtId="0" fontId="14" fillId="5" borderId="49" xfId="0" applyFont="1" applyFill="1" applyBorder="1" applyAlignment="1">
      <alignment horizontal="center" vertical="top" wrapText="1"/>
    </xf>
    <xf numFmtId="0" fontId="14" fillId="5" borderId="22" xfId="0" applyFont="1" applyFill="1" applyBorder="1" applyAlignment="1">
      <alignment horizontal="center" vertical="top" wrapText="1"/>
    </xf>
    <xf numFmtId="49" fontId="9" fillId="7" borderId="55" xfId="0" applyNumberFormat="1" applyFont="1" applyFill="1" applyBorder="1" applyAlignment="1">
      <alignment horizontal="right" vertical="top"/>
    </xf>
    <xf numFmtId="49" fontId="9" fillId="7" borderId="0" xfId="0" applyNumberFormat="1" applyFont="1" applyFill="1" applyBorder="1" applyAlignment="1">
      <alignment horizontal="right" vertical="top"/>
    </xf>
    <xf numFmtId="164" fontId="1" fillId="0" borderId="41" xfId="0" applyNumberFormat="1" applyFont="1" applyBorder="1" applyAlignment="1">
      <alignment horizontal="left" vertical="top" wrapText="1"/>
    </xf>
    <xf numFmtId="164" fontId="1" fillId="0" borderId="0" xfId="0" applyNumberFormat="1" applyFont="1" applyBorder="1" applyAlignment="1">
      <alignment horizontal="left" vertical="top" wrapText="1"/>
    </xf>
    <xf numFmtId="49" fontId="2" fillId="3" borderId="55" xfId="0" applyNumberFormat="1" applyFont="1" applyFill="1" applyBorder="1" applyAlignment="1">
      <alignment horizontal="center" vertical="top"/>
    </xf>
    <xf numFmtId="49" fontId="2" fillId="3" borderId="58" xfId="0" applyNumberFormat="1" applyFont="1" applyFill="1" applyBorder="1" applyAlignment="1">
      <alignment horizontal="center" vertical="top"/>
    </xf>
    <xf numFmtId="0" fontId="9" fillId="0" borderId="1" xfId="0" applyNumberFormat="1" applyFont="1" applyBorder="1" applyAlignment="1">
      <alignment horizontal="center" vertical="top"/>
    </xf>
    <xf numFmtId="0" fontId="9" fillId="0" borderId="17" xfId="0" applyNumberFormat="1" applyFont="1" applyBorder="1" applyAlignment="1">
      <alignment horizontal="center" vertical="top"/>
    </xf>
    <xf numFmtId="0" fontId="9" fillId="0" borderId="44" xfId="0" applyNumberFormat="1" applyFont="1" applyBorder="1" applyAlignment="1">
      <alignment horizontal="center" vertical="top"/>
    </xf>
    <xf numFmtId="49" fontId="6" fillId="0" borderId="29" xfId="0" applyNumberFormat="1" applyFont="1" applyBorder="1" applyAlignment="1">
      <alignment horizontal="center" vertical="top" wrapText="1"/>
    </xf>
    <xf numFmtId="49" fontId="6" fillId="0" borderId="28"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49" fontId="2" fillId="0" borderId="38" xfId="0" applyNumberFormat="1" applyFont="1" applyFill="1" applyBorder="1" applyAlignment="1">
      <alignment horizontal="center" vertical="center" textRotation="90"/>
    </xf>
    <xf numFmtId="49" fontId="2" fillId="0" borderId="18" xfId="0" applyNumberFormat="1" applyFont="1" applyFill="1" applyBorder="1" applyAlignment="1">
      <alignment horizontal="center" vertical="center" textRotation="90"/>
    </xf>
    <xf numFmtId="49" fontId="1" fillId="0" borderId="23" xfId="0" applyNumberFormat="1" applyFont="1" applyFill="1" applyBorder="1" applyAlignment="1">
      <alignment horizontal="left" vertical="top" wrapText="1"/>
    </xf>
    <xf numFmtId="49" fontId="1" fillId="0" borderId="22" xfId="0" applyNumberFormat="1" applyFont="1" applyFill="1" applyBorder="1" applyAlignment="1">
      <alignment horizontal="left" vertical="top" wrapText="1"/>
    </xf>
    <xf numFmtId="49" fontId="2" fillId="0" borderId="15" xfId="0" applyNumberFormat="1"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49" fontId="6" fillId="0" borderId="26" xfId="0" applyNumberFormat="1" applyFont="1" applyFill="1" applyBorder="1" applyAlignment="1">
      <alignment horizontal="center" vertical="top"/>
    </xf>
    <xf numFmtId="49" fontId="6" fillId="0" borderId="19" xfId="0" applyNumberFormat="1" applyFont="1" applyFill="1" applyBorder="1" applyAlignment="1">
      <alignment horizontal="center" vertical="top"/>
    </xf>
    <xf numFmtId="0" fontId="1" fillId="0" borderId="32" xfId="0" applyNumberFormat="1" applyFont="1" applyFill="1" applyBorder="1" applyAlignment="1">
      <alignment horizontal="center" vertical="top"/>
    </xf>
    <xf numFmtId="49" fontId="1" fillId="0" borderId="32"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0" fontId="1" fillId="0" borderId="32" xfId="0" applyNumberFormat="1" applyFont="1" applyBorder="1" applyAlignment="1">
      <alignment horizontal="center" vertical="top" wrapText="1"/>
    </xf>
    <xf numFmtId="0" fontId="1" fillId="0" borderId="68" xfId="0" applyNumberFormat="1" applyFont="1" applyBorder="1" applyAlignment="1">
      <alignment horizontal="center" vertical="top" wrapText="1"/>
    </xf>
    <xf numFmtId="0" fontId="1" fillId="0" borderId="70" xfId="0" applyNumberFormat="1" applyFont="1" applyFill="1" applyBorder="1" applyAlignment="1">
      <alignment horizontal="center" vertical="top" wrapText="1"/>
    </xf>
    <xf numFmtId="0" fontId="1" fillId="0" borderId="13" xfId="0" applyNumberFormat="1" applyFont="1" applyBorder="1" applyAlignment="1">
      <alignment horizontal="center" vertical="top" wrapText="1"/>
    </xf>
    <xf numFmtId="164" fontId="1" fillId="0" borderId="8" xfId="0" applyNumberFormat="1" applyFont="1" applyFill="1" applyBorder="1" applyAlignment="1">
      <alignment horizontal="left" vertical="top" wrapText="1"/>
    </xf>
    <xf numFmtId="49" fontId="2" fillId="0" borderId="33" xfId="0" applyNumberFormat="1" applyFont="1" applyFill="1" applyBorder="1" applyAlignment="1">
      <alignment horizontal="center" vertical="center" textRotation="90" wrapText="1"/>
    </xf>
    <xf numFmtId="49" fontId="2" fillId="0" borderId="38" xfId="0" applyNumberFormat="1" applyFont="1" applyFill="1" applyBorder="1" applyAlignment="1">
      <alignment horizontal="center" vertical="center" textRotation="90" wrapText="1"/>
    </xf>
    <xf numFmtId="49" fontId="2" fillId="0" borderId="18" xfId="0" applyNumberFormat="1" applyFont="1" applyFill="1" applyBorder="1" applyAlignment="1">
      <alignment horizontal="center" vertical="center" textRotation="90" wrapText="1"/>
    </xf>
    <xf numFmtId="49" fontId="1" fillId="0" borderId="35"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56" xfId="0" applyNumberFormat="1" applyFont="1" applyBorder="1" applyAlignment="1">
      <alignment horizontal="center" vertical="top"/>
    </xf>
    <xf numFmtId="0" fontId="6" fillId="0" borderId="13" xfId="0" applyNumberFormat="1" applyFont="1" applyFill="1" applyBorder="1" applyAlignment="1">
      <alignment horizontal="center" vertical="top"/>
    </xf>
    <xf numFmtId="0" fontId="24" fillId="0" borderId="26" xfId="0" applyFont="1" applyBorder="1" applyAlignment="1">
      <alignment horizontal="center" vertical="center"/>
    </xf>
    <xf numFmtId="0" fontId="6" fillId="0" borderId="0" xfId="0" applyFont="1" applyFill="1" applyBorder="1" applyAlignment="1">
      <alignment horizontal="left" vertical="top" wrapText="1"/>
    </xf>
  </cellXfs>
  <cellStyles count="3">
    <cellStyle name="Followed Hyperlink" xfId="1"/>
    <cellStyle name="Hyperlink" xfId="2"/>
    <cellStyle name="Paprastas"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A96"/>
  <sheetViews>
    <sheetView tabSelected="1" zoomScaleNormal="100" zoomScaleSheetLayoutView="80" workbookViewId="0">
      <selection sqref="A1:R1"/>
    </sheetView>
  </sheetViews>
  <sheetFormatPr defaultRowHeight="12.75"/>
  <cols>
    <col min="1" max="3" width="2.7109375" style="13" customWidth="1"/>
    <col min="4" max="4" width="38.7109375" style="13" customWidth="1"/>
    <col min="5" max="5" width="3.5703125" style="13" customWidth="1"/>
    <col min="6" max="6" width="3.28515625" style="597" customWidth="1"/>
    <col min="7" max="7" width="2.85546875" style="597" customWidth="1"/>
    <col min="8" max="8" width="6.5703125" style="13" customWidth="1"/>
    <col min="9" max="10" width="7.42578125" style="13" customWidth="1"/>
    <col min="11" max="12" width="6.28515625" style="13" customWidth="1"/>
    <col min="13" max="14" width="7.140625" style="13" customWidth="1"/>
    <col min="15" max="15" width="30.42578125" style="58" customWidth="1"/>
    <col min="16" max="18" width="4.140625" style="201" customWidth="1"/>
    <col min="19" max="24" width="9.140625" style="8" hidden="1" customWidth="1"/>
    <col min="25" max="16384" width="9.140625" style="8"/>
  </cols>
  <sheetData>
    <row r="1" spans="1:27">
      <c r="A1" s="834" t="s">
        <v>123</v>
      </c>
      <c r="B1" s="834"/>
      <c r="C1" s="834"/>
      <c r="D1" s="834"/>
      <c r="E1" s="834"/>
      <c r="F1" s="834"/>
      <c r="G1" s="834"/>
      <c r="H1" s="834"/>
      <c r="I1" s="834"/>
      <c r="J1" s="834"/>
      <c r="K1" s="834"/>
      <c r="L1" s="834"/>
      <c r="M1" s="834"/>
      <c r="N1" s="834"/>
      <c r="O1" s="834"/>
      <c r="P1" s="834"/>
      <c r="Q1" s="834"/>
      <c r="R1" s="834"/>
    </row>
    <row r="2" spans="1:27">
      <c r="A2" s="835" t="s">
        <v>34</v>
      </c>
      <c r="B2" s="835"/>
      <c r="C2" s="835"/>
      <c r="D2" s="835"/>
      <c r="E2" s="835"/>
      <c r="F2" s="835"/>
      <c r="G2" s="835"/>
      <c r="H2" s="835"/>
      <c r="I2" s="835"/>
      <c r="J2" s="835"/>
      <c r="K2" s="835"/>
      <c r="L2" s="835"/>
      <c r="M2" s="835"/>
      <c r="N2" s="835"/>
      <c r="O2" s="835"/>
      <c r="P2" s="835"/>
      <c r="Q2" s="835"/>
      <c r="R2" s="835"/>
    </row>
    <row r="3" spans="1:27">
      <c r="A3" s="836" t="s">
        <v>58</v>
      </c>
      <c r="B3" s="836"/>
      <c r="C3" s="836"/>
      <c r="D3" s="836"/>
      <c r="E3" s="836"/>
      <c r="F3" s="836"/>
      <c r="G3" s="836"/>
      <c r="H3" s="836"/>
      <c r="I3" s="836"/>
      <c r="J3" s="836"/>
      <c r="K3" s="836"/>
      <c r="L3" s="836"/>
      <c r="M3" s="836"/>
      <c r="N3" s="836"/>
      <c r="O3" s="836"/>
      <c r="P3" s="836"/>
      <c r="Q3" s="836"/>
      <c r="R3" s="836"/>
    </row>
    <row r="4" spans="1:27" ht="13.5" thickBot="1">
      <c r="A4" s="837" t="s">
        <v>25</v>
      </c>
      <c r="B4" s="837"/>
      <c r="C4" s="837"/>
      <c r="D4" s="837"/>
      <c r="E4" s="837"/>
      <c r="F4" s="837"/>
      <c r="G4" s="837"/>
      <c r="H4" s="837"/>
      <c r="I4" s="837"/>
      <c r="J4" s="837"/>
      <c r="K4" s="837"/>
      <c r="L4" s="837"/>
      <c r="M4" s="837"/>
      <c r="N4" s="837"/>
      <c r="O4" s="837"/>
      <c r="P4" s="837"/>
      <c r="Q4" s="837"/>
      <c r="R4" s="837"/>
    </row>
    <row r="5" spans="1:27" ht="13.5" customHeight="1">
      <c r="A5" s="805" t="s">
        <v>2</v>
      </c>
      <c r="B5" s="808" t="s">
        <v>3</v>
      </c>
      <c r="C5" s="808" t="s">
        <v>4</v>
      </c>
      <c r="D5" s="838" t="s">
        <v>29</v>
      </c>
      <c r="E5" s="841" t="s">
        <v>5</v>
      </c>
      <c r="F5" s="823" t="s">
        <v>104</v>
      </c>
      <c r="G5" s="849" t="s">
        <v>6</v>
      </c>
      <c r="H5" s="846" t="s">
        <v>7</v>
      </c>
      <c r="I5" s="814" t="s">
        <v>120</v>
      </c>
      <c r="J5" s="815"/>
      <c r="K5" s="815"/>
      <c r="L5" s="816"/>
      <c r="M5" s="817" t="s">
        <v>77</v>
      </c>
      <c r="N5" s="817" t="s">
        <v>78</v>
      </c>
      <c r="O5" s="820" t="s">
        <v>124</v>
      </c>
      <c r="P5" s="821"/>
      <c r="Q5" s="821"/>
      <c r="R5" s="822"/>
    </row>
    <row r="6" spans="1:27" ht="12.75" customHeight="1">
      <c r="A6" s="806"/>
      <c r="B6" s="809"/>
      <c r="C6" s="809"/>
      <c r="D6" s="839"/>
      <c r="E6" s="842"/>
      <c r="F6" s="824"/>
      <c r="G6" s="850"/>
      <c r="H6" s="847"/>
      <c r="I6" s="844" t="s">
        <v>8</v>
      </c>
      <c r="J6" s="826" t="s">
        <v>9</v>
      </c>
      <c r="K6" s="826"/>
      <c r="L6" s="827" t="s">
        <v>32</v>
      </c>
      <c r="M6" s="818"/>
      <c r="N6" s="818"/>
      <c r="O6" s="829" t="s">
        <v>29</v>
      </c>
      <c r="P6" s="831" t="s">
        <v>79</v>
      </c>
      <c r="Q6" s="832"/>
      <c r="R6" s="833"/>
    </row>
    <row r="7" spans="1:27" ht="111.75" customHeight="1" thickBot="1">
      <c r="A7" s="807"/>
      <c r="B7" s="810"/>
      <c r="C7" s="810"/>
      <c r="D7" s="840"/>
      <c r="E7" s="843"/>
      <c r="F7" s="825"/>
      <c r="G7" s="851"/>
      <c r="H7" s="848"/>
      <c r="I7" s="845"/>
      <c r="J7" s="658" t="s">
        <v>8</v>
      </c>
      <c r="K7" s="658" t="s">
        <v>30</v>
      </c>
      <c r="L7" s="828"/>
      <c r="M7" s="819"/>
      <c r="N7" s="819"/>
      <c r="O7" s="830"/>
      <c r="P7" s="159" t="s">
        <v>80</v>
      </c>
      <c r="Q7" s="159" t="s">
        <v>81</v>
      </c>
      <c r="R7" s="160" t="s">
        <v>82</v>
      </c>
      <c r="U7" s="49"/>
    </row>
    <row r="8" spans="1:27" ht="13.5" thickBot="1">
      <c r="A8" s="811" t="s">
        <v>31</v>
      </c>
      <c r="B8" s="812"/>
      <c r="C8" s="812"/>
      <c r="D8" s="812"/>
      <c r="E8" s="812"/>
      <c r="F8" s="812"/>
      <c r="G8" s="812"/>
      <c r="H8" s="812"/>
      <c r="I8" s="812"/>
      <c r="J8" s="812"/>
      <c r="K8" s="812"/>
      <c r="L8" s="812"/>
      <c r="M8" s="812"/>
      <c r="N8" s="812"/>
      <c r="O8" s="812"/>
      <c r="P8" s="812"/>
      <c r="Q8" s="812"/>
      <c r="R8" s="813"/>
      <c r="U8" s="49"/>
    </row>
    <row r="9" spans="1:27" ht="13.5" thickBot="1">
      <c r="A9" s="852" t="s">
        <v>28</v>
      </c>
      <c r="B9" s="853"/>
      <c r="C9" s="853"/>
      <c r="D9" s="853"/>
      <c r="E9" s="853"/>
      <c r="F9" s="853"/>
      <c r="G9" s="853"/>
      <c r="H9" s="853"/>
      <c r="I9" s="853"/>
      <c r="J9" s="853"/>
      <c r="K9" s="853"/>
      <c r="L9" s="853"/>
      <c r="M9" s="853"/>
      <c r="N9" s="853"/>
      <c r="O9" s="853"/>
      <c r="P9" s="853"/>
      <c r="Q9" s="853"/>
      <c r="R9" s="854"/>
    </row>
    <row r="10" spans="1:27" ht="15" customHeight="1" thickBot="1">
      <c r="A10" s="5" t="s">
        <v>10</v>
      </c>
      <c r="B10" s="855" t="s">
        <v>50</v>
      </c>
      <c r="C10" s="855"/>
      <c r="D10" s="855"/>
      <c r="E10" s="855"/>
      <c r="F10" s="855"/>
      <c r="G10" s="855"/>
      <c r="H10" s="855"/>
      <c r="I10" s="856"/>
      <c r="J10" s="856"/>
      <c r="K10" s="856"/>
      <c r="L10" s="856"/>
      <c r="M10" s="856"/>
      <c r="N10" s="856"/>
      <c r="O10" s="856"/>
      <c r="P10" s="856"/>
      <c r="Q10" s="856"/>
      <c r="R10" s="857"/>
    </row>
    <row r="11" spans="1:27" ht="13.5" thickBot="1">
      <c r="A11" s="602" t="s">
        <v>10</v>
      </c>
      <c r="B11" s="203" t="s">
        <v>10</v>
      </c>
      <c r="C11" s="858" t="s">
        <v>0</v>
      </c>
      <c r="D11" s="858"/>
      <c r="E11" s="858"/>
      <c r="F11" s="858"/>
      <c r="G11" s="858"/>
      <c r="H11" s="858"/>
      <c r="I11" s="858"/>
      <c r="J11" s="858"/>
      <c r="K11" s="858"/>
      <c r="L11" s="858"/>
      <c r="M11" s="858"/>
      <c r="N11" s="858"/>
      <c r="O11" s="858"/>
      <c r="P11" s="858"/>
      <c r="Q11" s="858"/>
      <c r="R11" s="859"/>
      <c r="U11" s="49"/>
    </row>
    <row r="12" spans="1:27" ht="27" customHeight="1">
      <c r="A12" s="860" t="s">
        <v>10</v>
      </c>
      <c r="B12" s="862" t="s">
        <v>10</v>
      </c>
      <c r="C12" s="864" t="s">
        <v>10</v>
      </c>
      <c r="D12" s="866" t="s">
        <v>39</v>
      </c>
      <c r="E12" s="874"/>
      <c r="F12" s="876" t="s">
        <v>11</v>
      </c>
      <c r="G12" s="872" t="s">
        <v>37</v>
      </c>
      <c r="H12" s="260" t="s">
        <v>12</v>
      </c>
      <c r="I12" s="659">
        <f t="shared" ref="I12:I18" si="0">J12+L12</f>
        <v>170</v>
      </c>
      <c r="J12" s="660">
        <v>170</v>
      </c>
      <c r="K12" s="661"/>
      <c r="L12" s="662"/>
      <c r="M12" s="109">
        <v>170</v>
      </c>
      <c r="N12" s="109">
        <v>170</v>
      </c>
      <c r="O12" s="881" t="s">
        <v>84</v>
      </c>
      <c r="P12" s="164">
        <v>2.7</v>
      </c>
      <c r="Q12" s="870">
        <v>2.8</v>
      </c>
      <c r="R12" s="868">
        <v>2.9</v>
      </c>
      <c r="AA12" s="49"/>
    </row>
    <row r="13" spans="1:27" ht="13.5" thickBot="1">
      <c r="A13" s="861"/>
      <c r="B13" s="863"/>
      <c r="C13" s="865"/>
      <c r="D13" s="867"/>
      <c r="E13" s="875"/>
      <c r="F13" s="877"/>
      <c r="G13" s="873"/>
      <c r="H13" s="652" t="s">
        <v>13</v>
      </c>
      <c r="I13" s="496">
        <f t="shared" si="0"/>
        <v>170</v>
      </c>
      <c r="J13" s="637">
        <f>SUM(J12)</f>
        <v>170</v>
      </c>
      <c r="K13" s="637"/>
      <c r="L13" s="663"/>
      <c r="M13" s="461">
        <f>SUM(M12)</f>
        <v>170</v>
      </c>
      <c r="N13" s="461">
        <f>SUM(N12)</f>
        <v>170</v>
      </c>
      <c r="O13" s="882"/>
      <c r="P13" s="271"/>
      <c r="Q13" s="871"/>
      <c r="R13" s="869"/>
      <c r="AA13" s="49"/>
    </row>
    <row r="14" spans="1:27" ht="27" customHeight="1">
      <c r="A14" s="860" t="s">
        <v>10</v>
      </c>
      <c r="B14" s="862" t="s">
        <v>10</v>
      </c>
      <c r="C14" s="864" t="s">
        <v>14</v>
      </c>
      <c r="D14" s="774" t="s">
        <v>106</v>
      </c>
      <c r="E14" s="874"/>
      <c r="F14" s="876" t="s">
        <v>11</v>
      </c>
      <c r="G14" s="441">
        <v>2</v>
      </c>
      <c r="H14" s="260" t="s">
        <v>12</v>
      </c>
      <c r="I14" s="191">
        <f t="shared" si="0"/>
        <v>219.7</v>
      </c>
      <c r="J14" s="221">
        <v>206.7</v>
      </c>
      <c r="K14" s="221"/>
      <c r="L14" s="283">
        <v>13</v>
      </c>
      <c r="M14" s="109"/>
      <c r="N14" s="109"/>
      <c r="O14" s="482" t="s">
        <v>85</v>
      </c>
      <c r="P14" s="274">
        <v>3.5</v>
      </c>
      <c r="Q14" s="275"/>
      <c r="R14" s="601"/>
      <c r="Z14" s="49"/>
    </row>
    <row r="15" spans="1:27" ht="27.75" customHeight="1">
      <c r="A15" s="878"/>
      <c r="B15" s="879"/>
      <c r="C15" s="880"/>
      <c r="D15" s="773" t="s">
        <v>149</v>
      </c>
      <c r="E15" s="883"/>
      <c r="F15" s="885"/>
      <c r="G15" s="576" t="s">
        <v>108</v>
      </c>
      <c r="H15" s="3" t="s">
        <v>12</v>
      </c>
      <c r="I15" s="191">
        <f t="shared" si="0"/>
        <v>80.3</v>
      </c>
      <c r="J15" s="192">
        <v>80.3</v>
      </c>
      <c r="K15" s="192"/>
      <c r="L15" s="413"/>
      <c r="M15" s="120"/>
      <c r="N15" s="120"/>
      <c r="O15" s="285" t="s">
        <v>86</v>
      </c>
      <c r="P15" s="286">
        <v>10</v>
      </c>
      <c r="Q15" s="287"/>
      <c r="R15" s="288"/>
      <c r="AA15" s="49"/>
    </row>
    <row r="16" spans="1:27" ht="13.5" thickBot="1">
      <c r="A16" s="878"/>
      <c r="B16" s="879"/>
      <c r="C16" s="880"/>
      <c r="D16" s="773" t="s">
        <v>177</v>
      </c>
      <c r="E16" s="884"/>
      <c r="F16" s="886"/>
      <c r="G16" s="624"/>
      <c r="H16" s="668" t="s">
        <v>13</v>
      </c>
      <c r="I16" s="665">
        <f t="shared" si="0"/>
        <v>300</v>
      </c>
      <c r="J16" s="666">
        <f>SUM(J14:J15)</f>
        <v>287</v>
      </c>
      <c r="K16" s="666"/>
      <c r="L16" s="667">
        <f>SUM(L14:L15)</f>
        <v>13</v>
      </c>
      <c r="M16" s="669"/>
      <c r="N16" s="669"/>
      <c r="O16" s="285"/>
      <c r="P16" s="294"/>
      <c r="Q16" s="287"/>
      <c r="R16" s="288"/>
    </row>
    <row r="17" spans="1:27" ht="19.5" customHeight="1">
      <c r="A17" s="860" t="s">
        <v>10</v>
      </c>
      <c r="B17" s="862" t="s">
        <v>10</v>
      </c>
      <c r="C17" s="864" t="s">
        <v>15</v>
      </c>
      <c r="D17" s="866" t="s">
        <v>97</v>
      </c>
      <c r="E17" s="874"/>
      <c r="F17" s="876" t="s">
        <v>11</v>
      </c>
      <c r="G17" s="872" t="s">
        <v>37</v>
      </c>
      <c r="H17" s="260" t="s">
        <v>12</v>
      </c>
      <c r="I17" s="659">
        <f t="shared" si="0"/>
        <v>120</v>
      </c>
      <c r="J17" s="660">
        <v>120</v>
      </c>
      <c r="K17" s="661"/>
      <c r="L17" s="662"/>
      <c r="M17" s="109"/>
      <c r="N17" s="109"/>
      <c r="O17" s="634" t="s">
        <v>98</v>
      </c>
      <c r="P17" s="161">
        <v>0.6</v>
      </c>
      <c r="Q17" s="870"/>
      <c r="R17" s="868"/>
    </row>
    <row r="18" spans="1:27" ht="13.5" thickBot="1">
      <c r="A18" s="861"/>
      <c r="B18" s="863"/>
      <c r="C18" s="865"/>
      <c r="D18" s="867"/>
      <c r="E18" s="875"/>
      <c r="F18" s="877"/>
      <c r="G18" s="873"/>
      <c r="H18" s="652" t="s">
        <v>13</v>
      </c>
      <c r="I18" s="496">
        <f t="shared" si="0"/>
        <v>120</v>
      </c>
      <c r="J18" s="637">
        <f>SUM(J17)</f>
        <v>120</v>
      </c>
      <c r="K18" s="637"/>
      <c r="L18" s="663"/>
      <c r="M18" s="461">
        <f>SUM(M17)</f>
        <v>0</v>
      </c>
      <c r="N18" s="461">
        <f>SUM(N17)</f>
        <v>0</v>
      </c>
      <c r="O18" s="650"/>
      <c r="P18" s="613"/>
      <c r="Q18" s="871"/>
      <c r="R18" s="869"/>
      <c r="AA18" s="49"/>
    </row>
    <row r="19" spans="1:27" ht="13.5" thickBot="1">
      <c r="A19" s="4" t="s">
        <v>10</v>
      </c>
      <c r="B19" s="434" t="s">
        <v>10</v>
      </c>
      <c r="C19" s="903" t="s">
        <v>19</v>
      </c>
      <c r="D19" s="904"/>
      <c r="E19" s="904"/>
      <c r="F19" s="904"/>
      <c r="G19" s="904"/>
      <c r="H19" s="905"/>
      <c r="I19" s="608">
        <f>I16+I13+I18</f>
        <v>590</v>
      </c>
      <c r="J19" s="608">
        <f>J16+J13+J18</f>
        <v>577</v>
      </c>
      <c r="K19" s="608">
        <f>K16+K13</f>
        <v>0</v>
      </c>
      <c r="L19" s="608">
        <f>L16+L13</f>
        <v>13</v>
      </c>
      <c r="M19" s="608">
        <f>M16+M13</f>
        <v>170</v>
      </c>
      <c r="N19" s="608">
        <f>N16+N13</f>
        <v>170</v>
      </c>
      <c r="O19" s="897"/>
      <c r="P19" s="898"/>
      <c r="Q19" s="898"/>
      <c r="R19" s="899"/>
    </row>
    <row r="20" spans="1:27" ht="13.5" thickBot="1">
      <c r="A20" s="4" t="s">
        <v>10</v>
      </c>
      <c r="B20" s="59" t="s">
        <v>14</v>
      </c>
      <c r="C20" s="900" t="s">
        <v>47</v>
      </c>
      <c r="D20" s="901"/>
      <c r="E20" s="901"/>
      <c r="F20" s="901"/>
      <c r="G20" s="901"/>
      <c r="H20" s="901"/>
      <c r="I20" s="901"/>
      <c r="J20" s="901"/>
      <c r="K20" s="901"/>
      <c r="L20" s="901"/>
      <c r="M20" s="901"/>
      <c r="N20" s="901"/>
      <c r="O20" s="901"/>
      <c r="P20" s="901"/>
      <c r="Q20" s="901"/>
      <c r="R20" s="902"/>
      <c r="U20" s="49"/>
    </row>
    <row r="21" spans="1:27" s="36" customFormat="1" ht="15" customHeight="1">
      <c r="A21" s="35" t="s">
        <v>10</v>
      </c>
      <c r="B21" s="599" t="s">
        <v>14</v>
      </c>
      <c r="C21" s="464" t="s">
        <v>10</v>
      </c>
      <c r="D21" s="479" t="s">
        <v>115</v>
      </c>
      <c r="E21" s="374"/>
      <c r="F21" s="429" t="s">
        <v>11</v>
      </c>
      <c r="G21" s="481">
        <v>2</v>
      </c>
      <c r="H21" s="466" t="s">
        <v>12</v>
      </c>
      <c r="I21" s="670">
        <f>J21+L21</f>
        <v>11510.299999999997</v>
      </c>
      <c r="J21" s="671">
        <f>11220.3-72.2+26.5+331.8</f>
        <v>11506.399999999998</v>
      </c>
      <c r="K21" s="671">
        <f>7036.8+61.2+237</f>
        <v>7335</v>
      </c>
      <c r="L21" s="672">
        <f>30.4-26.5</f>
        <v>3.8999999999999986</v>
      </c>
      <c r="M21" s="468">
        <v>11510.3</v>
      </c>
      <c r="N21" s="468">
        <v>11510.3</v>
      </c>
      <c r="O21" s="893" t="s">
        <v>171</v>
      </c>
      <c r="P21" s="440">
        <v>3836</v>
      </c>
      <c r="Q21" s="440">
        <v>3862</v>
      </c>
      <c r="R21" s="575">
        <v>3728</v>
      </c>
    </row>
    <row r="22" spans="1:27" s="36" customFormat="1">
      <c r="A22" s="37"/>
      <c r="B22" s="603"/>
      <c r="C22" s="465"/>
      <c r="D22" s="480" t="s">
        <v>144</v>
      </c>
      <c r="E22" s="375"/>
      <c r="F22" s="430"/>
      <c r="G22" s="477"/>
      <c r="H22" s="467" t="s">
        <v>122</v>
      </c>
      <c r="I22" s="473">
        <f>J22+L22</f>
        <v>701.8</v>
      </c>
      <c r="J22" s="474">
        <v>618.29999999999995</v>
      </c>
      <c r="K22" s="474"/>
      <c r="L22" s="475">
        <v>83.5</v>
      </c>
      <c r="M22" s="469">
        <v>659.2</v>
      </c>
      <c r="N22" s="469">
        <v>659.2</v>
      </c>
      <c r="O22" s="894"/>
      <c r="P22" s="571"/>
      <c r="Q22" s="373"/>
      <c r="R22" s="572"/>
    </row>
    <row r="23" spans="1:27" s="36" customFormat="1" ht="18.75" customHeight="1">
      <c r="A23" s="37"/>
      <c r="B23" s="603"/>
      <c r="C23" s="465"/>
      <c r="D23" s="480" t="s">
        <v>145</v>
      </c>
      <c r="E23" s="375"/>
      <c r="F23" s="430"/>
      <c r="G23" s="477"/>
      <c r="H23" s="775" t="s">
        <v>166</v>
      </c>
      <c r="I23" s="776">
        <f>J23+L23</f>
        <v>17.3</v>
      </c>
      <c r="J23" s="777">
        <v>17.3</v>
      </c>
      <c r="K23" s="777"/>
      <c r="L23" s="778"/>
      <c r="M23" s="779"/>
      <c r="N23" s="779"/>
      <c r="O23" s="285"/>
      <c r="P23" s="571"/>
      <c r="Q23" s="373"/>
      <c r="R23" s="573"/>
    </row>
    <row r="24" spans="1:27" s="36" customFormat="1" ht="19.5" customHeight="1">
      <c r="A24" s="37"/>
      <c r="B24" s="603"/>
      <c r="C24" s="465"/>
      <c r="D24" s="480" t="s">
        <v>146</v>
      </c>
      <c r="E24" s="375"/>
      <c r="F24" s="430"/>
      <c r="G24" s="477"/>
      <c r="H24" s="428"/>
      <c r="I24" s="673"/>
      <c r="J24" s="674"/>
      <c r="K24" s="674"/>
      <c r="L24" s="676"/>
      <c r="M24" s="304"/>
      <c r="N24" s="304"/>
      <c r="O24" s="285"/>
      <c r="P24" s="571"/>
      <c r="Q24" s="571"/>
      <c r="R24" s="573"/>
    </row>
    <row r="25" spans="1:27" s="36" customFormat="1" ht="25.5">
      <c r="A25" s="37"/>
      <c r="B25" s="603"/>
      <c r="C25" s="465"/>
      <c r="D25" s="480" t="s">
        <v>147</v>
      </c>
      <c r="E25" s="375"/>
      <c r="F25" s="430"/>
      <c r="G25" s="477"/>
      <c r="H25" s="428"/>
      <c r="I25" s="677"/>
      <c r="J25" s="674"/>
      <c r="K25" s="674"/>
      <c r="L25" s="676"/>
      <c r="M25" s="304"/>
      <c r="N25" s="304"/>
      <c r="O25" s="285"/>
      <c r="P25" s="571"/>
      <c r="Q25" s="373"/>
      <c r="R25" s="574"/>
    </row>
    <row r="26" spans="1:27" s="36" customFormat="1" ht="13.5" customHeight="1">
      <c r="A26" s="37"/>
      <c r="B26" s="603"/>
      <c r="C26" s="465"/>
      <c r="D26" s="480" t="s">
        <v>148</v>
      </c>
      <c r="E26" s="375"/>
      <c r="F26" s="430"/>
      <c r="G26" s="477"/>
      <c r="H26" s="428"/>
      <c r="I26" s="677"/>
      <c r="J26" s="674"/>
      <c r="K26" s="674"/>
      <c r="L26" s="675"/>
      <c r="M26" s="304"/>
      <c r="N26" s="304"/>
      <c r="O26" s="285"/>
      <c r="P26" s="571"/>
      <c r="Q26" s="373"/>
      <c r="R26" s="574"/>
    </row>
    <row r="27" spans="1:27" ht="16.5" customHeight="1">
      <c r="A27" s="602"/>
      <c r="B27" s="649"/>
      <c r="C27" s="918"/>
      <c r="D27" s="920" t="s">
        <v>38</v>
      </c>
      <c r="E27" s="922"/>
      <c r="F27" s="430"/>
      <c r="G27" s="477"/>
      <c r="H27" s="255"/>
      <c r="I27" s="780"/>
      <c r="J27" s="781"/>
      <c r="K27" s="781"/>
      <c r="L27" s="782"/>
      <c r="M27" s="128"/>
      <c r="N27" s="128"/>
      <c r="O27" s="894" t="s">
        <v>172</v>
      </c>
      <c r="P27" s="613">
        <v>12.5</v>
      </c>
      <c r="Q27" s="613">
        <v>13</v>
      </c>
      <c r="R27" s="257">
        <v>13.5</v>
      </c>
    </row>
    <row r="28" spans="1:27" s="36" customFormat="1" ht="14.25" customHeight="1" thickBot="1">
      <c r="A28" s="399"/>
      <c r="B28" s="600"/>
      <c r="C28" s="919"/>
      <c r="D28" s="921"/>
      <c r="E28" s="923"/>
      <c r="F28" s="483"/>
      <c r="G28" s="478"/>
      <c r="H28" s="655" t="s">
        <v>13</v>
      </c>
      <c r="I28" s="496">
        <f>SUM(I21:I27)</f>
        <v>12229.399999999996</v>
      </c>
      <c r="J28" s="637">
        <f>SUM(J21:J27)</f>
        <v>12141.999999999996</v>
      </c>
      <c r="K28" s="637">
        <f>SUM(K21:K22)</f>
        <v>7335</v>
      </c>
      <c r="L28" s="462">
        <f>SUM(L21:L22)</f>
        <v>87.4</v>
      </c>
      <c r="M28" s="791">
        <f>SUM(M21:M22)</f>
        <v>12169.5</v>
      </c>
      <c r="N28" s="791">
        <f>SUM(N21:N22)</f>
        <v>12169.5</v>
      </c>
      <c r="O28" s="924"/>
      <c r="P28" s="400"/>
      <c r="Q28" s="401"/>
      <c r="R28" s="402"/>
    </row>
    <row r="29" spans="1:27" ht="17.25" customHeight="1">
      <c r="A29" s="9" t="s">
        <v>10</v>
      </c>
      <c r="B29" s="23" t="s">
        <v>14</v>
      </c>
      <c r="C29" s="914" t="s">
        <v>14</v>
      </c>
      <c r="D29" s="916" t="s">
        <v>168</v>
      </c>
      <c r="E29" s="887"/>
      <c r="F29" s="889" t="s">
        <v>11</v>
      </c>
      <c r="G29" s="891" t="s">
        <v>37</v>
      </c>
      <c r="H29" s="260" t="s">
        <v>12</v>
      </c>
      <c r="I29" s="681">
        <f>J29+L29</f>
        <v>100</v>
      </c>
      <c r="J29" s="682"/>
      <c r="K29" s="682"/>
      <c r="L29" s="711">
        <v>100</v>
      </c>
      <c r="M29" s="793"/>
      <c r="N29" s="792"/>
      <c r="O29" s="541" t="s">
        <v>162</v>
      </c>
      <c r="P29" s="161">
        <v>1</v>
      </c>
      <c r="Q29" s="164"/>
      <c r="R29" s="340"/>
    </row>
    <row r="30" spans="1:27" ht="13.5" thickBot="1">
      <c r="A30" s="10"/>
      <c r="B30" s="24"/>
      <c r="C30" s="915"/>
      <c r="D30" s="917"/>
      <c r="E30" s="888"/>
      <c r="F30" s="890"/>
      <c r="G30" s="892"/>
      <c r="H30" s="652" t="s">
        <v>13</v>
      </c>
      <c r="I30" s="636">
        <f>J30+L30</f>
        <v>100</v>
      </c>
      <c r="J30" s="637">
        <f>SUM(J29:J29)</f>
        <v>0</v>
      </c>
      <c r="K30" s="637">
        <f>SUM(K29:K29)</f>
        <v>0</v>
      </c>
      <c r="L30" s="790">
        <f>SUM(L29:L29)</f>
        <v>100</v>
      </c>
      <c r="M30" s="496"/>
      <c r="N30" s="461"/>
      <c r="O30" s="794"/>
      <c r="P30" s="764"/>
      <c r="Q30" s="166"/>
      <c r="R30" s="167"/>
    </row>
    <row r="31" spans="1:27" ht="25.5" customHeight="1">
      <c r="A31" s="204" t="s">
        <v>10</v>
      </c>
      <c r="B31" s="205" t="s">
        <v>14</v>
      </c>
      <c r="C31" s="502" t="s">
        <v>15</v>
      </c>
      <c r="D31" s="500" t="s">
        <v>48</v>
      </c>
      <c r="E31" s="513" t="s">
        <v>49</v>
      </c>
      <c r="F31" s="497" t="s">
        <v>11</v>
      </c>
      <c r="G31" s="610" t="s">
        <v>37</v>
      </c>
      <c r="H31" s="318" t="s">
        <v>12</v>
      </c>
      <c r="I31" s="687">
        <f>J31+L31</f>
        <v>457.4</v>
      </c>
      <c r="J31" s="688">
        <v>457.4</v>
      </c>
      <c r="K31" s="689"/>
      <c r="L31" s="690"/>
      <c r="M31" s="468">
        <v>457.4</v>
      </c>
      <c r="N31" s="324">
        <v>457.4</v>
      </c>
      <c r="O31" s="507" t="s">
        <v>173</v>
      </c>
      <c r="P31" s="508">
        <v>74</v>
      </c>
      <c r="Q31" s="509">
        <v>74</v>
      </c>
      <c r="R31" s="510">
        <v>74</v>
      </c>
      <c r="AA31" s="49"/>
    </row>
    <row r="32" spans="1:27">
      <c r="A32" s="204"/>
      <c r="B32" s="205"/>
      <c r="C32" s="476"/>
      <c r="D32" s="501" t="s">
        <v>150</v>
      </c>
      <c r="E32" s="404"/>
      <c r="F32" s="498"/>
      <c r="G32" s="610"/>
      <c r="H32" s="3"/>
      <c r="I32" s="664"/>
      <c r="J32" s="691"/>
      <c r="K32" s="692"/>
      <c r="L32" s="693"/>
      <c r="M32" s="209"/>
      <c r="N32" s="313"/>
      <c r="O32" s="650"/>
      <c r="P32" s="613"/>
      <c r="Q32" s="631"/>
      <c r="R32" s="632"/>
    </row>
    <row r="33" spans="1:26">
      <c r="A33" s="204"/>
      <c r="B33" s="205"/>
      <c r="C33" s="476"/>
      <c r="D33" s="501" t="s">
        <v>151</v>
      </c>
      <c r="E33" s="404"/>
      <c r="F33" s="498"/>
      <c r="G33" s="610"/>
      <c r="H33" s="318"/>
      <c r="I33" s="664"/>
      <c r="J33" s="694"/>
      <c r="K33" s="695"/>
      <c r="L33" s="532"/>
      <c r="M33" s="468"/>
      <c r="N33" s="324"/>
      <c r="O33" s="650"/>
      <c r="P33" s="613"/>
      <c r="Q33" s="631"/>
      <c r="R33" s="632"/>
    </row>
    <row r="34" spans="1:26" ht="25.5">
      <c r="A34" s="204"/>
      <c r="B34" s="205"/>
      <c r="C34" s="476"/>
      <c r="D34" s="501" t="s">
        <v>169</v>
      </c>
      <c r="E34" s="404"/>
      <c r="F34" s="498"/>
      <c r="G34" s="610"/>
      <c r="H34" s="3"/>
      <c r="I34" s="664"/>
      <c r="J34" s="691"/>
      <c r="K34" s="692"/>
      <c r="L34" s="693"/>
      <c r="M34" s="209"/>
      <c r="N34" s="313"/>
      <c r="O34" s="650"/>
      <c r="P34" s="613"/>
      <c r="Q34" s="631"/>
      <c r="R34" s="632"/>
    </row>
    <row r="35" spans="1:26" ht="25.5">
      <c r="A35" s="204"/>
      <c r="B35" s="205"/>
      <c r="C35" s="476"/>
      <c r="D35" s="501" t="s">
        <v>152</v>
      </c>
      <c r="E35" s="404"/>
      <c r="F35" s="498"/>
      <c r="G35" s="610"/>
      <c r="H35" s="318"/>
      <c r="I35" s="696"/>
      <c r="J35" s="694"/>
      <c r="K35" s="695"/>
      <c r="L35" s="532"/>
      <c r="M35" s="468"/>
      <c r="N35" s="324"/>
      <c r="O35" s="650"/>
      <c r="P35" s="613"/>
      <c r="Q35" s="631"/>
      <c r="R35" s="632"/>
    </row>
    <row r="36" spans="1:26" ht="27.75" customHeight="1">
      <c r="A36" s="204"/>
      <c r="B36" s="205"/>
      <c r="C36" s="476"/>
      <c r="D36" s="501" t="s">
        <v>153</v>
      </c>
      <c r="E36" s="404"/>
      <c r="F36" s="498"/>
      <c r="G36" s="610"/>
      <c r="H36" s="366"/>
      <c r="I36" s="697"/>
      <c r="J36" s="698"/>
      <c r="K36" s="699"/>
      <c r="L36" s="700"/>
      <c r="M36" s="469"/>
      <c r="N36" s="367"/>
      <c r="O36" s="650"/>
      <c r="P36" s="613"/>
      <c r="Q36" s="631"/>
      <c r="R36" s="632"/>
    </row>
    <row r="37" spans="1:26" ht="25.5">
      <c r="A37" s="204"/>
      <c r="B37" s="205"/>
      <c r="C37" s="476"/>
      <c r="D37" s="501" t="s">
        <v>154</v>
      </c>
      <c r="E37" s="404"/>
      <c r="F37" s="498"/>
      <c r="G37" s="610"/>
      <c r="H37" s="3"/>
      <c r="I37" s="664"/>
      <c r="J37" s="654"/>
      <c r="K37" s="692"/>
      <c r="L37" s="693"/>
      <c r="M37" s="209"/>
      <c r="N37" s="313"/>
      <c r="O37" s="511"/>
      <c r="P37" s="613"/>
      <c r="Q37" s="631"/>
      <c r="R37" s="632"/>
    </row>
    <row r="38" spans="1:26" ht="25.5">
      <c r="A38" s="204"/>
      <c r="B38" s="205"/>
      <c r="C38" s="476"/>
      <c r="D38" s="501" t="s">
        <v>155</v>
      </c>
      <c r="E38" s="404"/>
      <c r="F38" s="498"/>
      <c r="G38" s="610"/>
      <c r="H38" s="318"/>
      <c r="I38" s="696"/>
      <c r="J38" s="694"/>
      <c r="K38" s="695"/>
      <c r="L38" s="532"/>
      <c r="M38" s="468"/>
      <c r="N38" s="324"/>
      <c r="O38" s="650"/>
      <c r="P38" s="613"/>
      <c r="Q38" s="631"/>
      <c r="R38" s="632"/>
      <c r="Z38" s="49"/>
    </row>
    <row r="39" spans="1:26" ht="15" customHeight="1">
      <c r="A39" s="204"/>
      <c r="B39" s="205"/>
      <c r="C39" s="476"/>
      <c r="D39" s="906" t="s">
        <v>66</v>
      </c>
      <c r="E39" s="908"/>
      <c r="F39" s="910"/>
      <c r="G39" s="912"/>
      <c r="H39" s="3"/>
      <c r="I39" s="664"/>
      <c r="J39" s="691"/>
      <c r="K39" s="692"/>
      <c r="L39" s="693"/>
      <c r="M39" s="209"/>
      <c r="N39" s="313"/>
      <c r="O39" s="650"/>
      <c r="P39" s="613"/>
      <c r="Q39" s="631"/>
      <c r="R39" s="632"/>
    </row>
    <row r="40" spans="1:26" ht="13.5" thickBot="1">
      <c r="A40" s="206"/>
      <c r="B40" s="207"/>
      <c r="C40" s="503"/>
      <c r="D40" s="907"/>
      <c r="E40" s="909"/>
      <c r="F40" s="911"/>
      <c r="G40" s="913"/>
      <c r="H40" s="460" t="s">
        <v>13</v>
      </c>
      <c r="I40" s="636">
        <f>J40+L40</f>
        <v>457.4</v>
      </c>
      <c r="J40" s="495">
        <f>SUM(J31:J39)</f>
        <v>457.4</v>
      </c>
      <c r="K40" s="495"/>
      <c r="L40" s="462"/>
      <c r="M40" s="461">
        <f>SUM(M31:M39)</f>
        <v>457.4</v>
      </c>
      <c r="N40" s="663">
        <f>SUM(N31:N39)</f>
        <v>457.4</v>
      </c>
      <c r="O40" s="334"/>
      <c r="P40" s="651"/>
      <c r="Q40" s="335"/>
      <c r="R40" s="512"/>
    </row>
    <row r="41" spans="1:26" ht="17.25" customHeight="1">
      <c r="A41" s="9" t="s">
        <v>10</v>
      </c>
      <c r="B41" s="23" t="s">
        <v>14</v>
      </c>
      <c r="C41" s="914" t="s">
        <v>16</v>
      </c>
      <c r="D41" s="931" t="s">
        <v>70</v>
      </c>
      <c r="E41" s="887"/>
      <c r="F41" s="889" t="s">
        <v>11</v>
      </c>
      <c r="G41" s="891" t="s">
        <v>37</v>
      </c>
      <c r="H41" s="260" t="s">
        <v>12</v>
      </c>
      <c r="I41" s="681">
        <f>J41+L41</f>
        <v>20</v>
      </c>
      <c r="J41" s="682">
        <v>20</v>
      </c>
      <c r="K41" s="682">
        <v>4.9000000000000004</v>
      </c>
      <c r="L41" s="683"/>
      <c r="M41" s="121"/>
      <c r="N41" s="119"/>
      <c r="O41" s="504" t="s">
        <v>93</v>
      </c>
      <c r="P41" s="505">
        <v>23</v>
      </c>
      <c r="Q41" s="165"/>
      <c r="R41" s="506"/>
    </row>
    <row r="42" spans="1:26">
      <c r="A42" s="40"/>
      <c r="B42" s="41"/>
      <c r="C42" s="925"/>
      <c r="D42" s="932"/>
      <c r="E42" s="934"/>
      <c r="F42" s="930"/>
      <c r="G42" s="941"/>
      <c r="H42" s="3" t="s">
        <v>26</v>
      </c>
      <c r="I42" s="684">
        <f>J42+L42</f>
        <v>113.4</v>
      </c>
      <c r="J42" s="685">
        <v>113.4</v>
      </c>
      <c r="K42" s="685">
        <v>38.9</v>
      </c>
      <c r="L42" s="686"/>
      <c r="M42" s="138"/>
      <c r="N42" s="123"/>
      <c r="O42" s="937" t="s">
        <v>92</v>
      </c>
      <c r="P42" s="895">
        <v>100</v>
      </c>
      <c r="Q42" s="341"/>
      <c r="R42" s="342"/>
    </row>
    <row r="43" spans="1:26" ht="13.5" thickBot="1">
      <c r="A43" s="10"/>
      <c r="B43" s="24"/>
      <c r="C43" s="915"/>
      <c r="D43" s="933"/>
      <c r="E43" s="888"/>
      <c r="F43" s="890"/>
      <c r="G43" s="892"/>
      <c r="H43" s="652" t="s">
        <v>13</v>
      </c>
      <c r="I43" s="636">
        <f>J43+L43</f>
        <v>133.4</v>
      </c>
      <c r="J43" s="637">
        <f>SUM(J41:J42)</f>
        <v>133.4</v>
      </c>
      <c r="K43" s="637">
        <f>SUM(K41:K42)</f>
        <v>43.8</v>
      </c>
      <c r="L43" s="638">
        <f>SUM(L41:L42)</f>
        <v>0</v>
      </c>
      <c r="M43" s="701"/>
      <c r="N43" s="522"/>
      <c r="O43" s="938"/>
      <c r="P43" s="896"/>
      <c r="Q43" s="166"/>
      <c r="R43" s="167"/>
    </row>
    <row r="44" spans="1:26" ht="13.5" thickBot="1">
      <c r="A44" s="4" t="s">
        <v>10</v>
      </c>
      <c r="B44" s="21" t="s">
        <v>14</v>
      </c>
      <c r="C44" s="904" t="s">
        <v>19</v>
      </c>
      <c r="D44" s="942"/>
      <c r="E44" s="904"/>
      <c r="F44" s="904"/>
      <c r="G44" s="904"/>
      <c r="H44" s="904"/>
      <c r="I44" s="611">
        <f>I43+I40+I28+I30</f>
        <v>12920.199999999995</v>
      </c>
      <c r="J44" s="611">
        <f>J43+J40+J28</f>
        <v>12732.799999999996</v>
      </c>
      <c r="K44" s="611">
        <f>K43+K40+K28</f>
        <v>7378.8</v>
      </c>
      <c r="L44" s="611">
        <f>L43+L40+L28+L30</f>
        <v>187.4</v>
      </c>
      <c r="M44" s="611">
        <f>M43+M40+M28</f>
        <v>12626.9</v>
      </c>
      <c r="N44" s="611">
        <f>N43+N40+N28</f>
        <v>12626.9</v>
      </c>
      <c r="O44" s="943"/>
      <c r="P44" s="944"/>
      <c r="Q44" s="944"/>
      <c r="R44" s="945"/>
    </row>
    <row r="45" spans="1:26" ht="13.5" thickBot="1">
      <c r="A45" s="18" t="s">
        <v>10</v>
      </c>
      <c r="B45" s="22" t="s">
        <v>15</v>
      </c>
      <c r="C45" s="946" t="s">
        <v>1</v>
      </c>
      <c r="D45" s="946"/>
      <c r="E45" s="946"/>
      <c r="F45" s="946"/>
      <c r="G45" s="947"/>
      <c r="H45" s="946"/>
      <c r="I45" s="947"/>
      <c r="J45" s="947"/>
      <c r="K45" s="947"/>
      <c r="L45" s="947"/>
      <c r="M45" s="947"/>
      <c r="N45" s="947"/>
      <c r="O45" s="946"/>
      <c r="P45" s="946"/>
      <c r="Q45" s="946"/>
      <c r="R45" s="948"/>
    </row>
    <row r="46" spans="1:26" ht="14.25" customHeight="1">
      <c r="A46" s="9" t="s">
        <v>10</v>
      </c>
      <c r="B46" s="23" t="s">
        <v>15</v>
      </c>
      <c r="C46" s="949" t="s">
        <v>10</v>
      </c>
      <c r="D46" s="926" t="s">
        <v>69</v>
      </c>
      <c r="E46" s="928"/>
      <c r="F46" s="889" t="s">
        <v>11</v>
      </c>
      <c r="G46" s="939">
        <v>5</v>
      </c>
      <c r="H46" s="363" t="s">
        <v>12</v>
      </c>
      <c r="I46" s="684">
        <f t="shared" ref="I46:I52" si="1">J46+L46</f>
        <v>866</v>
      </c>
      <c r="J46" s="685"/>
      <c r="K46" s="685"/>
      <c r="L46" s="686">
        <v>866</v>
      </c>
      <c r="M46" s="123">
        <v>1254.4000000000001</v>
      </c>
      <c r="N46" s="119"/>
      <c r="O46" s="935" t="s">
        <v>175</v>
      </c>
      <c r="P46" s="164"/>
      <c r="Q46" s="168"/>
      <c r="R46" s="169"/>
    </row>
    <row r="47" spans="1:26" ht="14.25" customHeight="1">
      <c r="A47" s="40"/>
      <c r="B47" s="41"/>
      <c r="C47" s="950"/>
      <c r="D47" s="927"/>
      <c r="E47" s="929"/>
      <c r="F47" s="930"/>
      <c r="G47" s="940"/>
      <c r="H47" s="363" t="s">
        <v>113</v>
      </c>
      <c r="I47" s="684">
        <f t="shared" si="1"/>
        <v>578.4</v>
      </c>
      <c r="J47" s="685"/>
      <c r="K47" s="685"/>
      <c r="L47" s="686">
        <v>578.4</v>
      </c>
      <c r="M47" s="123"/>
      <c r="N47" s="123"/>
      <c r="O47" s="936"/>
      <c r="P47" s="165"/>
      <c r="Q47" s="170"/>
      <c r="R47" s="614"/>
    </row>
    <row r="48" spans="1:26" ht="14.25" customHeight="1">
      <c r="A48" s="40"/>
      <c r="B48" s="41"/>
      <c r="C48" s="950"/>
      <c r="D48" s="927"/>
      <c r="E48" s="929"/>
      <c r="F48" s="930"/>
      <c r="G48" s="940"/>
      <c r="H48" s="364" t="s">
        <v>33</v>
      </c>
      <c r="I48" s="678">
        <f t="shared" si="1"/>
        <v>500</v>
      </c>
      <c r="J48" s="679"/>
      <c r="K48" s="679"/>
      <c r="L48" s="680">
        <v>500</v>
      </c>
      <c r="M48" s="128"/>
      <c r="N48" s="123"/>
      <c r="O48" s="936"/>
      <c r="P48" s="165"/>
      <c r="Q48" s="170">
        <v>100</v>
      </c>
      <c r="R48" s="614"/>
    </row>
    <row r="49" spans="1:27" ht="14.25" customHeight="1" thickBot="1">
      <c r="A49" s="40"/>
      <c r="B49" s="41"/>
      <c r="C49" s="950"/>
      <c r="D49" s="927"/>
      <c r="E49" s="929"/>
      <c r="F49" s="930"/>
      <c r="G49" s="940"/>
      <c r="H49" s="521" t="s">
        <v>13</v>
      </c>
      <c r="I49" s="636">
        <f t="shared" si="1"/>
        <v>1944.4</v>
      </c>
      <c r="J49" s="637"/>
      <c r="K49" s="637"/>
      <c r="L49" s="638">
        <f>SUM(L46:L48)</f>
        <v>1944.4</v>
      </c>
      <c r="M49" s="522">
        <f>SUM(M46:M48)</f>
        <v>1254.4000000000001</v>
      </c>
      <c r="N49" s="128"/>
      <c r="O49" s="936"/>
      <c r="P49" s="165"/>
      <c r="Q49" s="170"/>
      <c r="R49" s="614"/>
    </row>
    <row r="50" spans="1:27" ht="12.75" customHeight="1">
      <c r="A50" s="19" t="s">
        <v>10</v>
      </c>
      <c r="B50" s="25" t="s">
        <v>15</v>
      </c>
      <c r="C50" s="523" t="s">
        <v>14</v>
      </c>
      <c r="D50" s="956" t="s">
        <v>71</v>
      </c>
      <c r="E50" s="752"/>
      <c r="F50" s="155" t="s">
        <v>11</v>
      </c>
      <c r="G50" s="7" t="s">
        <v>36</v>
      </c>
      <c r="H50" s="146" t="s">
        <v>12</v>
      </c>
      <c r="I50" s="702">
        <f t="shared" si="1"/>
        <v>102.7</v>
      </c>
      <c r="J50" s="703">
        <v>2.7</v>
      </c>
      <c r="K50" s="703"/>
      <c r="L50" s="704">
        <v>100</v>
      </c>
      <c r="M50" s="138">
        <v>6.1</v>
      </c>
      <c r="N50" s="125"/>
      <c r="O50" s="117"/>
      <c r="P50" s="161"/>
      <c r="Q50" s="173"/>
      <c r="R50" s="174"/>
    </row>
    <row r="51" spans="1:27">
      <c r="A51" s="20"/>
      <c r="B51" s="26"/>
      <c r="C51" s="524"/>
      <c r="D51" s="957"/>
      <c r="E51" s="954"/>
      <c r="F51" s="156"/>
      <c r="G51" s="43"/>
      <c r="H51" s="146" t="s">
        <v>26</v>
      </c>
      <c r="I51" s="684">
        <f t="shared" si="1"/>
        <v>14.9</v>
      </c>
      <c r="J51" s="685">
        <v>14.9</v>
      </c>
      <c r="K51" s="685"/>
      <c r="L51" s="686"/>
      <c r="M51" s="533">
        <v>34.799999999999997</v>
      </c>
      <c r="N51" s="123"/>
      <c r="O51" s="61"/>
      <c r="P51" s="613"/>
      <c r="Q51" s="175"/>
      <c r="R51" s="614"/>
      <c r="W51" s="49"/>
    </row>
    <row r="52" spans="1:27" ht="12.75" customHeight="1">
      <c r="A52" s="20"/>
      <c r="B52" s="26"/>
      <c r="C52" s="524"/>
      <c r="D52" s="951" t="s">
        <v>99</v>
      </c>
      <c r="E52" s="954"/>
      <c r="F52" s="156"/>
      <c r="G52" s="43"/>
      <c r="H52" s="553" t="s">
        <v>72</v>
      </c>
      <c r="I52" s="684">
        <f t="shared" si="1"/>
        <v>200</v>
      </c>
      <c r="J52" s="685"/>
      <c r="K52" s="685"/>
      <c r="L52" s="686">
        <v>200</v>
      </c>
      <c r="M52" s="138">
        <v>1500</v>
      </c>
      <c r="N52" s="123"/>
      <c r="O52" s="534"/>
      <c r="P52" s="613"/>
      <c r="Q52" s="175"/>
      <c r="R52" s="614"/>
      <c r="S52" s="958"/>
      <c r="T52" s="959"/>
      <c r="U52" s="959"/>
      <c r="V52" s="959"/>
      <c r="W52" s="959"/>
      <c r="X52" s="959"/>
      <c r="AA52" s="49"/>
    </row>
    <row r="53" spans="1:27">
      <c r="A53" s="20"/>
      <c r="B53" s="26"/>
      <c r="C53" s="524"/>
      <c r="D53" s="951"/>
      <c r="E53" s="954"/>
      <c r="F53" s="156"/>
      <c r="G53" s="43"/>
      <c r="I53" s="705"/>
      <c r="J53" s="706"/>
      <c r="K53" s="706"/>
      <c r="L53" s="707"/>
      <c r="N53" s="123"/>
      <c r="O53" s="604" t="s">
        <v>100</v>
      </c>
      <c r="P53" s="613"/>
      <c r="Q53" s="646">
        <v>1</v>
      </c>
      <c r="R53" s="614"/>
      <c r="S53" s="254"/>
      <c r="AA53" s="49"/>
    </row>
    <row r="54" spans="1:27" ht="13.5" customHeight="1">
      <c r="A54" s="20"/>
      <c r="B54" s="26"/>
      <c r="C54" s="524"/>
      <c r="D54" s="951" t="s">
        <v>163</v>
      </c>
      <c r="E54" s="954"/>
      <c r="F54" s="156"/>
      <c r="G54" s="43"/>
      <c r="H54" s="146"/>
      <c r="I54" s="684"/>
      <c r="J54" s="685"/>
      <c r="K54" s="685"/>
      <c r="L54" s="686"/>
      <c r="M54" s="138"/>
      <c r="N54" s="123"/>
      <c r="O54" s="894" t="s">
        <v>101</v>
      </c>
      <c r="P54" s="960"/>
      <c r="Q54" s="960">
        <v>1</v>
      </c>
      <c r="R54" s="961"/>
      <c r="S54" s="254"/>
      <c r="Z54" s="49"/>
    </row>
    <row r="55" spans="1:27" ht="13.5" customHeight="1">
      <c r="A55" s="20"/>
      <c r="B55" s="26"/>
      <c r="C55" s="524"/>
      <c r="D55" s="951"/>
      <c r="E55" s="954"/>
      <c r="F55" s="953"/>
      <c r="G55" s="43"/>
      <c r="I55" s="705"/>
      <c r="J55" s="706"/>
      <c r="K55" s="706"/>
      <c r="L55" s="707"/>
      <c r="N55" s="123"/>
      <c r="O55" s="894"/>
      <c r="P55" s="960"/>
      <c r="Q55" s="960"/>
      <c r="R55" s="961"/>
      <c r="S55" s="254"/>
    </row>
    <row r="56" spans="1:27" ht="13.5" thickBot="1">
      <c r="A56" s="20"/>
      <c r="B56" s="26"/>
      <c r="C56" s="524"/>
      <c r="D56" s="952"/>
      <c r="E56" s="955"/>
      <c r="F56" s="953"/>
      <c r="G56" s="43"/>
      <c r="H56" s="722" t="s">
        <v>13</v>
      </c>
      <c r="I56" s="708">
        <f>J56+L56</f>
        <v>317.60000000000002</v>
      </c>
      <c r="J56" s="709">
        <f>SUM(J50:J55)</f>
        <v>17.600000000000001</v>
      </c>
      <c r="K56" s="709"/>
      <c r="L56" s="710">
        <f>SUM(L50:L55)</f>
        <v>300</v>
      </c>
      <c r="M56" s="653">
        <f>SUM(M50:M55)</f>
        <v>1540.9</v>
      </c>
      <c r="N56" s="723"/>
      <c r="O56" s="894"/>
      <c r="P56" s="960"/>
      <c r="Q56" s="960"/>
      <c r="R56" s="961"/>
    </row>
    <row r="57" spans="1:27" ht="30" customHeight="1">
      <c r="A57" s="19" t="s">
        <v>10</v>
      </c>
      <c r="B57" s="25" t="s">
        <v>15</v>
      </c>
      <c r="C57" s="523" t="s">
        <v>15</v>
      </c>
      <c r="D57" s="612" t="s">
        <v>73</v>
      </c>
      <c r="E57" s="962"/>
      <c r="F57" s="535" t="s">
        <v>11</v>
      </c>
      <c r="G57" s="7" t="s">
        <v>108</v>
      </c>
      <c r="H57" s="538" t="s">
        <v>12</v>
      </c>
      <c r="I57" s="681">
        <f>J57+L57</f>
        <v>72.2</v>
      </c>
      <c r="J57" s="682">
        <v>72.2</v>
      </c>
      <c r="K57" s="682"/>
      <c r="L57" s="711"/>
      <c r="M57" s="119">
        <v>20</v>
      </c>
      <c r="N57" s="125"/>
      <c r="O57" s="541" t="s">
        <v>156</v>
      </c>
      <c r="P57" s="161">
        <v>1</v>
      </c>
      <c r="Q57" s="173">
        <v>2</v>
      </c>
      <c r="R57" s="174"/>
    </row>
    <row r="58" spans="1:27" ht="40.5" customHeight="1">
      <c r="A58" s="20"/>
      <c r="B58" s="26"/>
      <c r="C58" s="524"/>
      <c r="D58" s="615" t="s">
        <v>160</v>
      </c>
      <c r="E58" s="954"/>
      <c r="F58" s="156"/>
      <c r="G58" s="540"/>
      <c r="H58" s="49"/>
      <c r="I58" s="712"/>
      <c r="J58" s="713"/>
      <c r="K58" s="714"/>
      <c r="L58" s="715"/>
      <c r="M58" s="540"/>
      <c r="N58" s="127"/>
      <c r="O58" s="157"/>
      <c r="P58" s="432"/>
      <c r="Q58" s="613"/>
      <c r="R58" s="614"/>
    </row>
    <row r="59" spans="1:27" ht="15" customHeight="1">
      <c r="A59" s="20"/>
      <c r="B59" s="26"/>
      <c r="C59" s="524"/>
      <c r="D59" s="963" t="s">
        <v>161</v>
      </c>
      <c r="E59" s="954"/>
      <c r="F59" s="156"/>
      <c r="G59" s="43"/>
      <c r="H59" s="539"/>
      <c r="I59" s="684"/>
      <c r="J59" s="685"/>
      <c r="K59" s="685"/>
      <c r="L59" s="716"/>
      <c r="M59" s="123"/>
      <c r="N59" s="123"/>
      <c r="O59" s="158"/>
      <c r="P59" s="433"/>
      <c r="Q59" s="162"/>
      <c r="R59" s="177"/>
    </row>
    <row r="60" spans="1:27" ht="15" customHeight="1">
      <c r="A60" s="20"/>
      <c r="B60" s="26"/>
      <c r="C60" s="524"/>
      <c r="D60" s="963"/>
      <c r="E60" s="954"/>
      <c r="F60" s="156"/>
      <c r="G60" s="43"/>
      <c r="H60" s="592"/>
      <c r="I60" s="678"/>
      <c r="J60" s="679"/>
      <c r="K60" s="679"/>
      <c r="L60" s="674"/>
      <c r="M60" s="127"/>
      <c r="N60" s="127"/>
      <c r="O60" s="580"/>
      <c r="P60" s="432"/>
      <c r="Q60" s="613"/>
      <c r="R60" s="614"/>
    </row>
    <row r="61" spans="1:27" ht="15" customHeight="1" thickBot="1">
      <c r="A61" s="20"/>
      <c r="B61" s="26"/>
      <c r="C61" s="524"/>
      <c r="D61" s="593" t="s">
        <v>157</v>
      </c>
      <c r="E61" s="955"/>
      <c r="F61" s="536"/>
      <c r="G61" s="537"/>
      <c r="H61" s="724" t="s">
        <v>13</v>
      </c>
      <c r="I61" s="717">
        <f>SUM(I57:I60)</f>
        <v>72.2</v>
      </c>
      <c r="J61" s="759">
        <f>SUM(J57:J60)</f>
        <v>72.2</v>
      </c>
      <c r="K61" s="759">
        <f>SUM(K57:K60)</f>
        <v>0</v>
      </c>
      <c r="L61" s="760">
        <f>SUM(L57:L60)</f>
        <v>0</v>
      </c>
      <c r="M61" s="725">
        <f>SUM(M57:M59)</f>
        <v>20</v>
      </c>
      <c r="N61" s="725">
        <f>SUM(N58:N59)</f>
        <v>0</v>
      </c>
      <c r="O61" s="589"/>
      <c r="P61" s="594"/>
      <c r="Q61" s="595"/>
      <c r="R61" s="590"/>
      <c r="AA61" s="49"/>
    </row>
    <row r="62" spans="1:27" ht="12.75" customHeight="1">
      <c r="A62" s="964" t="s">
        <v>10</v>
      </c>
      <c r="B62" s="967" t="s">
        <v>15</v>
      </c>
      <c r="C62" s="970" t="s">
        <v>16</v>
      </c>
      <c r="D62" s="978" t="s">
        <v>76</v>
      </c>
      <c r="E62" s="981"/>
      <c r="F62" s="876" t="s">
        <v>11</v>
      </c>
      <c r="G62" s="872" t="s">
        <v>36</v>
      </c>
      <c r="H62" s="358" t="s">
        <v>26</v>
      </c>
      <c r="I62" s="718"/>
      <c r="J62" s="719"/>
      <c r="K62" s="719"/>
      <c r="L62" s="720"/>
      <c r="M62" s="129"/>
      <c r="N62" s="109">
        <v>2037.2</v>
      </c>
      <c r="O62" s="893" t="s">
        <v>127</v>
      </c>
      <c r="P62" s="161"/>
      <c r="Q62" s="178"/>
      <c r="R62" s="620">
        <v>1</v>
      </c>
    </row>
    <row r="63" spans="1:27">
      <c r="A63" s="965"/>
      <c r="B63" s="968"/>
      <c r="C63" s="971"/>
      <c r="D63" s="979"/>
      <c r="E63" s="982"/>
      <c r="F63" s="976"/>
      <c r="G63" s="977"/>
      <c r="H63" s="54" t="s">
        <v>45</v>
      </c>
      <c r="I63" s="696"/>
      <c r="J63" s="654"/>
      <c r="K63" s="654"/>
      <c r="L63" s="721"/>
      <c r="M63" s="95"/>
      <c r="N63" s="120">
        <v>359.5</v>
      </c>
      <c r="O63" s="894"/>
      <c r="P63" s="347"/>
      <c r="Q63" s="179"/>
      <c r="R63" s="180"/>
      <c r="AA63" s="49"/>
    </row>
    <row r="64" spans="1:27" ht="13.5" thickBot="1">
      <c r="A64" s="966"/>
      <c r="B64" s="969"/>
      <c r="C64" s="972"/>
      <c r="D64" s="980"/>
      <c r="E64" s="983"/>
      <c r="F64" s="877"/>
      <c r="G64" s="873"/>
      <c r="H64" s="639" t="s">
        <v>13</v>
      </c>
      <c r="I64" s="526">
        <f>J64+L64</f>
        <v>0</v>
      </c>
      <c r="J64" s="527"/>
      <c r="K64" s="528"/>
      <c r="L64" s="529">
        <f>SUM(L62:L63)</f>
        <v>0</v>
      </c>
      <c r="M64" s="530"/>
      <c r="N64" s="531">
        <f>SUM(N62:N63)</f>
        <v>2396.6999999999998</v>
      </c>
      <c r="O64" s="431"/>
      <c r="P64" s="631"/>
      <c r="Q64" s="179"/>
      <c r="R64" s="180"/>
    </row>
    <row r="65" spans="1:24" ht="13.5" thickBot="1">
      <c r="A65" s="598" t="s">
        <v>10</v>
      </c>
      <c r="B65" s="600" t="s">
        <v>15</v>
      </c>
      <c r="C65" s="942" t="s">
        <v>19</v>
      </c>
      <c r="D65" s="942"/>
      <c r="E65" s="942"/>
      <c r="F65" s="942"/>
      <c r="G65" s="942"/>
      <c r="H65" s="905"/>
      <c r="I65" s="28">
        <f>I64+I61+I56+I49</f>
        <v>2334.2000000000003</v>
      </c>
      <c r="J65" s="28">
        <f>J64+J61+J56+J49</f>
        <v>89.800000000000011</v>
      </c>
      <c r="K65" s="28">
        <f>K64+K61+K56+K49</f>
        <v>0</v>
      </c>
      <c r="L65" s="28">
        <f>L64+L61+L56+L49</f>
        <v>2244.4</v>
      </c>
      <c r="M65" s="28">
        <f>M64+M61+M56+M49</f>
        <v>2815.3</v>
      </c>
      <c r="N65" s="28">
        <f>N64+N61+N56</f>
        <v>2396.6999999999998</v>
      </c>
      <c r="O65" s="349"/>
      <c r="P65" s="350"/>
      <c r="Q65" s="171"/>
      <c r="R65" s="172"/>
    </row>
    <row r="66" spans="1:24" ht="13.5" thickBot="1">
      <c r="A66" s="63" t="s">
        <v>10</v>
      </c>
      <c r="B66" s="21" t="s">
        <v>16</v>
      </c>
      <c r="C66" s="973" t="s">
        <v>40</v>
      </c>
      <c r="D66" s="973"/>
      <c r="E66" s="973"/>
      <c r="F66" s="973"/>
      <c r="G66" s="973"/>
      <c r="H66" s="973"/>
      <c r="I66" s="973"/>
      <c r="J66" s="973"/>
      <c r="K66" s="973"/>
      <c r="L66" s="973"/>
      <c r="M66" s="973"/>
      <c r="N66" s="973"/>
      <c r="O66" s="973"/>
      <c r="P66" s="974"/>
      <c r="Q66" s="974"/>
      <c r="R66" s="975"/>
    </row>
    <row r="67" spans="1:24" ht="25.5">
      <c r="A67" s="202" t="s">
        <v>10</v>
      </c>
      <c r="B67" s="203" t="s">
        <v>16</v>
      </c>
      <c r="C67" s="502" t="s">
        <v>10</v>
      </c>
      <c r="D67" s="427" t="s">
        <v>56</v>
      </c>
      <c r="E67" s="403" t="s">
        <v>49</v>
      </c>
      <c r="F67" s="405" t="s">
        <v>11</v>
      </c>
      <c r="G67" s="622" t="s">
        <v>37</v>
      </c>
      <c r="H67" s="459" t="s">
        <v>12</v>
      </c>
      <c r="I67" s="726">
        <f>J67+L67</f>
        <v>700</v>
      </c>
      <c r="J67" s="660">
        <v>700</v>
      </c>
      <c r="K67" s="727"/>
      <c r="L67" s="728"/>
      <c r="M67" s="450">
        <v>200</v>
      </c>
      <c r="N67" s="94"/>
      <c r="O67" s="634"/>
      <c r="P67" s="196"/>
      <c r="Q67" s="619"/>
      <c r="R67" s="163"/>
    </row>
    <row r="68" spans="1:24" ht="12.75" customHeight="1">
      <c r="A68" s="204"/>
      <c r="B68" s="205"/>
      <c r="C68" s="476"/>
      <c r="D68" s="999" t="s">
        <v>143</v>
      </c>
      <c r="E68" s="404"/>
      <c r="F68" s="406"/>
      <c r="G68" s="623"/>
      <c r="H68" s="751"/>
      <c r="I68" s="730"/>
      <c r="J68" s="731"/>
      <c r="K68" s="732"/>
      <c r="L68" s="733"/>
      <c r="M68" s="215"/>
      <c r="N68" s="215"/>
      <c r="O68" s="989" t="s">
        <v>94</v>
      </c>
      <c r="P68" s="991" t="s">
        <v>110</v>
      </c>
      <c r="Q68" s="993" t="s">
        <v>110</v>
      </c>
      <c r="R68" s="994" t="s">
        <v>110</v>
      </c>
    </row>
    <row r="69" spans="1:24">
      <c r="A69" s="204"/>
      <c r="B69" s="205"/>
      <c r="C69" s="476"/>
      <c r="D69" s="999"/>
      <c r="E69" s="404"/>
      <c r="F69" s="406"/>
      <c r="G69" s="623"/>
      <c r="H69" s="744"/>
      <c r="I69" s="745"/>
      <c r="J69" s="746"/>
      <c r="K69" s="747"/>
      <c r="L69" s="748"/>
      <c r="M69" s="749"/>
      <c r="N69" s="750"/>
      <c r="O69" s="990"/>
      <c r="P69" s="992"/>
      <c r="Q69" s="992"/>
      <c r="R69" s="995"/>
    </row>
    <row r="70" spans="1:24">
      <c r="A70" s="204"/>
      <c r="B70" s="205"/>
      <c r="C70" s="476"/>
      <c r="D70" s="999" t="s">
        <v>170</v>
      </c>
      <c r="E70" s="404"/>
      <c r="F70" s="406"/>
      <c r="G70" s="623"/>
      <c r="H70" s="55"/>
      <c r="I70" s="730"/>
      <c r="J70" s="731"/>
      <c r="K70" s="732"/>
      <c r="L70" s="733"/>
      <c r="M70" s="209"/>
      <c r="N70" s="234"/>
      <c r="O70" s="984" t="s">
        <v>95</v>
      </c>
      <c r="P70" s="197" t="s">
        <v>111</v>
      </c>
      <c r="Q70" s="985">
        <v>1</v>
      </c>
      <c r="R70" s="987">
        <v>1</v>
      </c>
    </row>
    <row r="71" spans="1:24" ht="15.75" customHeight="1" thickBot="1">
      <c r="A71" s="206"/>
      <c r="B71" s="207"/>
      <c r="C71" s="503"/>
      <c r="D71" s="1000"/>
      <c r="E71" s="554"/>
      <c r="F71" s="555"/>
      <c r="G71" s="624"/>
      <c r="H71" s="739" t="s">
        <v>13</v>
      </c>
      <c r="I71" s="734">
        <f>SUM(I67:I70)</f>
        <v>700</v>
      </c>
      <c r="J71" s="735">
        <f>SUM(J67:J70)</f>
        <v>700</v>
      </c>
      <c r="K71" s="736"/>
      <c r="L71" s="737"/>
      <c r="M71" s="740">
        <f>SUM(M67:M70)</f>
        <v>200</v>
      </c>
      <c r="N71" s="740">
        <f>SUM(N70)</f>
        <v>0</v>
      </c>
      <c r="O71" s="924"/>
      <c r="P71" s="561"/>
      <c r="Q71" s="986"/>
      <c r="R71" s="988"/>
    </row>
    <row r="72" spans="1:24" ht="15" customHeight="1">
      <c r="A72" s="202" t="s">
        <v>10</v>
      </c>
      <c r="B72" s="203" t="s">
        <v>16</v>
      </c>
      <c r="C72" s="502" t="s">
        <v>14</v>
      </c>
      <c r="D72" s="1002" t="s">
        <v>138</v>
      </c>
      <c r="E72" s="542" t="s">
        <v>49</v>
      </c>
      <c r="F72" s="405" t="s">
        <v>11</v>
      </c>
      <c r="G72" s="622" t="s">
        <v>37</v>
      </c>
      <c r="H72" s="552" t="s">
        <v>12</v>
      </c>
      <c r="I72" s="726">
        <f>J72+L72</f>
        <v>552.79999999999995</v>
      </c>
      <c r="J72" s="660">
        <f>672.8-120</f>
        <v>552.79999999999995</v>
      </c>
      <c r="K72" s="727"/>
      <c r="L72" s="728"/>
      <c r="M72" s="450">
        <v>672.8</v>
      </c>
      <c r="N72" s="450">
        <v>672.8</v>
      </c>
      <c r="O72" s="893" t="s">
        <v>139</v>
      </c>
      <c r="P72" s="196">
        <v>4</v>
      </c>
      <c r="Q72" s="1009">
        <v>4</v>
      </c>
      <c r="R72" s="1010">
        <v>4</v>
      </c>
    </row>
    <row r="73" spans="1:24" ht="15" customHeight="1" thickBot="1">
      <c r="A73" s="204"/>
      <c r="B73" s="205"/>
      <c r="C73" s="476"/>
      <c r="D73" s="1000"/>
      <c r="E73" s="546"/>
      <c r="F73" s="406"/>
      <c r="G73" s="623"/>
      <c r="H73" s="741" t="s">
        <v>13</v>
      </c>
      <c r="I73" s="729">
        <f t="shared" ref="I73:N73" si="2">I72</f>
        <v>552.79999999999995</v>
      </c>
      <c r="J73" s="735">
        <f t="shared" si="2"/>
        <v>552.79999999999995</v>
      </c>
      <c r="K73" s="757">
        <f t="shared" si="2"/>
        <v>0</v>
      </c>
      <c r="L73" s="758">
        <f t="shared" si="2"/>
        <v>0</v>
      </c>
      <c r="M73" s="729">
        <f t="shared" si="2"/>
        <v>672.8</v>
      </c>
      <c r="N73" s="729">
        <f t="shared" si="2"/>
        <v>672.8</v>
      </c>
      <c r="O73" s="924"/>
      <c r="P73" s="198"/>
      <c r="Q73" s="986"/>
      <c r="R73" s="1011"/>
    </row>
    <row r="74" spans="1:24" ht="28.5" customHeight="1">
      <c r="A74" s="860" t="s">
        <v>10</v>
      </c>
      <c r="B74" s="862" t="s">
        <v>16</v>
      </c>
      <c r="C74" s="1067" t="s">
        <v>15</v>
      </c>
      <c r="D74" s="996" t="s">
        <v>35</v>
      </c>
      <c r="E74" s="997" t="s">
        <v>49</v>
      </c>
      <c r="F74" s="1071" t="s">
        <v>11</v>
      </c>
      <c r="G74" s="1069" t="s">
        <v>37</v>
      </c>
      <c r="H74" s="2" t="s">
        <v>12</v>
      </c>
      <c r="I74" s="659">
        <f>J74+L74</f>
        <v>45</v>
      </c>
      <c r="J74" s="660">
        <v>45</v>
      </c>
      <c r="K74" s="660"/>
      <c r="L74" s="738"/>
      <c r="M74" s="109">
        <v>45</v>
      </c>
      <c r="N74" s="106">
        <v>45</v>
      </c>
      <c r="O74" s="237" t="s">
        <v>96</v>
      </c>
      <c r="P74" s="196">
        <v>20</v>
      </c>
      <c r="Q74" s="619">
        <v>20</v>
      </c>
      <c r="R74" s="163">
        <v>20</v>
      </c>
    </row>
    <row r="75" spans="1:24" ht="13.5" thickBot="1">
      <c r="A75" s="861"/>
      <c r="B75" s="863"/>
      <c r="C75" s="1068"/>
      <c r="D75" s="907"/>
      <c r="E75" s="998"/>
      <c r="F75" s="911"/>
      <c r="G75" s="1070"/>
      <c r="H75" s="460" t="s">
        <v>13</v>
      </c>
      <c r="I75" s="636">
        <f>SUM(I74)</f>
        <v>45</v>
      </c>
      <c r="J75" s="637">
        <f>SUM(J74)</f>
        <v>45</v>
      </c>
      <c r="K75" s="637"/>
      <c r="L75" s="638"/>
      <c r="M75" s="461">
        <f>SUM(M74:M74)</f>
        <v>45</v>
      </c>
      <c r="N75" s="462">
        <f>SUM(N74:N74)</f>
        <v>45</v>
      </c>
      <c r="O75" s="56"/>
      <c r="P75" s="199"/>
      <c r="Q75" s="166"/>
      <c r="R75" s="167"/>
      <c r="V75" s="49"/>
    </row>
    <row r="76" spans="1:24" ht="13.5" thickBot="1">
      <c r="A76" s="4" t="s">
        <v>10</v>
      </c>
      <c r="B76" s="6" t="s">
        <v>16</v>
      </c>
      <c r="C76" s="904" t="s">
        <v>19</v>
      </c>
      <c r="D76" s="904"/>
      <c r="E76" s="904"/>
      <c r="F76" s="904"/>
      <c r="G76" s="904"/>
      <c r="H76" s="904"/>
      <c r="I76" s="42">
        <f t="shared" ref="I76:N76" si="3">I75+I73+I71</f>
        <v>1297.8</v>
      </c>
      <c r="J76" s="42">
        <f t="shared" si="3"/>
        <v>1297.8</v>
      </c>
      <c r="K76" s="42">
        <f t="shared" si="3"/>
        <v>0</v>
      </c>
      <c r="L76" s="42">
        <f t="shared" si="3"/>
        <v>0</v>
      </c>
      <c r="M76" s="42">
        <f t="shared" si="3"/>
        <v>917.8</v>
      </c>
      <c r="N76" s="42">
        <f t="shared" si="3"/>
        <v>717.8</v>
      </c>
      <c r="O76" s="57"/>
      <c r="P76" s="200"/>
      <c r="Q76" s="184"/>
      <c r="R76" s="185"/>
    </row>
    <row r="77" spans="1:24" ht="13.5" thickBot="1">
      <c r="A77" s="4" t="s">
        <v>10</v>
      </c>
      <c r="B77" s="1005" t="s">
        <v>20</v>
      </c>
      <c r="C77" s="1006"/>
      <c r="D77" s="1006"/>
      <c r="E77" s="1006"/>
      <c r="F77" s="1006"/>
      <c r="G77" s="1006"/>
      <c r="H77" s="1006"/>
      <c r="I77" s="32">
        <f>J77+L77</f>
        <v>17142.199999999997</v>
      </c>
      <c r="J77" s="33">
        <f>J76+J65+J44+J19</f>
        <v>14697.399999999996</v>
      </c>
      <c r="K77" s="33">
        <f>K76+K65+K44+K19</f>
        <v>7378.8</v>
      </c>
      <c r="L77" s="34">
        <f>L76+L65+L44+L19</f>
        <v>2444.8000000000002</v>
      </c>
      <c r="M77" s="114">
        <f>M76+M65+M44+M19</f>
        <v>16530</v>
      </c>
      <c r="N77" s="111">
        <f>N76+N65+N44+N19</f>
        <v>15911.4</v>
      </c>
      <c r="O77" s="107"/>
      <c r="P77" s="186"/>
      <c r="Q77" s="186"/>
      <c r="R77" s="187"/>
      <c r="U77" s="49"/>
    </row>
    <row r="78" spans="1:24" ht="13.5" customHeight="1" thickBot="1">
      <c r="A78" s="11" t="s">
        <v>18</v>
      </c>
      <c r="B78" s="1007" t="s">
        <v>21</v>
      </c>
      <c r="C78" s="1008"/>
      <c r="D78" s="1008"/>
      <c r="E78" s="1008"/>
      <c r="F78" s="1008"/>
      <c r="G78" s="1008"/>
      <c r="H78" s="1008"/>
      <c r="I78" s="29">
        <f>J78+L78</f>
        <v>17142.199999999997</v>
      </c>
      <c r="J78" s="30">
        <f>J77</f>
        <v>14697.399999999996</v>
      </c>
      <c r="K78" s="30">
        <f>K77</f>
        <v>7378.8</v>
      </c>
      <c r="L78" s="31">
        <f>L77</f>
        <v>2444.8000000000002</v>
      </c>
      <c r="M78" s="115">
        <f>M77</f>
        <v>16530</v>
      </c>
      <c r="N78" s="112">
        <f>N77</f>
        <v>15911.4</v>
      </c>
      <c r="O78" s="108"/>
      <c r="P78" s="188"/>
      <c r="Q78" s="188"/>
      <c r="R78" s="189"/>
    </row>
    <row r="79" spans="1:24" s="248" customFormat="1" ht="27.75" customHeight="1">
      <c r="A79" s="1066" t="s">
        <v>125</v>
      </c>
      <c r="B79" s="1066"/>
      <c r="C79" s="1066"/>
      <c r="D79" s="1066"/>
      <c r="E79" s="1066"/>
      <c r="F79" s="1066"/>
      <c r="G79" s="1066"/>
      <c r="H79" s="1066"/>
      <c r="I79" s="1066"/>
      <c r="J79" s="1066"/>
      <c r="K79" s="1066"/>
      <c r="L79" s="1066"/>
      <c r="M79" s="1066"/>
      <c r="N79" s="1066"/>
      <c r="O79" s="1066"/>
      <c r="P79" s="1066"/>
      <c r="Q79" s="1066"/>
      <c r="R79" s="1066"/>
      <c r="S79" s="247"/>
      <c r="T79" s="247"/>
      <c r="U79" s="247"/>
      <c r="V79" s="247"/>
      <c r="W79" s="247"/>
      <c r="X79" s="247"/>
    </row>
    <row r="80" spans="1:24" s="27" customFormat="1" ht="11.25" customHeight="1">
      <c r="A80" s="1003"/>
      <c r="B80" s="1003"/>
      <c r="C80" s="1003"/>
      <c r="D80" s="1003"/>
      <c r="E80" s="1003"/>
      <c r="F80" s="1003"/>
      <c r="G80" s="1003"/>
      <c r="H80" s="1003"/>
      <c r="I80" s="1003"/>
      <c r="J80" s="1003"/>
      <c r="K80" s="1003"/>
      <c r="L80" s="1003"/>
      <c r="M80" s="1003"/>
      <c r="N80" s="1003"/>
      <c r="O80" s="1003"/>
      <c r="P80" s="1003"/>
      <c r="Q80" s="1003"/>
      <c r="R80" s="1003"/>
    </row>
    <row r="81" spans="1:18" ht="16.5" customHeight="1" thickBot="1">
      <c r="A81" s="12"/>
      <c r="C81" s="14"/>
      <c r="D81" s="1004" t="s">
        <v>27</v>
      </c>
      <c r="E81" s="1004"/>
      <c r="F81" s="1004"/>
      <c r="G81" s="1004"/>
      <c r="H81" s="1004"/>
      <c r="I81" s="1004"/>
      <c r="J81" s="1004"/>
      <c r="K81" s="1004"/>
      <c r="L81" s="1004"/>
      <c r="M81" s="1004"/>
      <c r="N81" s="1004"/>
      <c r="O81" s="14"/>
      <c r="P81" s="14"/>
      <c r="Q81" s="14"/>
      <c r="R81" s="14"/>
    </row>
    <row r="82" spans="1:18" ht="31.5" customHeight="1" thickBot="1">
      <c r="C82" s="15"/>
      <c r="D82" s="1059" t="s">
        <v>22</v>
      </c>
      <c r="E82" s="1060"/>
      <c r="F82" s="1060"/>
      <c r="G82" s="1060"/>
      <c r="H82" s="1061"/>
      <c r="I82" s="1062" t="s">
        <v>120</v>
      </c>
      <c r="J82" s="1063"/>
      <c r="K82" s="1063"/>
      <c r="L82" s="1064"/>
      <c r="M82" s="245" t="s">
        <v>140</v>
      </c>
      <c r="N82" s="245" t="s">
        <v>141</v>
      </c>
      <c r="O82" s="100"/>
      <c r="P82" s="626"/>
      <c r="Q82" s="1065"/>
      <c r="R82" s="1065"/>
    </row>
    <row r="83" spans="1:18" ht="13.5" customHeight="1">
      <c r="C83" s="16"/>
      <c r="D83" s="1049" t="s">
        <v>23</v>
      </c>
      <c r="E83" s="1050"/>
      <c r="F83" s="1050"/>
      <c r="G83" s="1050"/>
      <c r="H83" s="1051"/>
      <c r="I83" s="1052">
        <f>I84+I90</f>
        <v>16513.899999999998</v>
      </c>
      <c r="J83" s="1053"/>
      <c r="K83" s="1053"/>
      <c r="L83" s="1054"/>
      <c r="M83" s="410">
        <f>SUM(M85:M89)</f>
        <v>16495.199999999997</v>
      </c>
      <c r="N83" s="410">
        <f>SUM(N85:N89)</f>
        <v>13874.199999999999</v>
      </c>
      <c r="O83" s="101"/>
      <c r="P83" s="628"/>
      <c r="Q83" s="1041"/>
      <c r="R83" s="1041"/>
    </row>
    <row r="84" spans="1:18" s="392" customFormat="1" ht="13.5" customHeight="1">
      <c r="A84" s="389"/>
      <c r="B84" s="389"/>
      <c r="C84" s="390"/>
      <c r="D84" s="1029" t="s">
        <v>116</v>
      </c>
      <c r="E84" s="1030"/>
      <c r="F84" s="1030"/>
      <c r="G84" s="1030"/>
      <c r="H84" s="1031"/>
      <c r="I84" s="1015">
        <f>SUM(I85:L89)</f>
        <v>15935.499999999996</v>
      </c>
      <c r="J84" s="1016"/>
      <c r="K84" s="1016"/>
      <c r="L84" s="1016"/>
      <c r="M84" s="629">
        <f>SUM(M85:M87)</f>
        <v>14995.199999999999</v>
      </c>
      <c r="N84" s="391">
        <f>SUM(N85:N87)</f>
        <v>13874.199999999999</v>
      </c>
      <c r="O84" s="103"/>
      <c r="P84" s="630"/>
      <c r="Q84" s="630"/>
      <c r="R84" s="630"/>
    </row>
    <row r="85" spans="1:18" ht="12.75" customHeight="1">
      <c r="C85" s="17"/>
      <c r="D85" s="1017" t="s">
        <v>41</v>
      </c>
      <c r="E85" s="1018"/>
      <c r="F85" s="1018"/>
      <c r="G85" s="1018"/>
      <c r="H85" s="1019"/>
      <c r="I85" s="1020">
        <f>SUMIF(H12:H74,"sb",I12:I75)</f>
        <v>15016.399999999998</v>
      </c>
      <c r="J85" s="1021"/>
      <c r="K85" s="1021"/>
      <c r="L85" s="1022"/>
      <c r="M85" s="251">
        <f>SUMIF(H12:H74,"sb",M12:M74)</f>
        <v>14335.999999999998</v>
      </c>
      <c r="N85" s="251">
        <f>SUMIF(H12:H74,"sb",N12:N74)</f>
        <v>12855.499999999998</v>
      </c>
      <c r="O85" s="102"/>
      <c r="P85" s="627"/>
      <c r="Q85" s="1001"/>
      <c r="R85" s="1001"/>
    </row>
    <row r="86" spans="1:18" ht="15" customHeight="1">
      <c r="C86" s="1"/>
      <c r="D86" s="1055" t="s">
        <v>42</v>
      </c>
      <c r="E86" s="1056"/>
      <c r="F86" s="1056"/>
      <c r="G86" s="1056"/>
      <c r="H86" s="1057"/>
      <c r="I86" s="1058">
        <f>SUMIF(H12:H74,"sb(sp)",I12:I75)</f>
        <v>701.8</v>
      </c>
      <c r="J86" s="1021"/>
      <c r="K86" s="1021"/>
      <c r="L86" s="1022"/>
      <c r="M86" s="412">
        <f>SUMIF(H12:H74,H22,M12:M74)</f>
        <v>659.2</v>
      </c>
      <c r="N86" s="412">
        <f>SUMIF(H12:H74,H22,N12:N74)</f>
        <v>659.2</v>
      </c>
      <c r="O86" s="102"/>
      <c r="P86" s="627"/>
      <c r="Q86" s="1001"/>
      <c r="R86" s="1001"/>
    </row>
    <row r="87" spans="1:18" ht="12.75" customHeight="1">
      <c r="C87" s="1"/>
      <c r="D87" s="1023" t="s">
        <v>46</v>
      </c>
      <c r="E87" s="1024"/>
      <c r="F87" s="1024"/>
      <c r="G87" s="1024"/>
      <c r="H87" s="1025"/>
      <c r="I87" s="1026">
        <f>SUMIF(H12:H74,"sb(p)",I12:I74)</f>
        <v>0</v>
      </c>
      <c r="J87" s="1027"/>
      <c r="K87" s="1027"/>
      <c r="L87" s="1028"/>
      <c r="M87" s="249">
        <f>SUMIF(H12:H74,#REF!,M12:M74)</f>
        <v>0</v>
      </c>
      <c r="N87" s="249">
        <f>SUMIF(H12:H74,"sb(p)",N12:N74)</f>
        <v>359.5</v>
      </c>
      <c r="O87" s="102"/>
      <c r="P87" s="627"/>
      <c r="Q87" s="1001"/>
      <c r="R87" s="1001"/>
    </row>
    <row r="88" spans="1:18" ht="12.75" customHeight="1">
      <c r="C88" s="1"/>
      <c r="D88" s="1023" t="s">
        <v>167</v>
      </c>
      <c r="E88" s="1024"/>
      <c r="F88" s="1024"/>
      <c r="G88" s="1024"/>
      <c r="H88" s="1025"/>
      <c r="I88" s="1026">
        <f>SUMIF(H12:H74,H23,I12:I74)</f>
        <v>17.3</v>
      </c>
      <c r="J88" s="1027"/>
      <c r="K88" s="1027"/>
      <c r="L88" s="1028"/>
      <c r="M88" s="250"/>
      <c r="N88" s="250"/>
      <c r="O88" s="102"/>
      <c r="P88" s="627"/>
      <c r="Q88" s="627"/>
      <c r="R88" s="627"/>
    </row>
    <row r="89" spans="1:18" ht="15" customHeight="1">
      <c r="C89" s="1"/>
      <c r="D89" s="1023" t="s">
        <v>102</v>
      </c>
      <c r="E89" s="1024"/>
      <c r="F89" s="1024"/>
      <c r="G89" s="1024"/>
      <c r="H89" s="1025"/>
      <c r="I89" s="1026">
        <f>SUMIF(H12:H74,H52,I12:I74)</f>
        <v>200</v>
      </c>
      <c r="J89" s="1027"/>
      <c r="K89" s="1027"/>
      <c r="L89" s="1028"/>
      <c r="M89" s="250">
        <f>SUMIF(H12:H74,H52,M12:M74)</f>
        <v>1500</v>
      </c>
      <c r="N89" s="250">
        <f>SUMIF(H12:H74,H52,N12:N74)</f>
        <v>0</v>
      </c>
      <c r="O89" s="102"/>
      <c r="P89" s="627"/>
      <c r="Q89" s="627"/>
      <c r="R89" s="627"/>
    </row>
    <row r="90" spans="1:18" s="389" customFormat="1" ht="13.5" customHeight="1">
      <c r="C90" s="390"/>
      <c r="D90" s="1029" t="s">
        <v>117</v>
      </c>
      <c r="E90" s="1030"/>
      <c r="F90" s="1030"/>
      <c r="G90" s="1030"/>
      <c r="H90" s="1031"/>
      <c r="I90" s="1032">
        <f>SUMIF(H12:H74,"pf",I12:I74)</f>
        <v>578.4</v>
      </c>
      <c r="J90" s="1033"/>
      <c r="K90" s="1033"/>
      <c r="L90" s="1033"/>
      <c r="M90" s="463"/>
      <c r="N90" s="393"/>
      <c r="P90" s="394"/>
      <c r="Q90" s="394"/>
      <c r="R90" s="394"/>
    </row>
    <row r="91" spans="1:18" ht="13.5" customHeight="1">
      <c r="C91" s="16"/>
      <c r="D91" s="1042" t="s">
        <v>24</v>
      </c>
      <c r="E91" s="1043"/>
      <c r="F91" s="1043"/>
      <c r="G91" s="1043"/>
      <c r="H91" s="1044"/>
      <c r="I91" s="1045">
        <f ca="1">SUM(I92:L93)</f>
        <v>628.29999999999995</v>
      </c>
      <c r="J91" s="1021"/>
      <c r="K91" s="1021"/>
      <c r="L91" s="1022"/>
      <c r="M91" s="253">
        <f>SUM(M92:M92)</f>
        <v>34.799999999999997</v>
      </c>
      <c r="N91" s="253">
        <f>N92</f>
        <v>2037.2</v>
      </c>
      <c r="O91" s="101"/>
      <c r="P91" s="628"/>
      <c r="Q91" s="1041"/>
      <c r="R91" s="1041"/>
    </row>
    <row r="92" spans="1:18" ht="12.75" customHeight="1">
      <c r="C92" s="17"/>
      <c r="D92" s="1017" t="s">
        <v>43</v>
      </c>
      <c r="E92" s="1018"/>
      <c r="F92" s="1018"/>
      <c r="G92" s="1018"/>
      <c r="H92" s="1019"/>
      <c r="I92" s="1020">
        <f>SUMIF(H10:H77,"es",I10:I77)</f>
        <v>128.30000000000001</v>
      </c>
      <c r="J92" s="1021"/>
      <c r="K92" s="1021"/>
      <c r="L92" s="1022"/>
      <c r="M92" s="251">
        <f>SUMIF(H12:H74,"es",M12:M74)</f>
        <v>34.799999999999997</v>
      </c>
      <c r="N92" s="251">
        <f>SUMIF(H12:H74,H42,N12:N74)</f>
        <v>2037.2</v>
      </c>
      <c r="O92" s="102"/>
      <c r="P92" s="627"/>
      <c r="Q92" s="1001"/>
      <c r="R92" s="1001"/>
    </row>
    <row r="93" spans="1:18" ht="12.75" customHeight="1">
      <c r="C93" s="17"/>
      <c r="D93" s="1012" t="s">
        <v>103</v>
      </c>
      <c r="E93" s="1013"/>
      <c r="F93" s="1013"/>
      <c r="G93" s="1013"/>
      <c r="H93" s="1014"/>
      <c r="I93" s="1046">
        <f ca="1">SUMIF(H12:I74,"kt",I12:I74)</f>
        <v>500</v>
      </c>
      <c r="J93" s="1047"/>
      <c r="K93" s="1047"/>
      <c r="L93" s="1048"/>
      <c r="M93" s="252"/>
      <c r="N93" s="252"/>
      <c r="O93" s="102"/>
      <c r="P93" s="627"/>
      <c r="Q93" s="627"/>
      <c r="R93" s="627"/>
    </row>
    <row r="94" spans="1:18" ht="13.5" thickBot="1">
      <c r="A94" s="8"/>
      <c r="B94" s="8"/>
      <c r="C94" s="16"/>
      <c r="D94" s="1035" t="s">
        <v>13</v>
      </c>
      <c r="E94" s="1036"/>
      <c r="F94" s="1036"/>
      <c r="G94" s="1036"/>
      <c r="H94" s="1037"/>
      <c r="I94" s="1038">
        <f ca="1">I91+I83</f>
        <v>17142.199999999997</v>
      </c>
      <c r="J94" s="1039"/>
      <c r="K94" s="1039">
        <f>K91+K83</f>
        <v>0</v>
      </c>
      <c r="L94" s="1040"/>
      <c r="M94" s="246">
        <f>M91+M83</f>
        <v>16529.999999999996</v>
      </c>
      <c r="N94" s="246">
        <f>N91+N83</f>
        <v>15911.4</v>
      </c>
      <c r="O94" s="103"/>
      <c r="P94" s="630"/>
      <c r="Q94" s="1034"/>
      <c r="R94" s="1034"/>
    </row>
    <row r="96" spans="1:18">
      <c r="I96" s="743"/>
      <c r="J96" s="743"/>
      <c r="K96" s="743"/>
      <c r="L96" s="743"/>
    </row>
  </sheetData>
  <mergeCells count="165">
    <mergeCell ref="D88:H88"/>
    <mergeCell ref="I88:L88"/>
    <mergeCell ref="R17:R18"/>
    <mergeCell ref="A17:A18"/>
    <mergeCell ref="B17:B18"/>
    <mergeCell ref="C17:C18"/>
    <mergeCell ref="D17:D18"/>
    <mergeCell ref="E17:E18"/>
    <mergeCell ref="F17:F18"/>
    <mergeCell ref="G17:G18"/>
    <mergeCell ref="Q87:R87"/>
    <mergeCell ref="Q17:Q18"/>
    <mergeCell ref="D82:H82"/>
    <mergeCell ref="I82:L82"/>
    <mergeCell ref="Q82:R82"/>
    <mergeCell ref="A79:R79"/>
    <mergeCell ref="A74:A75"/>
    <mergeCell ref="B74:B75"/>
    <mergeCell ref="C74:C75"/>
    <mergeCell ref="G74:G75"/>
    <mergeCell ref="D83:H83"/>
    <mergeCell ref="I83:L83"/>
    <mergeCell ref="Q83:R83"/>
    <mergeCell ref="D84:H84"/>
    <mergeCell ref="D86:H86"/>
    <mergeCell ref="I86:L86"/>
    <mergeCell ref="Q86:R86"/>
    <mergeCell ref="Q94:R94"/>
    <mergeCell ref="D94:H94"/>
    <mergeCell ref="I94:L94"/>
    <mergeCell ref="Q91:R91"/>
    <mergeCell ref="D92:H92"/>
    <mergeCell ref="I92:L92"/>
    <mergeCell ref="Q92:R92"/>
    <mergeCell ref="D91:H91"/>
    <mergeCell ref="I91:L91"/>
    <mergeCell ref="I93:L93"/>
    <mergeCell ref="D93:H93"/>
    <mergeCell ref="I84:L84"/>
    <mergeCell ref="D85:H85"/>
    <mergeCell ref="I85:L85"/>
    <mergeCell ref="D89:H89"/>
    <mergeCell ref="I89:L89"/>
    <mergeCell ref="D90:H90"/>
    <mergeCell ref="I90:L90"/>
    <mergeCell ref="D87:H87"/>
    <mergeCell ref="I87:L87"/>
    <mergeCell ref="Q85:R85"/>
    <mergeCell ref="D72:D73"/>
    <mergeCell ref="A80:R80"/>
    <mergeCell ref="D81:N81"/>
    <mergeCell ref="C76:H76"/>
    <mergeCell ref="B77:H77"/>
    <mergeCell ref="B78:H78"/>
    <mergeCell ref="O72:O73"/>
    <mergeCell ref="Q72:Q73"/>
    <mergeCell ref="R72:R73"/>
    <mergeCell ref="Q68:Q69"/>
    <mergeCell ref="R68:R69"/>
    <mergeCell ref="D74:D75"/>
    <mergeCell ref="E74:E75"/>
    <mergeCell ref="D68:D69"/>
    <mergeCell ref="D70:D71"/>
    <mergeCell ref="F74:F75"/>
    <mergeCell ref="C66:R66"/>
    <mergeCell ref="F62:F64"/>
    <mergeCell ref="G62:G64"/>
    <mergeCell ref="D62:D64"/>
    <mergeCell ref="E62:E64"/>
    <mergeCell ref="O70:O71"/>
    <mergeCell ref="Q70:Q71"/>
    <mergeCell ref="R70:R71"/>
    <mergeCell ref="O68:O69"/>
    <mergeCell ref="P68:P69"/>
    <mergeCell ref="O62:O63"/>
    <mergeCell ref="D59:D60"/>
    <mergeCell ref="A62:A64"/>
    <mergeCell ref="B62:B64"/>
    <mergeCell ref="C62:C64"/>
    <mergeCell ref="C65:H65"/>
    <mergeCell ref="S52:X52"/>
    <mergeCell ref="O54:O56"/>
    <mergeCell ref="P54:P56"/>
    <mergeCell ref="Q54:Q56"/>
    <mergeCell ref="R54:R56"/>
    <mergeCell ref="E57:E61"/>
    <mergeCell ref="D52:D53"/>
    <mergeCell ref="D54:D56"/>
    <mergeCell ref="F55:F56"/>
    <mergeCell ref="E54:E56"/>
    <mergeCell ref="E51:E53"/>
    <mergeCell ref="D50:D51"/>
    <mergeCell ref="G46:G49"/>
    <mergeCell ref="G41:G43"/>
    <mergeCell ref="C44:H44"/>
    <mergeCell ref="O44:R44"/>
    <mergeCell ref="C45:R45"/>
    <mergeCell ref="C46:C49"/>
    <mergeCell ref="O27:O28"/>
    <mergeCell ref="C41:C43"/>
    <mergeCell ref="D46:D49"/>
    <mergeCell ref="E46:E49"/>
    <mergeCell ref="F46:F49"/>
    <mergeCell ref="F41:F43"/>
    <mergeCell ref="D41:D43"/>
    <mergeCell ref="E41:E43"/>
    <mergeCell ref="O46:O49"/>
    <mergeCell ref="O42:O43"/>
    <mergeCell ref="F39:F40"/>
    <mergeCell ref="G39:G40"/>
    <mergeCell ref="C29:C30"/>
    <mergeCell ref="D29:D30"/>
    <mergeCell ref="C27:C28"/>
    <mergeCell ref="D27:D28"/>
    <mergeCell ref="E27:E28"/>
    <mergeCell ref="E29:E30"/>
    <mergeCell ref="F29:F30"/>
    <mergeCell ref="G29:G30"/>
    <mergeCell ref="O21:O22"/>
    <mergeCell ref="P42:P43"/>
    <mergeCell ref="O19:R19"/>
    <mergeCell ref="C20:R20"/>
    <mergeCell ref="C19:H19"/>
    <mergeCell ref="D39:D40"/>
    <mergeCell ref="E39:E40"/>
    <mergeCell ref="Q12:Q13"/>
    <mergeCell ref="G12:G13"/>
    <mergeCell ref="E12:E13"/>
    <mergeCell ref="F12:F13"/>
    <mergeCell ref="A14:A16"/>
    <mergeCell ref="B14:B16"/>
    <mergeCell ref="C14:C16"/>
    <mergeCell ref="O12:O13"/>
    <mergeCell ref="E14:E16"/>
    <mergeCell ref="F14:F16"/>
    <mergeCell ref="H5:H7"/>
    <mergeCell ref="G5:G7"/>
    <mergeCell ref="A9:R9"/>
    <mergeCell ref="B10:R10"/>
    <mergeCell ref="C11:R11"/>
    <mergeCell ref="A12:A13"/>
    <mergeCell ref="B12:B13"/>
    <mergeCell ref="C12:C13"/>
    <mergeCell ref="D12:D13"/>
    <mergeCell ref="R12:R13"/>
    <mergeCell ref="O6:O7"/>
    <mergeCell ref="P6:R6"/>
    <mergeCell ref="C5:C7"/>
    <mergeCell ref="A1:R1"/>
    <mergeCell ref="A2:R2"/>
    <mergeCell ref="A3:R3"/>
    <mergeCell ref="A4:R4"/>
    <mergeCell ref="D5:D7"/>
    <mergeCell ref="E5:E7"/>
    <mergeCell ref="I6:I7"/>
    <mergeCell ref="A5:A7"/>
    <mergeCell ref="B5:B7"/>
    <mergeCell ref="A8:R8"/>
    <mergeCell ref="I5:L5"/>
    <mergeCell ref="M5:M7"/>
    <mergeCell ref="N5:N7"/>
    <mergeCell ref="O5:R5"/>
    <mergeCell ref="F5:F7"/>
    <mergeCell ref="J6:K6"/>
    <mergeCell ref="L6:L7"/>
  </mergeCells>
  <phoneticPr fontId="21" type="noConversion"/>
  <printOptions horizontalCentered="1"/>
  <pageMargins left="0" right="0" top="0.74803149606299213" bottom="0.39370078740157483" header="0.31496062992125984" footer="0.31496062992125984"/>
  <pageSetup paperSize="9" scale="98" orientation="landscape" r:id="rId1"/>
  <rowBreaks count="2" manualBreakCount="2">
    <brk id="19" max="23" man="1"/>
    <brk id="40" max="23" man="1"/>
  </rowBreaks>
  <legacyDrawing r:id="rId2"/>
</worksheet>
</file>

<file path=xl/worksheets/sheet2.xml><?xml version="1.0" encoding="utf-8"?>
<worksheet xmlns="http://schemas.openxmlformats.org/spreadsheetml/2006/main" xmlns:r="http://schemas.openxmlformats.org/officeDocument/2006/relationships">
  <dimension ref="A1:AV112"/>
  <sheetViews>
    <sheetView zoomScaleNormal="100" zoomScaleSheetLayoutView="90" workbookViewId="0">
      <selection activeCell="O35" sqref="O35"/>
    </sheetView>
  </sheetViews>
  <sheetFormatPr defaultRowHeight="12.75"/>
  <cols>
    <col min="1" max="4" width="2.7109375" style="13" customWidth="1"/>
    <col min="5" max="5" width="28.85546875" style="13" customWidth="1"/>
    <col min="6" max="6" width="3.5703125" style="13" customWidth="1"/>
    <col min="7" max="7" width="3.28515625" style="597" customWidth="1"/>
    <col min="8" max="8" width="2.85546875" style="597" customWidth="1"/>
    <col min="9" max="9" width="6.42578125" style="13" customWidth="1"/>
    <col min="10" max="11" width="8.5703125" style="13" customWidth="1"/>
    <col min="12" max="12" width="6.42578125" style="13" customWidth="1"/>
    <col min="13" max="13" width="5.7109375" style="13" customWidth="1"/>
    <col min="14" max="15" width="7.28515625" style="13" customWidth="1"/>
    <col min="16" max="16" width="6.85546875" style="13" customWidth="1"/>
    <col min="17" max="17" width="6.140625" style="13" customWidth="1"/>
    <col min="18" max="19" width="7.42578125" style="13" customWidth="1"/>
    <col min="20" max="21" width="6.28515625" style="13" customWidth="1"/>
    <col min="22" max="23" width="7.140625" style="13" customWidth="1"/>
    <col min="24" max="24" width="17.28515625" style="58" customWidth="1"/>
    <col min="25" max="27" width="4.140625" style="201" customWidth="1"/>
    <col min="28" max="33" width="9.140625" style="8" hidden="1" customWidth="1"/>
    <col min="34" max="16384" width="9.140625" style="8"/>
  </cols>
  <sheetData>
    <row r="1" spans="1:30" ht="15" customHeight="1">
      <c r="A1" s="834" t="s">
        <v>112</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row>
    <row r="2" spans="1:30" ht="15" customHeight="1">
      <c r="A2" s="835" t="s">
        <v>34</v>
      </c>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row>
    <row r="3" spans="1:30" ht="15" customHeight="1">
      <c r="A3" s="836" t="s">
        <v>58</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row>
    <row r="4" spans="1:30" ht="13.5" thickBot="1">
      <c r="A4" s="837" t="s">
        <v>25</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row>
    <row r="5" spans="1:30" ht="36.75" customHeight="1" thickBot="1">
      <c r="A5" s="805" t="s">
        <v>2</v>
      </c>
      <c r="B5" s="808" t="s">
        <v>3</v>
      </c>
      <c r="C5" s="808" t="s">
        <v>4</v>
      </c>
      <c r="D5" s="841" t="s">
        <v>54</v>
      </c>
      <c r="E5" s="838" t="s">
        <v>29</v>
      </c>
      <c r="F5" s="841" t="s">
        <v>5</v>
      </c>
      <c r="G5" s="823" t="s">
        <v>104</v>
      </c>
      <c r="H5" s="849" t="s">
        <v>6</v>
      </c>
      <c r="I5" s="846" t="s">
        <v>7</v>
      </c>
      <c r="J5" s="1062" t="s">
        <v>164</v>
      </c>
      <c r="K5" s="1063"/>
      <c r="L5" s="1063"/>
      <c r="M5" s="1064"/>
      <c r="N5" s="1062" t="s">
        <v>119</v>
      </c>
      <c r="O5" s="1063"/>
      <c r="P5" s="1063"/>
      <c r="Q5" s="1064"/>
      <c r="R5" s="1159" t="s">
        <v>120</v>
      </c>
      <c r="S5" s="1160"/>
      <c r="T5" s="1160"/>
      <c r="U5" s="1161"/>
      <c r="V5" s="817" t="s">
        <v>77</v>
      </c>
      <c r="W5" s="817" t="s">
        <v>78</v>
      </c>
      <c r="X5" s="820" t="s">
        <v>55</v>
      </c>
      <c r="Y5" s="821"/>
      <c r="Z5" s="821"/>
      <c r="AA5" s="822"/>
    </row>
    <row r="6" spans="1:30" ht="12.75" customHeight="1">
      <c r="A6" s="806"/>
      <c r="B6" s="809"/>
      <c r="C6" s="809"/>
      <c r="D6" s="842"/>
      <c r="E6" s="839"/>
      <c r="F6" s="842"/>
      <c r="G6" s="824"/>
      <c r="H6" s="850"/>
      <c r="I6" s="847"/>
      <c r="J6" s="1142" t="s">
        <v>8</v>
      </c>
      <c r="K6" s="1139" t="s">
        <v>9</v>
      </c>
      <c r="L6" s="1139"/>
      <c r="M6" s="1144" t="s">
        <v>32</v>
      </c>
      <c r="N6" s="1146" t="s">
        <v>8</v>
      </c>
      <c r="O6" s="1139" t="s">
        <v>9</v>
      </c>
      <c r="P6" s="1139"/>
      <c r="Q6" s="1140" t="s">
        <v>32</v>
      </c>
      <c r="R6" s="844" t="s">
        <v>8</v>
      </c>
      <c r="S6" s="826" t="s">
        <v>9</v>
      </c>
      <c r="T6" s="826"/>
      <c r="U6" s="827" t="s">
        <v>32</v>
      </c>
      <c r="V6" s="818"/>
      <c r="W6" s="818"/>
      <c r="X6" s="829" t="s">
        <v>29</v>
      </c>
      <c r="Y6" s="831" t="s">
        <v>79</v>
      </c>
      <c r="Z6" s="832"/>
      <c r="AA6" s="833"/>
    </row>
    <row r="7" spans="1:30" ht="108" customHeight="1" thickBot="1">
      <c r="A7" s="807"/>
      <c r="B7" s="810"/>
      <c r="C7" s="810"/>
      <c r="D7" s="843"/>
      <c r="E7" s="840"/>
      <c r="F7" s="843"/>
      <c r="G7" s="825"/>
      <c r="H7" s="851"/>
      <c r="I7" s="848"/>
      <c r="J7" s="1143"/>
      <c r="K7" s="64" t="s">
        <v>8</v>
      </c>
      <c r="L7" s="64" t="s">
        <v>30</v>
      </c>
      <c r="M7" s="1145"/>
      <c r="N7" s="1147"/>
      <c r="O7" s="64" t="s">
        <v>8</v>
      </c>
      <c r="P7" s="64" t="s">
        <v>30</v>
      </c>
      <c r="Q7" s="1141"/>
      <c r="R7" s="845"/>
      <c r="S7" s="190" t="s">
        <v>8</v>
      </c>
      <c r="T7" s="190" t="s">
        <v>30</v>
      </c>
      <c r="U7" s="828"/>
      <c r="V7" s="819"/>
      <c r="W7" s="819"/>
      <c r="X7" s="830"/>
      <c r="Y7" s="159" t="s">
        <v>80</v>
      </c>
      <c r="Z7" s="159" t="s">
        <v>81</v>
      </c>
      <c r="AA7" s="160" t="s">
        <v>82</v>
      </c>
      <c r="AD7" s="49"/>
    </row>
    <row r="8" spans="1:30" ht="13.5" thickBot="1">
      <c r="A8" s="811" t="s">
        <v>31</v>
      </c>
      <c r="B8" s="812"/>
      <c r="C8" s="812"/>
      <c r="D8" s="812"/>
      <c r="E8" s="812"/>
      <c r="F8" s="812"/>
      <c r="G8" s="812"/>
      <c r="H8" s="812"/>
      <c r="I8" s="812"/>
      <c r="J8" s="812"/>
      <c r="K8" s="812"/>
      <c r="L8" s="812"/>
      <c r="M8" s="812"/>
      <c r="N8" s="812"/>
      <c r="O8" s="812"/>
      <c r="P8" s="812"/>
      <c r="Q8" s="812"/>
      <c r="R8" s="812"/>
      <c r="S8" s="812"/>
      <c r="T8" s="812"/>
      <c r="U8" s="812"/>
      <c r="V8" s="812"/>
      <c r="W8" s="812"/>
      <c r="X8" s="812"/>
      <c r="Y8" s="812"/>
      <c r="Z8" s="812"/>
      <c r="AA8" s="813"/>
      <c r="AD8" s="49"/>
    </row>
    <row r="9" spans="1:30" ht="17.25" customHeight="1" thickBot="1">
      <c r="A9" s="852" t="s">
        <v>28</v>
      </c>
      <c r="B9" s="853"/>
      <c r="C9" s="853"/>
      <c r="D9" s="853"/>
      <c r="E9" s="853"/>
      <c r="F9" s="853"/>
      <c r="G9" s="853"/>
      <c r="H9" s="853"/>
      <c r="I9" s="853"/>
      <c r="J9" s="853"/>
      <c r="K9" s="853"/>
      <c r="L9" s="853"/>
      <c r="M9" s="853"/>
      <c r="N9" s="853"/>
      <c r="O9" s="853"/>
      <c r="P9" s="853"/>
      <c r="Q9" s="853"/>
      <c r="R9" s="853"/>
      <c r="S9" s="853"/>
      <c r="T9" s="853"/>
      <c r="U9" s="853"/>
      <c r="V9" s="853"/>
      <c r="W9" s="853"/>
      <c r="X9" s="853"/>
      <c r="Y9" s="853"/>
      <c r="Z9" s="853"/>
      <c r="AA9" s="854"/>
    </row>
    <row r="10" spans="1:30" ht="15.75" customHeight="1" thickBot="1">
      <c r="A10" s="5" t="s">
        <v>10</v>
      </c>
      <c r="B10" s="855" t="s">
        <v>50</v>
      </c>
      <c r="C10" s="855"/>
      <c r="D10" s="855"/>
      <c r="E10" s="855"/>
      <c r="F10" s="855"/>
      <c r="G10" s="855"/>
      <c r="H10" s="855"/>
      <c r="I10" s="855"/>
      <c r="J10" s="855"/>
      <c r="K10" s="855"/>
      <c r="L10" s="855"/>
      <c r="M10" s="855"/>
      <c r="N10" s="855"/>
      <c r="O10" s="855"/>
      <c r="P10" s="855"/>
      <c r="Q10" s="855"/>
      <c r="R10" s="856"/>
      <c r="S10" s="856"/>
      <c r="T10" s="856"/>
      <c r="U10" s="856"/>
      <c r="V10" s="856"/>
      <c r="W10" s="856"/>
      <c r="X10" s="856"/>
      <c r="Y10" s="856"/>
      <c r="Z10" s="856"/>
      <c r="AA10" s="857"/>
    </row>
    <row r="11" spans="1:30" ht="13.5" customHeight="1" thickBot="1">
      <c r="A11" s="602" t="s">
        <v>10</v>
      </c>
      <c r="B11" s="203" t="s">
        <v>10</v>
      </c>
      <c r="C11" s="858" t="s">
        <v>0</v>
      </c>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9"/>
      <c r="AD11" s="49"/>
    </row>
    <row r="12" spans="1:30" ht="63.75" customHeight="1">
      <c r="A12" s="860" t="s">
        <v>10</v>
      </c>
      <c r="B12" s="862" t="s">
        <v>10</v>
      </c>
      <c r="C12" s="864" t="s">
        <v>10</v>
      </c>
      <c r="D12" s="1164"/>
      <c r="E12" s="866" t="s">
        <v>39</v>
      </c>
      <c r="F12" s="1077"/>
      <c r="G12" s="1085" t="s">
        <v>11</v>
      </c>
      <c r="H12" s="1083" t="s">
        <v>37</v>
      </c>
      <c r="I12" s="260" t="s">
        <v>12</v>
      </c>
      <c r="J12" s="71">
        <f>K12+M12</f>
        <v>170</v>
      </c>
      <c r="K12" s="72">
        <v>170</v>
      </c>
      <c r="L12" s="261"/>
      <c r="M12" s="262"/>
      <c r="N12" s="71">
        <f>O12+Q12</f>
        <v>170</v>
      </c>
      <c r="O12" s="72">
        <v>170</v>
      </c>
      <c r="P12" s="261"/>
      <c r="Q12" s="262"/>
      <c r="R12" s="193">
        <f>S12+U12</f>
        <v>170</v>
      </c>
      <c r="S12" s="194">
        <v>170</v>
      </c>
      <c r="T12" s="263"/>
      <c r="U12" s="264"/>
      <c r="V12" s="109">
        <v>170</v>
      </c>
      <c r="W12" s="109">
        <v>170</v>
      </c>
      <c r="X12" s="881" t="s">
        <v>84</v>
      </c>
      <c r="Y12" s="164">
        <v>2.7</v>
      </c>
      <c r="Z12" s="870">
        <v>2.8</v>
      </c>
      <c r="AA12" s="868">
        <v>2.9</v>
      </c>
    </row>
    <row r="13" spans="1:30" ht="13.5" customHeight="1" thickBot="1">
      <c r="A13" s="861"/>
      <c r="B13" s="863"/>
      <c r="C13" s="865"/>
      <c r="D13" s="1165"/>
      <c r="E13" s="867"/>
      <c r="F13" s="1079"/>
      <c r="G13" s="1086"/>
      <c r="H13" s="1084"/>
      <c r="I13" s="265" t="s">
        <v>13</v>
      </c>
      <c r="J13" s="266">
        <f>K13+M13</f>
        <v>170</v>
      </c>
      <c r="K13" s="267">
        <f>SUM(K12)</f>
        <v>170</v>
      </c>
      <c r="L13" s="267"/>
      <c r="M13" s="268"/>
      <c r="N13" s="266">
        <f>O13+Q13</f>
        <v>170</v>
      </c>
      <c r="O13" s="267">
        <f>SUM(O12)</f>
        <v>170</v>
      </c>
      <c r="P13" s="267"/>
      <c r="Q13" s="268"/>
      <c r="R13" s="266">
        <f>S13+U13</f>
        <v>170</v>
      </c>
      <c r="S13" s="267">
        <f>SUM(S12)</f>
        <v>170</v>
      </c>
      <c r="T13" s="267"/>
      <c r="U13" s="269"/>
      <c r="V13" s="270">
        <f>SUM(V12)</f>
        <v>170</v>
      </c>
      <c r="W13" s="270">
        <f>SUM(W12)</f>
        <v>170</v>
      </c>
      <c r="X13" s="882"/>
      <c r="Y13" s="271"/>
      <c r="Z13" s="871"/>
      <c r="AA13" s="869"/>
    </row>
    <row r="14" spans="1:30" ht="27" customHeight="1">
      <c r="A14" s="860" t="s">
        <v>10</v>
      </c>
      <c r="B14" s="862" t="s">
        <v>10</v>
      </c>
      <c r="C14" s="864" t="s">
        <v>14</v>
      </c>
      <c r="D14" s="272"/>
      <c r="E14" s="351" t="s">
        <v>106</v>
      </c>
      <c r="F14" s="1077"/>
      <c r="G14" s="1080" t="s">
        <v>11</v>
      </c>
      <c r="H14" s="576"/>
      <c r="I14" s="146"/>
      <c r="J14" s="98"/>
      <c r="K14" s="84"/>
      <c r="L14" s="91"/>
      <c r="M14" s="281"/>
      <c r="N14" s="98"/>
      <c r="O14" s="84"/>
      <c r="P14" s="91"/>
      <c r="Q14" s="282"/>
      <c r="R14" s="361"/>
      <c r="S14" s="221"/>
      <c r="T14" s="221"/>
      <c r="U14" s="283"/>
      <c r="V14" s="109"/>
      <c r="W14" s="109"/>
      <c r="X14" s="1168" t="s">
        <v>85</v>
      </c>
      <c r="Y14" s="274">
        <v>3.5</v>
      </c>
      <c r="Z14" s="275"/>
      <c r="AA14" s="601"/>
    </row>
    <row r="15" spans="1:30" ht="16.5" customHeight="1">
      <c r="A15" s="878"/>
      <c r="B15" s="879"/>
      <c r="C15" s="880"/>
      <c r="D15" s="276" t="s">
        <v>10</v>
      </c>
      <c r="E15" s="352" t="s">
        <v>109</v>
      </c>
      <c r="F15" s="1078"/>
      <c r="G15" s="1081"/>
      <c r="H15" s="596" t="s">
        <v>37</v>
      </c>
      <c r="I15" s="146" t="s">
        <v>12</v>
      </c>
      <c r="J15" s="98"/>
      <c r="K15" s="84"/>
      <c r="L15" s="91"/>
      <c r="M15" s="281"/>
      <c r="N15" s="98">
        <f>O15+Q15</f>
        <v>300</v>
      </c>
      <c r="O15" s="84">
        <v>300</v>
      </c>
      <c r="P15" s="91"/>
      <c r="Q15" s="282"/>
      <c r="R15" s="191">
        <f>S15+U15</f>
        <v>219.7</v>
      </c>
      <c r="S15" s="221">
        <v>206.7</v>
      </c>
      <c r="T15" s="221"/>
      <c r="U15" s="283">
        <v>13</v>
      </c>
      <c r="V15" s="120"/>
      <c r="W15" s="120"/>
      <c r="X15" s="1169"/>
      <c r="Y15" s="432"/>
      <c r="Z15" s="287"/>
      <c r="AA15" s="288"/>
    </row>
    <row r="16" spans="1:30" ht="20.25" customHeight="1">
      <c r="A16" s="878"/>
      <c r="B16" s="879"/>
      <c r="C16" s="880"/>
      <c r="D16" s="276" t="s">
        <v>14</v>
      </c>
      <c r="E16" s="1166" t="s">
        <v>107</v>
      </c>
      <c r="F16" s="1078"/>
      <c r="G16" s="1081"/>
      <c r="H16" s="576" t="s">
        <v>108</v>
      </c>
      <c r="I16" s="146" t="s">
        <v>12</v>
      </c>
      <c r="J16" s="95"/>
      <c r="K16" s="65"/>
      <c r="L16" s="89"/>
      <c r="M16" s="277"/>
      <c r="N16" s="95">
        <f>O16+Q16</f>
        <v>80.3</v>
      </c>
      <c r="O16" s="65">
        <v>80.3</v>
      </c>
      <c r="P16" s="89"/>
      <c r="Q16" s="278"/>
      <c r="R16" s="191">
        <f>S16+U16</f>
        <v>80.3</v>
      </c>
      <c r="S16" s="192">
        <v>80.3</v>
      </c>
      <c r="T16" s="192"/>
      <c r="U16" s="413"/>
      <c r="V16" s="284"/>
      <c r="W16" s="284"/>
      <c r="X16" s="937" t="s">
        <v>86</v>
      </c>
      <c r="Y16" s="577">
        <v>10</v>
      </c>
      <c r="Z16" s="279"/>
      <c r="AA16" s="280"/>
    </row>
    <row r="17" spans="1:30" ht="17.25" customHeight="1" thickBot="1">
      <c r="A17" s="861"/>
      <c r="B17" s="863"/>
      <c r="C17" s="865"/>
      <c r="D17" s="289"/>
      <c r="E17" s="1167"/>
      <c r="F17" s="1079"/>
      <c r="G17" s="1082"/>
      <c r="H17" s="624"/>
      <c r="I17" s="290" t="s">
        <v>13</v>
      </c>
      <c r="J17" s="291">
        <f>K17+M17</f>
        <v>0</v>
      </c>
      <c r="K17" s="258">
        <f>SUM(K14)</f>
        <v>0</v>
      </c>
      <c r="L17" s="258"/>
      <c r="M17" s="292"/>
      <c r="N17" s="291">
        <f>O17+Q17</f>
        <v>380.3</v>
      </c>
      <c r="O17" s="258">
        <f>SUM(O15:O16)</f>
        <v>380.3</v>
      </c>
      <c r="P17" s="258"/>
      <c r="Q17" s="292">
        <f>SUM(Q15)</f>
        <v>0</v>
      </c>
      <c r="R17" s="291">
        <f>SUM(R15:R16)</f>
        <v>300</v>
      </c>
      <c r="S17" s="258">
        <f>SUM(S15:S16)</f>
        <v>287</v>
      </c>
      <c r="T17" s="258"/>
      <c r="U17" s="293">
        <f>SUM(U15:U16)</f>
        <v>13</v>
      </c>
      <c r="V17" s="259"/>
      <c r="W17" s="259"/>
      <c r="X17" s="1170"/>
      <c r="Y17" s="294"/>
      <c r="Z17" s="287"/>
      <c r="AA17" s="288"/>
    </row>
    <row r="18" spans="1:30" ht="24.75" customHeight="1">
      <c r="A18" s="204" t="s">
        <v>10</v>
      </c>
      <c r="B18" s="205" t="s">
        <v>14</v>
      </c>
      <c r="C18" s="493" t="s">
        <v>15</v>
      </c>
      <c r="D18" s="1183"/>
      <c r="E18" s="1075" t="s">
        <v>97</v>
      </c>
      <c r="F18" s="908"/>
      <c r="G18" s="910"/>
      <c r="H18" s="912" t="s">
        <v>37</v>
      </c>
      <c r="I18" s="765" t="s">
        <v>12</v>
      </c>
      <c r="J18" s="71"/>
      <c r="K18" s="455"/>
      <c r="L18" s="766"/>
      <c r="M18" s="767"/>
      <c r="N18" s="71">
        <f>O18+Q18</f>
        <v>200</v>
      </c>
      <c r="O18" s="455">
        <v>200</v>
      </c>
      <c r="P18" s="766"/>
      <c r="Q18" s="767"/>
      <c r="R18" s="193">
        <f>S18+U18</f>
        <v>120</v>
      </c>
      <c r="S18" s="768">
        <v>120</v>
      </c>
      <c r="T18" s="769"/>
      <c r="U18" s="770"/>
      <c r="V18" s="771"/>
      <c r="W18" s="772"/>
      <c r="X18" s="634" t="s">
        <v>98</v>
      </c>
      <c r="Y18" s="161">
        <v>0.6</v>
      </c>
      <c r="Z18" s="619"/>
      <c r="AA18" s="163"/>
    </row>
    <row r="19" spans="1:30" ht="15.75" customHeight="1" thickBot="1">
      <c r="A19" s="206"/>
      <c r="B19" s="207"/>
      <c r="C19" s="494"/>
      <c r="D19" s="1184"/>
      <c r="E19" s="1076"/>
      <c r="F19" s="909"/>
      <c r="G19" s="911"/>
      <c r="H19" s="913"/>
      <c r="I19" s="460" t="s">
        <v>13</v>
      </c>
      <c r="J19" s="636"/>
      <c r="K19" s="495"/>
      <c r="L19" s="495"/>
      <c r="M19" s="462"/>
      <c r="N19" s="636">
        <f>O19+Q19</f>
        <v>200</v>
      </c>
      <c r="O19" s="495">
        <f>O18</f>
        <v>200</v>
      </c>
      <c r="P19" s="495"/>
      <c r="Q19" s="462"/>
      <c r="R19" s="636">
        <f>S19+U19</f>
        <v>120</v>
      </c>
      <c r="S19" s="495">
        <f>S18</f>
        <v>120</v>
      </c>
      <c r="T19" s="495"/>
      <c r="U19" s="462">
        <f>U18</f>
        <v>0</v>
      </c>
      <c r="V19" s="496"/>
      <c r="W19" s="461"/>
      <c r="X19" s="334"/>
      <c r="Y19" s="651"/>
      <c r="Z19" s="335"/>
      <c r="AA19" s="336"/>
    </row>
    <row r="20" spans="1:30" ht="15" customHeight="1" thickBot="1">
      <c r="A20" s="598" t="s">
        <v>10</v>
      </c>
      <c r="B20" s="235" t="s">
        <v>10</v>
      </c>
      <c r="C20" s="295"/>
      <c r="D20" s="296"/>
      <c r="E20" s="296"/>
      <c r="F20" s="296"/>
      <c r="G20" s="297"/>
      <c r="H20" s="297"/>
      <c r="I20" s="609"/>
      <c r="J20" s="608">
        <f>J17+J13</f>
        <v>170</v>
      </c>
      <c r="K20" s="608">
        <f>K17+K13</f>
        <v>170</v>
      </c>
      <c r="L20" s="608">
        <f>L17+L13</f>
        <v>0</v>
      </c>
      <c r="M20" s="608">
        <f>M17+M13</f>
        <v>0</v>
      </c>
      <c r="N20" s="608">
        <f>N17+N13+N19</f>
        <v>750.3</v>
      </c>
      <c r="O20" s="608">
        <f t="shared" ref="O20:W20" si="0">O17+O13+O19</f>
        <v>750.3</v>
      </c>
      <c r="P20" s="608">
        <f t="shared" si="0"/>
        <v>0</v>
      </c>
      <c r="Q20" s="608">
        <f t="shared" si="0"/>
        <v>0</v>
      </c>
      <c r="R20" s="608">
        <f t="shared" si="0"/>
        <v>590</v>
      </c>
      <c r="S20" s="608">
        <f t="shared" si="0"/>
        <v>577</v>
      </c>
      <c r="T20" s="608">
        <f t="shared" si="0"/>
        <v>0</v>
      </c>
      <c r="U20" s="608">
        <f t="shared" si="0"/>
        <v>13</v>
      </c>
      <c r="V20" s="608">
        <f t="shared" si="0"/>
        <v>170</v>
      </c>
      <c r="W20" s="608">
        <f t="shared" si="0"/>
        <v>170</v>
      </c>
      <c r="X20" s="897"/>
      <c r="Y20" s="898"/>
      <c r="Z20" s="898"/>
      <c r="AA20" s="899"/>
    </row>
    <row r="21" spans="1:30" ht="14.25" customHeight="1" thickBot="1">
      <c r="A21" s="4" t="s">
        <v>10</v>
      </c>
      <c r="B21" s="59" t="s">
        <v>14</v>
      </c>
      <c r="C21" s="900" t="s">
        <v>47</v>
      </c>
      <c r="D21" s="901"/>
      <c r="E21" s="901"/>
      <c r="F21" s="901"/>
      <c r="G21" s="901"/>
      <c r="H21" s="901"/>
      <c r="I21" s="901"/>
      <c r="J21" s="901"/>
      <c r="K21" s="901"/>
      <c r="L21" s="901"/>
      <c r="M21" s="901"/>
      <c r="N21" s="901"/>
      <c r="O21" s="901"/>
      <c r="P21" s="901"/>
      <c r="Q21" s="901"/>
      <c r="R21" s="901"/>
      <c r="S21" s="901"/>
      <c r="T21" s="901"/>
      <c r="U21" s="901"/>
      <c r="V21" s="901"/>
      <c r="W21" s="901"/>
      <c r="X21" s="901"/>
      <c r="Y21" s="901"/>
      <c r="Z21" s="901"/>
      <c r="AA21" s="902"/>
      <c r="AD21" s="49"/>
    </row>
    <row r="22" spans="1:30" s="36" customFormat="1" ht="27" customHeight="1">
      <c r="A22" s="35" t="s">
        <v>10</v>
      </c>
      <c r="B22" s="599" t="s">
        <v>14</v>
      </c>
      <c r="C22" s="464" t="s">
        <v>10</v>
      </c>
      <c r="D22" s="418"/>
      <c r="E22" s="416" t="s">
        <v>115</v>
      </c>
      <c r="F22" s="374"/>
      <c r="G22" s="1206" t="s">
        <v>11</v>
      </c>
      <c r="H22" s="1203">
        <v>2</v>
      </c>
      <c r="I22" s="354"/>
      <c r="J22" s="133"/>
      <c r="K22" s="75"/>
      <c r="L22" s="75"/>
      <c r="M22" s="355"/>
      <c r="N22" s="133"/>
      <c r="O22" s="75"/>
      <c r="P22" s="75"/>
      <c r="Q22" s="134"/>
      <c r="R22" s="356"/>
      <c r="S22" s="152"/>
      <c r="T22" s="152"/>
      <c r="U22" s="357"/>
      <c r="V22" s="119"/>
      <c r="W22" s="119"/>
      <c r="X22" s="893" t="s">
        <v>176</v>
      </c>
      <c r="Y22" s="440">
        <f>SUM(Y23:Y27)</f>
        <v>3836</v>
      </c>
      <c r="Z22" s="440">
        <f>SUM(Z23:Z27)</f>
        <v>3862</v>
      </c>
      <c r="AA22" s="575">
        <f>SUM(AA23:AA27)</f>
        <v>3728</v>
      </c>
    </row>
    <row r="23" spans="1:30" s="36" customFormat="1" ht="18" customHeight="1">
      <c r="A23" s="37"/>
      <c r="B23" s="603"/>
      <c r="C23" s="465"/>
      <c r="D23" s="419" t="s">
        <v>10</v>
      </c>
      <c r="E23" s="417" t="s">
        <v>87</v>
      </c>
      <c r="F23" s="375"/>
      <c r="G23" s="1207"/>
      <c r="H23" s="1204"/>
      <c r="I23" s="783" t="s">
        <v>166</v>
      </c>
      <c r="J23" s="122"/>
      <c r="K23" s="784"/>
      <c r="L23" s="784"/>
      <c r="M23" s="785"/>
      <c r="N23" s="122">
        <f>O23+Q23</f>
        <v>17.3</v>
      </c>
      <c r="O23" s="784">
        <v>17.3</v>
      </c>
      <c r="P23" s="784"/>
      <c r="Q23" s="66"/>
      <c r="R23" s="786">
        <f>S23+U23</f>
        <v>17.3</v>
      </c>
      <c r="S23" s="716">
        <v>17.3</v>
      </c>
      <c r="T23" s="716"/>
      <c r="U23" s="787"/>
      <c r="V23" s="120"/>
      <c r="W23" s="120"/>
      <c r="X23" s="894"/>
      <c r="Y23" s="435">
        <v>1162</v>
      </c>
      <c r="Z23" s="436">
        <v>1152</v>
      </c>
      <c r="AA23" s="437">
        <v>1000</v>
      </c>
    </row>
    <row r="24" spans="1:30" s="36" customFormat="1" ht="18" customHeight="1">
      <c r="A24" s="37"/>
      <c r="B24" s="603"/>
      <c r="C24" s="465"/>
      <c r="D24" s="578" t="s">
        <v>14</v>
      </c>
      <c r="E24" s="417" t="s">
        <v>88</v>
      </c>
      <c r="F24" s="375"/>
      <c r="G24" s="1207"/>
      <c r="H24" s="1204"/>
      <c r="I24" s="298"/>
      <c r="J24" s="70"/>
      <c r="K24" s="299"/>
      <c r="L24" s="68"/>
      <c r="M24" s="302"/>
      <c r="N24" s="70"/>
      <c r="O24" s="299"/>
      <c r="P24" s="299"/>
      <c r="Q24" s="303"/>
      <c r="R24" s="387"/>
      <c r="S24" s="300"/>
      <c r="T24" s="300"/>
      <c r="U24" s="388"/>
      <c r="V24" s="304"/>
      <c r="W24" s="304"/>
      <c r="X24" s="285"/>
      <c r="Y24" s="435">
        <v>930</v>
      </c>
      <c r="Z24" s="436">
        <v>950</v>
      </c>
      <c r="AA24" s="438">
        <v>950</v>
      </c>
    </row>
    <row r="25" spans="1:30" s="36" customFormat="1" ht="14.25" customHeight="1">
      <c r="A25" s="37"/>
      <c r="B25" s="603"/>
      <c r="C25" s="465"/>
      <c r="D25" s="419" t="s">
        <v>15</v>
      </c>
      <c r="E25" s="417" t="s">
        <v>89</v>
      </c>
      <c r="F25" s="375"/>
      <c r="G25" s="1207"/>
      <c r="H25" s="1204"/>
      <c r="I25" s="298"/>
      <c r="J25" s="70"/>
      <c r="K25" s="299"/>
      <c r="L25" s="299"/>
      <c r="M25" s="302"/>
      <c r="N25" s="70"/>
      <c r="O25" s="299"/>
      <c r="P25" s="299"/>
      <c r="Q25" s="303"/>
      <c r="R25" s="387"/>
      <c r="S25" s="300"/>
      <c r="T25" s="300"/>
      <c r="U25" s="386"/>
      <c r="V25" s="304"/>
      <c r="W25" s="304"/>
      <c r="X25" s="285"/>
      <c r="Y25" s="435">
        <v>548</v>
      </c>
      <c r="Z25" s="435">
        <v>548</v>
      </c>
      <c r="AA25" s="438">
        <v>548</v>
      </c>
    </row>
    <row r="26" spans="1:30" s="36" customFormat="1" ht="29.25" customHeight="1">
      <c r="A26" s="37"/>
      <c r="B26" s="603"/>
      <c r="C26" s="465"/>
      <c r="D26" s="578" t="s">
        <v>16</v>
      </c>
      <c r="E26" s="417" t="s">
        <v>90</v>
      </c>
      <c r="F26" s="375"/>
      <c r="G26" s="1207"/>
      <c r="H26" s="1204"/>
      <c r="I26" s="298"/>
      <c r="J26" s="70"/>
      <c r="K26" s="299"/>
      <c r="L26" s="299"/>
      <c r="M26" s="302"/>
      <c r="N26" s="70"/>
      <c r="O26" s="299"/>
      <c r="P26" s="299"/>
      <c r="Q26" s="303"/>
      <c r="R26" s="306"/>
      <c r="S26" s="300"/>
      <c r="T26" s="300"/>
      <c r="U26" s="386"/>
      <c r="V26" s="304"/>
      <c r="W26" s="304"/>
      <c r="X26" s="285"/>
      <c r="Y26" s="435">
        <v>584</v>
      </c>
      <c r="Z26" s="436">
        <v>600</v>
      </c>
      <c r="AA26" s="439">
        <v>600</v>
      </c>
    </row>
    <row r="27" spans="1:30" s="36" customFormat="1" ht="30" customHeight="1">
      <c r="A27" s="37"/>
      <c r="B27" s="603"/>
      <c r="C27" s="465"/>
      <c r="D27" s="419" t="s">
        <v>17</v>
      </c>
      <c r="E27" s="417" t="s">
        <v>59</v>
      </c>
      <c r="F27" s="375"/>
      <c r="G27" s="1207"/>
      <c r="H27" s="1204"/>
      <c r="I27" s="298"/>
      <c r="J27" s="70"/>
      <c r="K27" s="299"/>
      <c r="L27" s="299"/>
      <c r="M27" s="302"/>
      <c r="N27" s="70"/>
      <c r="O27" s="299"/>
      <c r="P27" s="299"/>
      <c r="Q27" s="303"/>
      <c r="R27" s="306"/>
      <c r="S27" s="300"/>
      <c r="T27" s="300"/>
      <c r="U27" s="305"/>
      <c r="V27" s="304"/>
      <c r="W27" s="304"/>
      <c r="X27" s="285"/>
      <c r="Y27" s="435">
        <v>612</v>
      </c>
      <c r="Z27" s="436">
        <v>612</v>
      </c>
      <c r="AA27" s="439">
        <v>630</v>
      </c>
    </row>
    <row r="28" spans="1:30" ht="20.25" customHeight="1">
      <c r="A28" s="878"/>
      <c r="B28" s="1201"/>
      <c r="C28" s="918"/>
      <c r="D28" s="1215" t="s">
        <v>44</v>
      </c>
      <c r="E28" s="1211" t="s">
        <v>38</v>
      </c>
      <c r="F28" s="1209"/>
      <c r="G28" s="1207"/>
      <c r="H28" s="1204"/>
      <c r="I28" s="51"/>
      <c r="J28" s="77"/>
      <c r="K28" s="78"/>
      <c r="L28" s="78"/>
      <c r="M28" s="408"/>
      <c r="N28" s="77"/>
      <c r="O28" s="78"/>
      <c r="P28" s="78"/>
      <c r="Q28" s="79"/>
      <c r="R28" s="409"/>
      <c r="S28" s="154"/>
      <c r="T28" s="154"/>
      <c r="U28" s="301"/>
      <c r="V28" s="126"/>
      <c r="W28" s="126"/>
      <c r="X28" s="984" t="s">
        <v>178</v>
      </c>
      <c r="Y28" s="647">
        <v>12.5</v>
      </c>
      <c r="Z28" s="647">
        <v>13</v>
      </c>
      <c r="AA28" s="385">
        <v>13.5</v>
      </c>
    </row>
    <row r="29" spans="1:30" ht="20.25" customHeight="1" thickBot="1">
      <c r="A29" s="861"/>
      <c r="B29" s="1202"/>
      <c r="C29" s="919"/>
      <c r="D29" s="1216"/>
      <c r="E29" s="1212"/>
      <c r="F29" s="1210"/>
      <c r="G29" s="1208"/>
      <c r="H29" s="1205"/>
      <c r="I29" s="795"/>
      <c r="J29" s="796"/>
      <c r="K29" s="797"/>
      <c r="L29" s="797"/>
      <c r="M29" s="798"/>
      <c r="N29" s="796"/>
      <c r="O29" s="797"/>
      <c r="P29" s="797"/>
      <c r="Q29" s="799"/>
      <c r="R29" s="800"/>
      <c r="S29" s="801"/>
      <c r="T29" s="801"/>
      <c r="U29" s="802"/>
      <c r="V29" s="803"/>
      <c r="W29" s="803"/>
      <c r="X29" s="924"/>
      <c r="Y29" s="651"/>
      <c r="Z29" s="651"/>
      <c r="AA29" s="804"/>
    </row>
    <row r="30" spans="1:30" s="36" customFormat="1" ht="14.25" customHeight="1">
      <c r="A30" s="37"/>
      <c r="B30" s="603"/>
      <c r="C30" s="1197" t="s">
        <v>114</v>
      </c>
      <c r="D30" s="1198"/>
      <c r="E30" s="1198"/>
      <c r="F30" s="1198"/>
      <c r="G30" s="1198"/>
      <c r="H30" s="1198"/>
      <c r="I30" s="550" t="s">
        <v>12</v>
      </c>
      <c r="J30" s="470">
        <f>K30+M30</f>
        <v>11446.800000000001</v>
      </c>
      <c r="K30" s="471">
        <v>11401.2</v>
      </c>
      <c r="L30" s="471">
        <v>6805.4</v>
      </c>
      <c r="M30" s="484">
        <v>45.6</v>
      </c>
      <c r="N30" s="470">
        <f>O30+Q30</f>
        <v>13478.3</v>
      </c>
      <c r="O30" s="471">
        <f>13519.6-72.2</f>
        <v>13447.4</v>
      </c>
      <c r="P30" s="471">
        <v>8205.1</v>
      </c>
      <c r="Q30" s="472">
        <v>30.9</v>
      </c>
      <c r="R30" s="753">
        <f>S30+U30</f>
        <v>11510.299999999997</v>
      </c>
      <c r="S30" s="471">
        <f>11220.3-72.2+26.5+331.8</f>
        <v>11506.399999999998</v>
      </c>
      <c r="T30" s="471">
        <f>7036.8+61.2+237</f>
        <v>7335</v>
      </c>
      <c r="U30" s="484">
        <f>30.4-26.5</f>
        <v>3.8999999999999986</v>
      </c>
      <c r="V30" s="754">
        <v>11510.3</v>
      </c>
      <c r="W30" s="754">
        <v>11510.3</v>
      </c>
      <c r="X30" s="894"/>
      <c r="Y30" s="407"/>
      <c r="Z30" s="373"/>
      <c r="AA30" s="362"/>
    </row>
    <row r="31" spans="1:30" s="36" customFormat="1" ht="14.25" customHeight="1">
      <c r="A31" s="37"/>
      <c r="B31" s="603"/>
      <c r="C31" s="485"/>
      <c r="D31" s="486"/>
      <c r="E31" s="486"/>
      <c r="F31" s="486"/>
      <c r="G31" s="486"/>
      <c r="H31" s="487"/>
      <c r="I31" s="551" t="s">
        <v>122</v>
      </c>
      <c r="J31" s="473">
        <f>K31+M31</f>
        <v>587.4</v>
      </c>
      <c r="K31" s="474">
        <v>519.4</v>
      </c>
      <c r="L31" s="474"/>
      <c r="M31" s="488">
        <v>68</v>
      </c>
      <c r="N31" s="473">
        <f>O31+Q31</f>
        <v>654.20000000000005</v>
      </c>
      <c r="O31" s="474">
        <v>593.20000000000005</v>
      </c>
      <c r="P31" s="474"/>
      <c r="Q31" s="475">
        <v>61</v>
      </c>
      <c r="R31" s="755">
        <f>S31+U31</f>
        <v>701.8</v>
      </c>
      <c r="S31" s="474">
        <v>618.29999999999995</v>
      </c>
      <c r="T31" s="474"/>
      <c r="U31" s="488">
        <v>83.5</v>
      </c>
      <c r="V31" s="756">
        <v>659.2</v>
      </c>
      <c r="W31" s="756">
        <v>659.2</v>
      </c>
      <c r="X31" s="894"/>
      <c r="Y31" s="407"/>
      <c r="Z31" s="373"/>
      <c r="AA31" s="362"/>
    </row>
    <row r="32" spans="1:30" s="36" customFormat="1" ht="14.25" customHeight="1" thickBot="1">
      <c r="A32" s="399"/>
      <c r="B32" s="600"/>
      <c r="C32" s="489"/>
      <c r="D32" s="490"/>
      <c r="E32" s="490"/>
      <c r="F32" s="490"/>
      <c r="G32" s="490"/>
      <c r="H32" s="491"/>
      <c r="I32" s="492" t="s">
        <v>13</v>
      </c>
      <c r="J32" s="636">
        <f>SUM(J30:J31)</f>
        <v>12034.2</v>
      </c>
      <c r="K32" s="636">
        <f t="shared" ref="K32:W32" si="1">SUM(K30:K31)</f>
        <v>11920.6</v>
      </c>
      <c r="L32" s="636">
        <f t="shared" si="1"/>
        <v>6805.4</v>
      </c>
      <c r="M32" s="636">
        <f t="shared" si="1"/>
        <v>113.6</v>
      </c>
      <c r="N32" s="636">
        <f>SUM(N23:N31)</f>
        <v>14149.8</v>
      </c>
      <c r="O32" s="636">
        <f>SUM(O23:O31)</f>
        <v>14057.9</v>
      </c>
      <c r="P32" s="636">
        <f t="shared" si="1"/>
        <v>8205.1</v>
      </c>
      <c r="Q32" s="636">
        <f t="shared" si="1"/>
        <v>91.9</v>
      </c>
      <c r="R32" s="496">
        <f>SUM(R23:R31)</f>
        <v>12229.399999999996</v>
      </c>
      <c r="S32" s="637">
        <f>SUM(S23:S31)</f>
        <v>12141.999999999996</v>
      </c>
      <c r="T32" s="663">
        <f t="shared" si="1"/>
        <v>7335</v>
      </c>
      <c r="U32" s="638">
        <f t="shared" si="1"/>
        <v>87.4</v>
      </c>
      <c r="V32" s="636">
        <f t="shared" si="1"/>
        <v>12169.5</v>
      </c>
      <c r="W32" s="636">
        <f t="shared" si="1"/>
        <v>12169.5</v>
      </c>
      <c r="X32" s="411"/>
      <c r="Y32" s="400"/>
      <c r="Z32" s="401"/>
      <c r="AA32" s="402"/>
    </row>
    <row r="33" spans="1:27" ht="15" customHeight="1">
      <c r="A33" s="204" t="s">
        <v>10</v>
      </c>
      <c r="B33" s="205" t="s">
        <v>14</v>
      </c>
      <c r="C33" s="493" t="s">
        <v>14</v>
      </c>
      <c r="D33" s="1183"/>
      <c r="E33" s="1075" t="s">
        <v>165</v>
      </c>
      <c r="F33" s="908"/>
      <c r="G33" s="910"/>
      <c r="H33" s="912" t="s">
        <v>37</v>
      </c>
      <c r="I33" s="3" t="s">
        <v>12</v>
      </c>
      <c r="J33" s="326"/>
      <c r="K33" s="327"/>
      <c r="L33" s="328"/>
      <c r="M33" s="329"/>
      <c r="N33" s="326"/>
      <c r="O33" s="327"/>
      <c r="P33" s="328"/>
      <c r="Q33" s="329"/>
      <c r="R33" s="330">
        <f>S33+U33</f>
        <v>100</v>
      </c>
      <c r="S33" s="331"/>
      <c r="T33" s="292"/>
      <c r="U33" s="656">
        <v>100</v>
      </c>
      <c r="V33" s="324"/>
      <c r="W33" s="325"/>
      <c r="X33" s="650" t="s">
        <v>162</v>
      </c>
      <c r="Y33" s="613">
        <v>1</v>
      </c>
      <c r="Z33" s="631"/>
      <c r="AA33" s="632"/>
    </row>
    <row r="34" spans="1:27" ht="15.75" customHeight="1" thickBot="1">
      <c r="A34" s="206"/>
      <c r="B34" s="207"/>
      <c r="C34" s="494"/>
      <c r="D34" s="1184"/>
      <c r="E34" s="1076"/>
      <c r="F34" s="909"/>
      <c r="G34" s="911"/>
      <c r="H34" s="913"/>
      <c r="I34" s="460" t="s">
        <v>13</v>
      </c>
      <c r="J34" s="636"/>
      <c r="K34" s="495"/>
      <c r="L34" s="495"/>
      <c r="M34" s="462"/>
      <c r="N34" s="636"/>
      <c r="O34" s="495"/>
      <c r="P34" s="495"/>
      <c r="Q34" s="462"/>
      <c r="R34" s="636">
        <f>S34+U34</f>
        <v>100</v>
      </c>
      <c r="S34" s="495"/>
      <c r="T34" s="495"/>
      <c r="U34" s="462">
        <f>U33</f>
        <v>100</v>
      </c>
      <c r="V34" s="496"/>
      <c r="W34" s="461"/>
      <c r="X34" s="334"/>
      <c r="Y34" s="651"/>
      <c r="Z34" s="335"/>
      <c r="AA34" s="336"/>
    </row>
    <row r="35" spans="1:27" ht="27" customHeight="1">
      <c r="A35" s="204" t="s">
        <v>10</v>
      </c>
      <c r="B35" s="205" t="s">
        <v>14</v>
      </c>
      <c r="C35" s="493" t="s">
        <v>15</v>
      </c>
      <c r="D35" s="640"/>
      <c r="E35" s="514" t="s">
        <v>48</v>
      </c>
      <c r="F35" s="513" t="s">
        <v>49</v>
      </c>
      <c r="G35" s="497" t="s">
        <v>11</v>
      </c>
      <c r="H35" s="610" t="s">
        <v>37</v>
      </c>
      <c r="I35" s="318"/>
      <c r="J35" s="376"/>
      <c r="K35" s="377"/>
      <c r="L35" s="378"/>
      <c r="M35" s="379"/>
      <c r="N35" s="376"/>
      <c r="O35" s="377"/>
      <c r="P35" s="378"/>
      <c r="Q35" s="379"/>
      <c r="R35" s="361"/>
      <c r="S35" s="380"/>
      <c r="T35" s="381"/>
      <c r="U35" s="382"/>
      <c r="V35" s="383"/>
      <c r="W35" s="384"/>
      <c r="X35" s="395" t="s">
        <v>91</v>
      </c>
      <c r="Y35" s="396">
        <f>SUM(Y36:Y43)</f>
        <v>74</v>
      </c>
      <c r="Z35" s="397">
        <f>SUM(Z36:Z43)</f>
        <v>74</v>
      </c>
      <c r="AA35" s="398">
        <f>SUM(AA36:AA43)</f>
        <v>74</v>
      </c>
    </row>
    <row r="36" spans="1:27" ht="28.5" customHeight="1">
      <c r="A36" s="204"/>
      <c r="B36" s="205"/>
      <c r="C36" s="493"/>
      <c r="D36" s="642" t="s">
        <v>10</v>
      </c>
      <c r="E36" s="515" t="s">
        <v>60</v>
      </c>
      <c r="F36" s="404"/>
      <c r="G36" s="498"/>
      <c r="H36" s="610"/>
      <c r="I36" s="3" t="s">
        <v>12</v>
      </c>
      <c r="J36" s="256">
        <f>K36+M36</f>
        <v>50.4</v>
      </c>
      <c r="K36" s="307">
        <v>50.4</v>
      </c>
      <c r="L36" s="308"/>
      <c r="M36" s="309"/>
      <c r="N36" s="256">
        <f>O36+Q36</f>
        <v>50.4</v>
      </c>
      <c r="O36" s="307">
        <v>50.4</v>
      </c>
      <c r="P36" s="308"/>
      <c r="Q36" s="309"/>
      <c r="R36" s="191">
        <f>S36+U36</f>
        <v>50.4</v>
      </c>
      <c r="S36" s="310">
        <v>50.4</v>
      </c>
      <c r="T36" s="311"/>
      <c r="U36" s="312"/>
      <c r="V36" s="313">
        <v>50.4</v>
      </c>
      <c r="W36" s="314">
        <v>50.4</v>
      </c>
      <c r="X36" s="315" t="s">
        <v>68</v>
      </c>
      <c r="Y36" s="162">
        <v>14</v>
      </c>
      <c r="Z36" s="316">
        <v>14</v>
      </c>
      <c r="AA36" s="317">
        <v>14</v>
      </c>
    </row>
    <row r="37" spans="1:27" ht="29.25" customHeight="1">
      <c r="A37" s="204"/>
      <c r="B37" s="205"/>
      <c r="C37" s="493"/>
      <c r="D37" s="60" t="s">
        <v>14</v>
      </c>
      <c r="E37" s="501" t="s">
        <v>61</v>
      </c>
      <c r="F37" s="404"/>
      <c r="G37" s="498"/>
      <c r="H37" s="610"/>
      <c r="I37" s="318" t="s">
        <v>12</v>
      </c>
      <c r="J37" s="256">
        <f t="shared" ref="J37:J43" si="2">K37+M37</f>
        <v>10.4</v>
      </c>
      <c r="K37" s="319">
        <v>10.4</v>
      </c>
      <c r="L37" s="320"/>
      <c r="M37" s="321"/>
      <c r="N37" s="256">
        <f t="shared" ref="N37:N43" si="3">O37+Q37</f>
        <v>10.4</v>
      </c>
      <c r="O37" s="319">
        <v>10.4</v>
      </c>
      <c r="P37" s="320"/>
      <c r="Q37" s="321"/>
      <c r="R37" s="191">
        <f t="shared" ref="R37:R43" si="4">S37+U37</f>
        <v>10.4</v>
      </c>
      <c r="S37" s="414">
        <v>10.4</v>
      </c>
      <c r="T37" s="322"/>
      <c r="U37" s="323"/>
      <c r="V37" s="324">
        <v>10.4</v>
      </c>
      <c r="W37" s="325">
        <v>10.4</v>
      </c>
      <c r="X37" s="315" t="s">
        <v>68</v>
      </c>
      <c r="Y37" s="162">
        <v>4</v>
      </c>
      <c r="Z37" s="316">
        <v>4</v>
      </c>
      <c r="AA37" s="632">
        <v>4</v>
      </c>
    </row>
    <row r="38" spans="1:27" ht="27.75" customHeight="1">
      <c r="A38" s="204"/>
      <c r="B38" s="205"/>
      <c r="C38" s="493"/>
      <c r="D38" s="643" t="s">
        <v>15</v>
      </c>
      <c r="E38" s="516" t="s">
        <v>62</v>
      </c>
      <c r="F38" s="404"/>
      <c r="G38" s="498"/>
      <c r="H38" s="610"/>
      <c r="I38" s="3" t="s">
        <v>12</v>
      </c>
      <c r="J38" s="256">
        <f t="shared" si="2"/>
        <v>62.9</v>
      </c>
      <c r="K38" s="307">
        <v>62.9</v>
      </c>
      <c r="L38" s="308"/>
      <c r="M38" s="309"/>
      <c r="N38" s="256">
        <f t="shared" si="3"/>
        <v>62.9</v>
      </c>
      <c r="O38" s="307">
        <v>62.9</v>
      </c>
      <c r="P38" s="308"/>
      <c r="Q38" s="309"/>
      <c r="R38" s="191">
        <f t="shared" si="4"/>
        <v>62.9</v>
      </c>
      <c r="S38" s="310">
        <v>62.9</v>
      </c>
      <c r="T38" s="311"/>
      <c r="U38" s="312"/>
      <c r="V38" s="313">
        <v>62.9</v>
      </c>
      <c r="W38" s="314">
        <v>62.9</v>
      </c>
      <c r="X38" s="315" t="s">
        <v>68</v>
      </c>
      <c r="Y38" s="162">
        <v>40</v>
      </c>
      <c r="Z38" s="316">
        <v>40</v>
      </c>
      <c r="AA38" s="317">
        <v>40</v>
      </c>
    </row>
    <row r="39" spans="1:27" ht="42" customHeight="1">
      <c r="A39" s="204"/>
      <c r="B39" s="205"/>
      <c r="C39" s="493"/>
      <c r="D39" s="642" t="s">
        <v>16</v>
      </c>
      <c r="E39" s="420" t="s">
        <v>63</v>
      </c>
      <c r="F39" s="404"/>
      <c r="G39" s="498"/>
      <c r="H39" s="610"/>
      <c r="I39" s="318" t="s">
        <v>12</v>
      </c>
      <c r="J39" s="256">
        <f t="shared" si="2"/>
        <v>118.6</v>
      </c>
      <c r="K39" s="319">
        <v>118.6</v>
      </c>
      <c r="L39" s="320"/>
      <c r="M39" s="321"/>
      <c r="N39" s="83">
        <f t="shared" si="3"/>
        <v>88.6</v>
      </c>
      <c r="O39" s="319">
        <v>88.6</v>
      </c>
      <c r="P39" s="320"/>
      <c r="Q39" s="321"/>
      <c r="R39" s="208">
        <f t="shared" si="4"/>
        <v>33</v>
      </c>
      <c r="S39" s="414">
        <v>33</v>
      </c>
      <c r="T39" s="322"/>
      <c r="U39" s="323"/>
      <c r="V39" s="324">
        <v>33</v>
      </c>
      <c r="W39" s="325">
        <v>33</v>
      </c>
      <c r="X39" s="315" t="s">
        <v>68</v>
      </c>
      <c r="Y39" s="162">
        <v>3</v>
      </c>
      <c r="Z39" s="316">
        <v>3</v>
      </c>
      <c r="AA39" s="353">
        <v>3</v>
      </c>
    </row>
    <row r="40" spans="1:27" ht="54.75" customHeight="1">
      <c r="A40" s="204"/>
      <c r="B40" s="205"/>
      <c r="C40" s="493"/>
      <c r="D40" s="643" t="s">
        <v>17</v>
      </c>
      <c r="E40" s="516" t="s">
        <v>64</v>
      </c>
      <c r="F40" s="404"/>
      <c r="G40" s="498"/>
      <c r="H40" s="610"/>
      <c r="I40" s="366" t="s">
        <v>12</v>
      </c>
      <c r="J40" s="326">
        <f t="shared" si="2"/>
        <v>45</v>
      </c>
      <c r="K40" s="327">
        <v>45</v>
      </c>
      <c r="L40" s="328"/>
      <c r="M40" s="329"/>
      <c r="N40" s="326">
        <f t="shared" si="3"/>
        <v>45</v>
      </c>
      <c r="O40" s="327">
        <v>45</v>
      </c>
      <c r="P40" s="328"/>
      <c r="Q40" s="329"/>
      <c r="R40" s="330">
        <f t="shared" si="4"/>
        <v>45</v>
      </c>
      <c r="S40" s="331">
        <v>45</v>
      </c>
      <c r="T40" s="292"/>
      <c r="U40" s="332"/>
      <c r="V40" s="367">
        <v>45</v>
      </c>
      <c r="W40" s="368">
        <v>45</v>
      </c>
      <c r="X40" s="369" t="s">
        <v>68</v>
      </c>
      <c r="Y40" s="647">
        <v>10</v>
      </c>
      <c r="Z40" s="616">
        <v>10</v>
      </c>
      <c r="AA40" s="618">
        <v>10</v>
      </c>
    </row>
    <row r="41" spans="1:27" ht="29.25" customHeight="1">
      <c r="A41" s="204"/>
      <c r="B41" s="205"/>
      <c r="C41" s="476"/>
      <c r="D41" s="642" t="s">
        <v>44</v>
      </c>
      <c r="E41" s="515" t="s">
        <v>51</v>
      </c>
      <c r="F41" s="518"/>
      <c r="G41" s="519"/>
      <c r="H41" s="517"/>
      <c r="I41" s="3" t="s">
        <v>12</v>
      </c>
      <c r="J41" s="256">
        <f>K41+M41</f>
        <v>172.8</v>
      </c>
      <c r="K41" s="65">
        <v>172.8</v>
      </c>
      <c r="L41" s="308"/>
      <c r="M41" s="309"/>
      <c r="N41" s="256">
        <f>O41+Q41</f>
        <v>172.8</v>
      </c>
      <c r="O41" s="65">
        <v>172.8</v>
      </c>
      <c r="P41" s="308"/>
      <c r="Q41" s="309"/>
      <c r="R41" s="191">
        <f>S41+U41</f>
        <v>200</v>
      </c>
      <c r="S41" s="654">
        <v>200</v>
      </c>
      <c r="T41" s="311"/>
      <c r="U41" s="312"/>
      <c r="V41" s="314">
        <v>200</v>
      </c>
      <c r="W41" s="314">
        <v>200</v>
      </c>
      <c r="X41" s="372" t="s">
        <v>68</v>
      </c>
      <c r="Y41" s="162">
        <v>1</v>
      </c>
      <c r="Z41" s="316">
        <v>1</v>
      </c>
      <c r="AA41" s="353">
        <v>1</v>
      </c>
    </row>
    <row r="42" spans="1:27" ht="39" customHeight="1">
      <c r="A42" s="204"/>
      <c r="B42" s="205"/>
      <c r="C42" s="493"/>
      <c r="D42" s="421" t="s">
        <v>67</v>
      </c>
      <c r="E42" s="501" t="s">
        <v>65</v>
      </c>
      <c r="F42" s="404"/>
      <c r="G42" s="498"/>
      <c r="H42" s="610"/>
      <c r="I42" s="318" t="s">
        <v>12</v>
      </c>
      <c r="J42" s="83">
        <f t="shared" si="2"/>
        <v>26</v>
      </c>
      <c r="K42" s="319">
        <v>26</v>
      </c>
      <c r="L42" s="320"/>
      <c r="M42" s="321"/>
      <c r="N42" s="83">
        <f t="shared" si="3"/>
        <v>26</v>
      </c>
      <c r="O42" s="319">
        <v>26</v>
      </c>
      <c r="P42" s="320"/>
      <c r="Q42" s="321"/>
      <c r="R42" s="208">
        <f t="shared" si="4"/>
        <v>26</v>
      </c>
      <c r="S42" s="414">
        <v>26</v>
      </c>
      <c r="T42" s="322"/>
      <c r="U42" s="323"/>
      <c r="V42" s="324">
        <v>26</v>
      </c>
      <c r="W42" s="325">
        <v>26</v>
      </c>
      <c r="X42" s="370" t="s">
        <v>68</v>
      </c>
      <c r="Y42" s="648">
        <v>1</v>
      </c>
      <c r="Z42" s="442">
        <v>1</v>
      </c>
      <c r="AA42" s="371">
        <v>1</v>
      </c>
    </row>
    <row r="43" spans="1:27" ht="16.5" customHeight="1">
      <c r="A43" s="204"/>
      <c r="B43" s="205"/>
      <c r="C43" s="493"/>
      <c r="D43" s="60" t="s">
        <v>11</v>
      </c>
      <c r="E43" s="1218" t="s">
        <v>66</v>
      </c>
      <c r="F43" s="404"/>
      <c r="G43" s="498"/>
      <c r="H43" s="610"/>
      <c r="I43" s="3" t="s">
        <v>12</v>
      </c>
      <c r="J43" s="256">
        <f t="shared" si="2"/>
        <v>29.7</v>
      </c>
      <c r="K43" s="307">
        <v>29.7</v>
      </c>
      <c r="L43" s="308"/>
      <c r="M43" s="309"/>
      <c r="N43" s="256">
        <f t="shared" si="3"/>
        <v>29.7</v>
      </c>
      <c r="O43" s="307">
        <v>29.7</v>
      </c>
      <c r="P43" s="308"/>
      <c r="Q43" s="309"/>
      <c r="R43" s="191">
        <f t="shared" si="4"/>
        <v>29.7</v>
      </c>
      <c r="S43" s="310">
        <v>29.7</v>
      </c>
      <c r="T43" s="311"/>
      <c r="U43" s="312"/>
      <c r="V43" s="313">
        <v>29.7</v>
      </c>
      <c r="W43" s="314">
        <v>29.7</v>
      </c>
      <c r="X43" s="984" t="s">
        <v>68</v>
      </c>
      <c r="Y43" s="1185">
        <v>1</v>
      </c>
      <c r="Z43" s="985">
        <v>1</v>
      </c>
      <c r="AA43" s="1217">
        <v>1</v>
      </c>
    </row>
    <row r="44" spans="1:27" ht="15.75" customHeight="1" thickBot="1">
      <c r="A44" s="206"/>
      <c r="B44" s="207"/>
      <c r="C44" s="494"/>
      <c r="D44" s="644"/>
      <c r="E44" s="1219"/>
      <c r="F44" s="762"/>
      <c r="G44" s="761"/>
      <c r="H44" s="763"/>
      <c r="I44" s="460" t="s">
        <v>13</v>
      </c>
      <c r="J44" s="636">
        <f>K44+M44</f>
        <v>515.79999999999995</v>
      </c>
      <c r="K44" s="495">
        <f>SUM(K35:K43)</f>
        <v>515.79999999999995</v>
      </c>
      <c r="L44" s="495"/>
      <c r="M44" s="462"/>
      <c r="N44" s="636">
        <f>O44+Q44</f>
        <v>485.79999999999995</v>
      </c>
      <c r="O44" s="495">
        <f>SUM(O35:O43)</f>
        <v>485.79999999999995</v>
      </c>
      <c r="P44" s="495"/>
      <c r="Q44" s="462"/>
      <c r="R44" s="636">
        <f>S44+U44</f>
        <v>457.4</v>
      </c>
      <c r="S44" s="495">
        <f>SUM(S35:S43)</f>
        <v>457.4</v>
      </c>
      <c r="T44" s="495"/>
      <c r="U44" s="462"/>
      <c r="V44" s="496">
        <f>SUM(V36:V43)</f>
        <v>457.4</v>
      </c>
      <c r="W44" s="461">
        <f>SUM(W36:W43)</f>
        <v>457.4</v>
      </c>
      <c r="X44" s="924"/>
      <c r="Y44" s="1186"/>
      <c r="Z44" s="986"/>
      <c r="AA44" s="1011"/>
    </row>
    <row r="45" spans="1:27" ht="25.5" customHeight="1">
      <c r="A45" s="9" t="s">
        <v>10</v>
      </c>
      <c r="B45" s="23" t="s">
        <v>14</v>
      </c>
      <c r="C45" s="914" t="s">
        <v>16</v>
      </c>
      <c r="D45" s="1193"/>
      <c r="E45" s="926" t="s">
        <v>70</v>
      </c>
      <c r="F45" s="887"/>
      <c r="G45" s="889" t="s">
        <v>11</v>
      </c>
      <c r="H45" s="891" t="s">
        <v>37</v>
      </c>
      <c r="I45" s="318" t="s">
        <v>12</v>
      </c>
      <c r="J45" s="133">
        <f>K45+M45</f>
        <v>0</v>
      </c>
      <c r="K45" s="75"/>
      <c r="L45" s="75"/>
      <c r="M45" s="134"/>
      <c r="N45" s="133">
        <f>O45+Q45</f>
        <v>20</v>
      </c>
      <c r="O45" s="75">
        <v>20</v>
      </c>
      <c r="P45" s="75">
        <v>6.9</v>
      </c>
      <c r="Q45" s="134"/>
      <c r="R45" s="337">
        <f>S45+U45</f>
        <v>20</v>
      </c>
      <c r="S45" s="152">
        <v>20</v>
      </c>
      <c r="T45" s="152">
        <v>4.9000000000000004</v>
      </c>
      <c r="U45" s="338"/>
      <c r="V45" s="121"/>
      <c r="W45" s="119"/>
      <c r="X45" s="273" t="s">
        <v>93</v>
      </c>
      <c r="Y45" s="339">
        <v>23</v>
      </c>
      <c r="Z45" s="164"/>
      <c r="AA45" s="340"/>
    </row>
    <row r="46" spans="1:27" ht="15" customHeight="1">
      <c r="A46" s="40"/>
      <c r="B46" s="41"/>
      <c r="C46" s="925"/>
      <c r="D46" s="1175"/>
      <c r="E46" s="927"/>
      <c r="F46" s="934"/>
      <c r="G46" s="930"/>
      <c r="H46" s="941"/>
      <c r="I46" s="3" t="s">
        <v>26</v>
      </c>
      <c r="J46" s="135"/>
      <c r="K46" s="136"/>
      <c r="L46" s="136"/>
      <c r="M46" s="137"/>
      <c r="N46" s="135">
        <f>O46+Q46</f>
        <v>113.4</v>
      </c>
      <c r="O46" s="136">
        <v>113.4</v>
      </c>
      <c r="P46" s="136">
        <v>38.9</v>
      </c>
      <c r="Q46" s="137"/>
      <c r="R46" s="147">
        <f>S46+U46</f>
        <v>113.4</v>
      </c>
      <c r="S46" s="148">
        <v>113.4</v>
      </c>
      <c r="T46" s="148">
        <v>38.9</v>
      </c>
      <c r="U46" s="149"/>
      <c r="V46" s="138"/>
      <c r="W46" s="123"/>
      <c r="X46" s="937" t="s">
        <v>92</v>
      </c>
      <c r="Y46" s="895">
        <v>100</v>
      </c>
      <c r="Z46" s="341"/>
      <c r="AA46" s="342"/>
    </row>
    <row r="47" spans="1:27" ht="14.25" customHeight="1" thickBot="1">
      <c r="A47" s="10"/>
      <c r="B47" s="24"/>
      <c r="C47" s="915"/>
      <c r="D47" s="1176"/>
      <c r="E47" s="1128"/>
      <c r="F47" s="888"/>
      <c r="G47" s="890"/>
      <c r="H47" s="892"/>
      <c r="I47" s="265" t="s">
        <v>13</v>
      </c>
      <c r="J47" s="343">
        <f>K47+M47</f>
        <v>0</v>
      </c>
      <c r="K47" s="267"/>
      <c r="L47" s="267"/>
      <c r="M47" s="344">
        <f>SUM(M45:M46)</f>
        <v>0</v>
      </c>
      <c r="N47" s="343">
        <f>O47+Q47</f>
        <v>133.4</v>
      </c>
      <c r="O47" s="267">
        <f>SUM(O45:O46)</f>
        <v>133.4</v>
      </c>
      <c r="P47" s="267">
        <f>SUM(P45:P46)</f>
        <v>45.8</v>
      </c>
      <c r="Q47" s="344">
        <f>SUM(Q45:Q46)</f>
        <v>0</v>
      </c>
      <c r="R47" s="343">
        <f>S47+U47</f>
        <v>133.4</v>
      </c>
      <c r="S47" s="267">
        <f>SUM(S45:S46)</f>
        <v>133.4</v>
      </c>
      <c r="T47" s="267">
        <f>SUM(T45:T46)</f>
        <v>43.8</v>
      </c>
      <c r="U47" s="344">
        <f>SUM(U45:U46)</f>
        <v>0</v>
      </c>
      <c r="V47" s="345"/>
      <c r="W47" s="346"/>
      <c r="X47" s="938"/>
      <c r="Y47" s="896"/>
      <c r="Z47" s="166"/>
      <c r="AA47" s="167"/>
    </row>
    <row r="48" spans="1:27" ht="15.75" customHeight="1" thickBot="1">
      <c r="A48" s="4" t="s">
        <v>10</v>
      </c>
      <c r="B48" s="21" t="s">
        <v>14</v>
      </c>
      <c r="C48" s="904" t="s">
        <v>19</v>
      </c>
      <c r="D48" s="942"/>
      <c r="E48" s="942"/>
      <c r="F48" s="904"/>
      <c r="G48" s="904"/>
      <c r="H48" s="904"/>
      <c r="I48" s="904"/>
      <c r="J48" s="611">
        <f t="shared" ref="J48:Q48" si="5">J47+J44+J32</f>
        <v>12550</v>
      </c>
      <c r="K48" s="611">
        <f t="shared" si="5"/>
        <v>12436.4</v>
      </c>
      <c r="L48" s="611">
        <f t="shared" si="5"/>
        <v>6805.4</v>
      </c>
      <c r="M48" s="611">
        <f t="shared" si="5"/>
        <v>113.6</v>
      </c>
      <c r="N48" s="611">
        <f t="shared" si="5"/>
        <v>14769</v>
      </c>
      <c r="O48" s="611">
        <f t="shared" si="5"/>
        <v>14677.1</v>
      </c>
      <c r="P48" s="611">
        <f t="shared" si="5"/>
        <v>8250.9</v>
      </c>
      <c r="Q48" s="611">
        <f t="shared" si="5"/>
        <v>91.9</v>
      </c>
      <c r="R48" s="611">
        <f>R47+R44+R32+R34</f>
        <v>12920.199999999995</v>
      </c>
      <c r="S48" s="611">
        <f>S47+S44+S32+S34</f>
        <v>12732.799999999996</v>
      </c>
      <c r="T48" s="611">
        <f>T47+T44+T32+T34</f>
        <v>7378.8</v>
      </c>
      <c r="U48" s="611">
        <f>U47+U44+U32+U34</f>
        <v>187.4</v>
      </c>
      <c r="V48" s="611">
        <f>V47+V44+V32</f>
        <v>12626.9</v>
      </c>
      <c r="W48" s="611">
        <f>W47+W44+W32</f>
        <v>12626.9</v>
      </c>
      <c r="X48" s="943"/>
      <c r="Y48" s="944"/>
      <c r="Z48" s="944"/>
      <c r="AA48" s="945"/>
    </row>
    <row r="49" spans="1:33" ht="16.5" customHeight="1" thickBot="1">
      <c r="A49" s="18" t="s">
        <v>10</v>
      </c>
      <c r="B49" s="22" t="s">
        <v>15</v>
      </c>
      <c r="C49" s="946" t="s">
        <v>1</v>
      </c>
      <c r="D49" s="946"/>
      <c r="E49" s="946"/>
      <c r="F49" s="946"/>
      <c r="G49" s="946"/>
      <c r="H49" s="947"/>
      <c r="I49" s="946"/>
      <c r="J49" s="947"/>
      <c r="K49" s="947"/>
      <c r="L49" s="947"/>
      <c r="M49" s="947"/>
      <c r="N49" s="947"/>
      <c r="O49" s="947"/>
      <c r="P49" s="947"/>
      <c r="Q49" s="947"/>
      <c r="R49" s="947"/>
      <c r="S49" s="947"/>
      <c r="T49" s="947"/>
      <c r="U49" s="947"/>
      <c r="V49" s="947"/>
      <c r="W49" s="947"/>
      <c r="X49" s="946"/>
      <c r="Y49" s="946"/>
      <c r="Z49" s="946"/>
      <c r="AA49" s="948"/>
    </row>
    <row r="50" spans="1:33" ht="17.25" customHeight="1">
      <c r="A50" s="9" t="s">
        <v>10</v>
      </c>
      <c r="B50" s="23" t="s">
        <v>15</v>
      </c>
      <c r="C50" s="914" t="s">
        <v>10</v>
      </c>
      <c r="D50" s="44"/>
      <c r="E50" s="1177" t="s">
        <v>69</v>
      </c>
      <c r="F50" s="1180" t="s">
        <v>142</v>
      </c>
      <c r="G50" s="520" t="s">
        <v>11</v>
      </c>
      <c r="H50" s="606">
        <v>5</v>
      </c>
      <c r="I50" s="2" t="s">
        <v>45</v>
      </c>
      <c r="J50" s="133">
        <f>K50+M50</f>
        <v>70</v>
      </c>
      <c r="K50" s="75"/>
      <c r="L50" s="75"/>
      <c r="M50" s="134">
        <v>70</v>
      </c>
      <c r="N50" s="133">
        <f>O50+Q50</f>
        <v>49.2</v>
      </c>
      <c r="O50" s="75"/>
      <c r="P50" s="75"/>
      <c r="Q50" s="443">
        <v>49.2</v>
      </c>
      <c r="R50" s="337">
        <f>S50+U50</f>
        <v>0</v>
      </c>
      <c r="S50" s="152"/>
      <c r="T50" s="152"/>
      <c r="U50" s="338"/>
      <c r="V50" s="119"/>
      <c r="W50" s="119"/>
      <c r="X50" s="1199" t="s">
        <v>174</v>
      </c>
      <c r="Y50" s="164"/>
      <c r="Z50" s="788"/>
      <c r="AA50" s="789"/>
    </row>
    <row r="51" spans="1:33" ht="17.25" customHeight="1">
      <c r="A51" s="40"/>
      <c r="B51" s="41"/>
      <c r="C51" s="925"/>
      <c r="D51" s="45"/>
      <c r="E51" s="1178"/>
      <c r="F51" s="1181"/>
      <c r="G51" s="645"/>
      <c r="H51" s="607"/>
      <c r="I51" s="363" t="s">
        <v>12</v>
      </c>
      <c r="J51" s="135"/>
      <c r="K51" s="136"/>
      <c r="L51" s="136"/>
      <c r="M51" s="137"/>
      <c r="N51" s="135">
        <f>O51+Q51</f>
        <v>2071.1999999999998</v>
      </c>
      <c r="O51" s="136"/>
      <c r="P51" s="136"/>
      <c r="Q51" s="444">
        <v>2071.1999999999998</v>
      </c>
      <c r="R51" s="147">
        <f>S51+U51</f>
        <v>866</v>
      </c>
      <c r="S51" s="148"/>
      <c r="T51" s="148"/>
      <c r="U51" s="149">
        <v>866</v>
      </c>
      <c r="V51" s="123">
        <v>1254.4000000000001</v>
      </c>
      <c r="W51" s="123"/>
      <c r="X51" s="1200"/>
      <c r="Y51" s="165"/>
      <c r="Z51" s="170"/>
      <c r="AA51" s="614"/>
    </row>
    <row r="52" spans="1:33" ht="17.25" customHeight="1">
      <c r="A52" s="40"/>
      <c r="B52" s="41"/>
      <c r="C52" s="925"/>
      <c r="D52" s="45"/>
      <c r="E52" s="1178"/>
      <c r="F52" s="1181"/>
      <c r="G52" s="645"/>
      <c r="H52" s="607"/>
      <c r="I52" s="363" t="s">
        <v>113</v>
      </c>
      <c r="J52" s="135"/>
      <c r="K52" s="136"/>
      <c r="L52" s="136"/>
      <c r="M52" s="137"/>
      <c r="N52" s="135">
        <f>O52+Q52</f>
        <v>578.4</v>
      </c>
      <c r="O52" s="136"/>
      <c r="P52" s="136"/>
      <c r="Q52" s="444">
        <v>578.4</v>
      </c>
      <c r="R52" s="147">
        <f>S52+U52</f>
        <v>578.4</v>
      </c>
      <c r="S52" s="148"/>
      <c r="T52" s="148"/>
      <c r="U52" s="149">
        <v>578.4</v>
      </c>
      <c r="V52" s="123"/>
      <c r="W52" s="123"/>
      <c r="X52" s="1200"/>
      <c r="Y52" s="165"/>
      <c r="Z52" s="170"/>
      <c r="AA52" s="614"/>
    </row>
    <row r="53" spans="1:33" ht="14.25" customHeight="1">
      <c r="A53" s="40"/>
      <c r="B53" s="41"/>
      <c r="C53" s="925"/>
      <c r="D53" s="1175"/>
      <c r="E53" s="1178"/>
      <c r="F53" s="1181"/>
      <c r="G53" s="1191"/>
      <c r="H53" s="941"/>
      <c r="I53" s="364" t="s">
        <v>33</v>
      </c>
      <c r="J53" s="67"/>
      <c r="K53" s="68"/>
      <c r="L53" s="68"/>
      <c r="M53" s="69"/>
      <c r="N53" s="67">
        <f>O53+Q53</f>
        <v>500</v>
      </c>
      <c r="O53" s="68"/>
      <c r="P53" s="68"/>
      <c r="Q53" s="445">
        <v>500</v>
      </c>
      <c r="R53" s="141">
        <f>S53+U53</f>
        <v>500</v>
      </c>
      <c r="S53" s="142"/>
      <c r="T53" s="142"/>
      <c r="U53" s="143">
        <v>500</v>
      </c>
      <c r="V53" s="128"/>
      <c r="W53" s="128"/>
      <c r="X53" s="1200"/>
      <c r="Y53" s="165">
        <v>100</v>
      </c>
      <c r="Z53" s="170"/>
      <c r="AA53" s="614"/>
    </row>
    <row r="54" spans="1:33" ht="14.25" customHeight="1" thickBot="1">
      <c r="A54" s="10"/>
      <c r="B54" s="24"/>
      <c r="C54" s="915"/>
      <c r="D54" s="1176"/>
      <c r="E54" s="1179"/>
      <c r="F54" s="1182"/>
      <c r="G54" s="1192"/>
      <c r="H54" s="892"/>
      <c r="I54" s="521" t="s">
        <v>13</v>
      </c>
      <c r="J54" s="636">
        <f>K54+M54</f>
        <v>70</v>
      </c>
      <c r="K54" s="637"/>
      <c r="L54" s="637"/>
      <c r="M54" s="638">
        <f>SUM(M50:M53)</f>
        <v>70</v>
      </c>
      <c r="N54" s="636">
        <f>O54+Q54</f>
        <v>3198.7999999999997</v>
      </c>
      <c r="O54" s="637"/>
      <c r="P54" s="637"/>
      <c r="Q54" s="638">
        <f>SUM(Q50:Q53)</f>
        <v>3198.7999999999997</v>
      </c>
      <c r="R54" s="636">
        <f>S54+U54</f>
        <v>1944.4</v>
      </c>
      <c r="S54" s="637"/>
      <c r="T54" s="637"/>
      <c r="U54" s="638">
        <f>SUM(U50:U53)</f>
        <v>1944.4</v>
      </c>
      <c r="V54" s="522">
        <f>V53+V52+V51+V50</f>
        <v>1254.4000000000001</v>
      </c>
      <c r="W54" s="522"/>
      <c r="X54" s="365"/>
      <c r="Y54" s="166"/>
      <c r="Z54" s="171"/>
      <c r="AA54" s="172"/>
    </row>
    <row r="55" spans="1:33" ht="21.75" customHeight="1">
      <c r="A55" s="19" t="s">
        <v>10</v>
      </c>
      <c r="B55" s="25" t="s">
        <v>15</v>
      </c>
      <c r="C55" s="523" t="s">
        <v>14</v>
      </c>
      <c r="D55" s="422"/>
      <c r="E55" s="1123" t="s">
        <v>71</v>
      </c>
      <c r="F55" s="1213" t="s">
        <v>142</v>
      </c>
      <c r="G55" s="155" t="s">
        <v>11</v>
      </c>
      <c r="H55" s="7" t="s">
        <v>36</v>
      </c>
      <c r="I55" s="244"/>
      <c r="J55" s="73"/>
      <c r="K55" s="74"/>
      <c r="L55" s="75"/>
      <c r="M55" s="76"/>
      <c r="N55" s="73"/>
      <c r="O55" s="74"/>
      <c r="P55" s="75"/>
      <c r="Q55" s="76"/>
      <c r="R55" s="150"/>
      <c r="S55" s="151"/>
      <c r="T55" s="152"/>
      <c r="U55" s="153"/>
      <c r="V55" s="124"/>
      <c r="W55" s="125"/>
      <c r="X55" s="117"/>
      <c r="Y55" s="161"/>
      <c r="Z55" s="173"/>
      <c r="AA55" s="174"/>
    </row>
    <row r="56" spans="1:33" ht="21.75" customHeight="1">
      <c r="A56" s="20"/>
      <c r="B56" s="26"/>
      <c r="C56" s="524"/>
      <c r="D56" s="46"/>
      <c r="E56" s="1124"/>
      <c r="F56" s="1214"/>
      <c r="G56" s="156"/>
      <c r="H56" s="43"/>
      <c r="I56" s="52"/>
      <c r="J56" s="67"/>
      <c r="K56" s="68"/>
      <c r="L56" s="68"/>
      <c r="M56" s="69"/>
      <c r="N56" s="67"/>
      <c r="O56" s="68"/>
      <c r="P56" s="68"/>
      <c r="Q56" s="69"/>
      <c r="R56" s="141"/>
      <c r="S56" s="142"/>
      <c r="T56" s="142"/>
      <c r="U56" s="143"/>
      <c r="V56" s="70"/>
      <c r="W56" s="127"/>
      <c r="X56" s="61"/>
      <c r="Y56" s="613"/>
      <c r="Z56" s="175"/>
      <c r="AA56" s="614"/>
      <c r="AF56" s="49"/>
    </row>
    <row r="57" spans="1:33" ht="14.25" customHeight="1">
      <c r="A57" s="20"/>
      <c r="B57" s="26"/>
      <c r="C57" s="524"/>
      <c r="D57" s="1171" t="s">
        <v>10</v>
      </c>
      <c r="E57" s="1094" t="s">
        <v>99</v>
      </c>
      <c r="F57" s="1214"/>
      <c r="G57" s="156"/>
      <c r="H57" s="43"/>
      <c r="I57" s="146" t="s">
        <v>12</v>
      </c>
      <c r="J57" s="135"/>
      <c r="K57" s="136"/>
      <c r="L57" s="136"/>
      <c r="M57" s="137"/>
      <c r="N57" s="135">
        <f>O57+Q57</f>
        <v>2.7</v>
      </c>
      <c r="O57" s="136">
        <v>2.7</v>
      </c>
      <c r="P57" s="136"/>
      <c r="Q57" s="137"/>
      <c r="R57" s="147">
        <f t="shared" ref="R57:R62" si="6">S57+U57</f>
        <v>2.7</v>
      </c>
      <c r="S57" s="148">
        <v>2.7</v>
      </c>
      <c r="T57" s="148"/>
      <c r="U57" s="149"/>
      <c r="V57" s="122">
        <v>6.1</v>
      </c>
      <c r="W57" s="123"/>
      <c r="X57" s="984" t="s">
        <v>100</v>
      </c>
      <c r="Y57" s="1188"/>
      <c r="Z57" s="1185">
        <v>1</v>
      </c>
      <c r="AA57" s="1220"/>
      <c r="AB57" s="958"/>
      <c r="AC57" s="959"/>
      <c r="AD57" s="959"/>
      <c r="AE57" s="959"/>
      <c r="AF57" s="959"/>
      <c r="AG57" s="959"/>
    </row>
    <row r="58" spans="1:33" ht="14.25" customHeight="1">
      <c r="A58" s="20"/>
      <c r="B58" s="26"/>
      <c r="C58" s="524"/>
      <c r="D58" s="1172"/>
      <c r="E58" s="999"/>
      <c r="F58" s="1214"/>
      <c r="G58" s="156"/>
      <c r="H58" s="43"/>
      <c r="I58" s="146" t="s">
        <v>26</v>
      </c>
      <c r="J58" s="135"/>
      <c r="K58" s="136"/>
      <c r="L58" s="136"/>
      <c r="M58" s="137"/>
      <c r="N58" s="135">
        <f>O58+Q58</f>
        <v>14.9</v>
      </c>
      <c r="O58" s="136">
        <v>14.9</v>
      </c>
      <c r="P58" s="136"/>
      <c r="Q58" s="137"/>
      <c r="R58" s="147">
        <f t="shared" si="6"/>
        <v>14.9</v>
      </c>
      <c r="S58" s="148">
        <v>14.9</v>
      </c>
      <c r="T58" s="148"/>
      <c r="U58" s="149"/>
      <c r="V58" s="446">
        <v>34.799999999999997</v>
      </c>
      <c r="W58" s="123"/>
      <c r="X58" s="894"/>
      <c r="Y58" s="1189"/>
      <c r="Z58" s="960"/>
      <c r="AA58" s="961"/>
      <c r="AB58" s="254"/>
    </row>
    <row r="59" spans="1:33" ht="14.25" customHeight="1">
      <c r="A59" s="20"/>
      <c r="B59" s="26"/>
      <c r="C59" s="524"/>
      <c r="D59" s="1173"/>
      <c r="E59" s="1174"/>
      <c r="F59" s="1214"/>
      <c r="G59" s="156"/>
      <c r="H59" s="43"/>
      <c r="I59" s="238" t="s">
        <v>13</v>
      </c>
      <c r="J59" s="239"/>
      <c r="K59" s="240"/>
      <c r="L59" s="240"/>
      <c r="M59" s="241"/>
      <c r="N59" s="239">
        <f>O59+Q59</f>
        <v>17.600000000000001</v>
      </c>
      <c r="O59" s="240">
        <f>SUM(O57:O58)</f>
        <v>17.600000000000001</v>
      </c>
      <c r="P59" s="240"/>
      <c r="Q59" s="241"/>
      <c r="R59" s="239">
        <f t="shared" si="6"/>
        <v>17.600000000000001</v>
      </c>
      <c r="S59" s="240">
        <f>SUM(S57:S58)</f>
        <v>17.600000000000001</v>
      </c>
      <c r="T59" s="240"/>
      <c r="U59" s="241"/>
      <c r="V59" s="195">
        <f>SUM(V57:V58)</f>
        <v>40.9</v>
      </c>
      <c r="W59" s="243"/>
      <c r="X59" s="1187"/>
      <c r="Y59" s="1190"/>
      <c r="Z59" s="1222"/>
      <c r="AA59" s="1221"/>
      <c r="AB59" s="254"/>
    </row>
    <row r="60" spans="1:33" ht="14.25" customHeight="1">
      <c r="A60" s="20"/>
      <c r="B60" s="26"/>
      <c r="C60" s="524"/>
      <c r="D60" s="423" t="s">
        <v>14</v>
      </c>
      <c r="E60" s="1094" t="s">
        <v>163</v>
      </c>
      <c r="F60" s="1214"/>
      <c r="G60" s="156"/>
      <c r="H60" s="43"/>
      <c r="I60" s="146" t="s">
        <v>12</v>
      </c>
      <c r="J60" s="135"/>
      <c r="K60" s="136"/>
      <c r="L60" s="136"/>
      <c r="M60" s="137"/>
      <c r="N60" s="135">
        <f>O60+Q60</f>
        <v>100</v>
      </c>
      <c r="O60" s="136"/>
      <c r="P60" s="136"/>
      <c r="Q60" s="137">
        <v>100</v>
      </c>
      <c r="R60" s="147">
        <f t="shared" si="6"/>
        <v>100</v>
      </c>
      <c r="S60" s="148"/>
      <c r="T60" s="148"/>
      <c r="U60" s="149">
        <v>100</v>
      </c>
      <c r="V60" s="122"/>
      <c r="W60" s="123"/>
      <c r="X60" s="984" t="s">
        <v>126</v>
      </c>
      <c r="Y60" s="1185"/>
      <c r="Z60" s="1185">
        <v>1</v>
      </c>
      <c r="AA60" s="1220"/>
      <c r="AB60" s="254"/>
    </row>
    <row r="61" spans="1:33" ht="14.25" customHeight="1">
      <c r="A61" s="20"/>
      <c r="B61" s="26"/>
      <c r="C61" s="524"/>
      <c r="D61" s="424"/>
      <c r="E61" s="999"/>
      <c r="F61" s="1214"/>
      <c r="G61" s="953"/>
      <c r="H61" s="43"/>
      <c r="I61" s="146" t="s">
        <v>72</v>
      </c>
      <c r="J61" s="135"/>
      <c r="K61" s="136"/>
      <c r="L61" s="136"/>
      <c r="M61" s="137"/>
      <c r="N61" s="135">
        <f>Q61+O61</f>
        <v>300</v>
      </c>
      <c r="O61" s="136"/>
      <c r="P61" s="136"/>
      <c r="Q61" s="137">
        <v>300</v>
      </c>
      <c r="R61" s="147">
        <f t="shared" si="6"/>
        <v>200</v>
      </c>
      <c r="S61" s="148"/>
      <c r="T61" s="148"/>
      <c r="U61" s="149">
        <v>200</v>
      </c>
      <c r="V61" s="122">
        <v>1500</v>
      </c>
      <c r="W61" s="123"/>
      <c r="X61" s="894"/>
      <c r="Y61" s="960"/>
      <c r="Z61" s="960"/>
      <c r="AA61" s="961"/>
      <c r="AB61" s="254"/>
    </row>
    <row r="62" spans="1:33" ht="14.25" customHeight="1">
      <c r="A62" s="20"/>
      <c r="B62" s="26"/>
      <c r="C62" s="524"/>
      <c r="D62" s="525"/>
      <c r="E62" s="999"/>
      <c r="F62" s="1214"/>
      <c r="G62" s="953"/>
      <c r="H62" s="43"/>
      <c r="I62" s="238" t="s">
        <v>13</v>
      </c>
      <c r="J62" s="239"/>
      <c r="K62" s="240"/>
      <c r="L62" s="240"/>
      <c r="M62" s="241"/>
      <c r="N62" s="239">
        <f>O62+Q62</f>
        <v>400</v>
      </c>
      <c r="O62" s="240"/>
      <c r="P62" s="240"/>
      <c r="Q62" s="241">
        <f>SUM(Q60:Q61)</f>
        <v>400</v>
      </c>
      <c r="R62" s="239">
        <f t="shared" si="6"/>
        <v>300</v>
      </c>
      <c r="S62" s="240">
        <f>S60</f>
        <v>0</v>
      </c>
      <c r="T62" s="240"/>
      <c r="U62" s="241">
        <f>SUM(U60:U61)</f>
        <v>300</v>
      </c>
      <c r="V62" s="242">
        <f>SUM(V60:V61)</f>
        <v>1500</v>
      </c>
      <c r="W62" s="243"/>
      <c r="X62" s="894"/>
      <c r="Y62" s="960"/>
      <c r="Z62" s="960"/>
      <c r="AA62" s="961"/>
    </row>
    <row r="63" spans="1:33" ht="14.25" customHeight="1" thickBot="1">
      <c r="A63" s="1194"/>
      <c r="B63" s="1195"/>
      <c r="C63" s="1195"/>
      <c r="D63" s="1195"/>
      <c r="E63" s="1195"/>
      <c r="F63" s="1195"/>
      <c r="G63" s="1195"/>
      <c r="H63" s="1196"/>
      <c r="I63" s="144" t="s">
        <v>13</v>
      </c>
      <c r="J63" s="139"/>
      <c r="K63" s="145"/>
      <c r="L63" s="145"/>
      <c r="M63" s="140"/>
      <c r="N63" s="139">
        <f>O63+Q63</f>
        <v>417.6</v>
      </c>
      <c r="O63" s="145">
        <f>O62+O59</f>
        <v>17.600000000000001</v>
      </c>
      <c r="P63" s="145"/>
      <c r="Q63" s="140">
        <f>Q62+Q59</f>
        <v>400</v>
      </c>
      <c r="R63" s="139">
        <f>S63+U63</f>
        <v>317.60000000000002</v>
      </c>
      <c r="S63" s="145">
        <f>S62+S59</f>
        <v>17.600000000000001</v>
      </c>
      <c r="T63" s="145"/>
      <c r="U63" s="140">
        <f>U62+U59</f>
        <v>300</v>
      </c>
      <c r="V63" s="104">
        <f>V62+V59</f>
        <v>1540.9</v>
      </c>
      <c r="W63" s="110"/>
      <c r="X63" s="924"/>
      <c r="Y63" s="1186"/>
      <c r="Z63" s="1186"/>
      <c r="AA63" s="1223"/>
    </row>
    <row r="64" spans="1:33" ht="21" customHeight="1">
      <c r="A64" s="19" t="s">
        <v>10</v>
      </c>
      <c r="B64" s="25" t="s">
        <v>15</v>
      </c>
      <c r="C64" s="523" t="s">
        <v>15</v>
      </c>
      <c r="D64" s="422"/>
      <c r="E64" s="1123" t="s">
        <v>73</v>
      </c>
      <c r="F64" s="581"/>
      <c r="G64" s="155" t="s">
        <v>11</v>
      </c>
      <c r="H64" s="7"/>
      <c r="I64" s="244"/>
      <c r="J64" s="73"/>
      <c r="K64" s="74"/>
      <c r="L64" s="75"/>
      <c r="M64" s="76"/>
      <c r="N64" s="73"/>
      <c r="O64" s="74"/>
      <c r="P64" s="75"/>
      <c r="Q64" s="76"/>
      <c r="R64" s="150"/>
      <c r="S64" s="151"/>
      <c r="T64" s="152"/>
      <c r="U64" s="153"/>
      <c r="V64" s="124"/>
      <c r="W64" s="125"/>
      <c r="X64" s="117"/>
      <c r="Y64" s="161"/>
      <c r="Z64" s="173"/>
      <c r="AA64" s="174"/>
    </row>
    <row r="65" spans="1:30" ht="21" customHeight="1">
      <c r="A65" s="20"/>
      <c r="B65" s="26"/>
      <c r="C65" s="524"/>
      <c r="D65" s="46"/>
      <c r="E65" s="1124"/>
      <c r="F65" s="582"/>
      <c r="G65" s="156"/>
      <c r="H65" s="43"/>
      <c r="I65" s="52"/>
      <c r="J65" s="67"/>
      <c r="K65" s="68"/>
      <c r="L65" s="68"/>
      <c r="M65" s="69"/>
      <c r="N65" s="67"/>
      <c r="O65" s="68"/>
      <c r="P65" s="68"/>
      <c r="Q65" s="69"/>
      <c r="R65" s="141"/>
      <c r="S65" s="142"/>
      <c r="T65" s="142"/>
      <c r="U65" s="143"/>
      <c r="V65" s="70"/>
      <c r="W65" s="127"/>
      <c r="X65" s="61"/>
      <c r="Y65" s="613"/>
      <c r="Z65" s="175"/>
      <c r="AA65" s="614"/>
    </row>
    <row r="66" spans="1:30" ht="42" customHeight="1">
      <c r="A66" s="20"/>
      <c r="B66" s="26"/>
      <c r="C66" s="524"/>
      <c r="D66" s="46"/>
      <c r="E66" s="425" t="s">
        <v>74</v>
      </c>
      <c r="F66" s="582"/>
      <c r="G66" s="156"/>
      <c r="H66" s="43" t="s">
        <v>108</v>
      </c>
      <c r="I66" s="146" t="s">
        <v>12</v>
      </c>
      <c r="J66" s="135"/>
      <c r="K66" s="136"/>
      <c r="L66" s="136"/>
      <c r="M66" s="137"/>
      <c r="N66" s="135">
        <f>O66+Q66</f>
        <v>7.5</v>
      </c>
      <c r="O66" s="136">
        <v>7.5</v>
      </c>
      <c r="P66" s="136"/>
      <c r="Q66" s="137"/>
      <c r="R66" s="147"/>
      <c r="S66" s="148"/>
      <c r="T66" s="148"/>
      <c r="U66" s="149"/>
      <c r="V66" s="122">
        <v>7.5</v>
      </c>
      <c r="W66" s="123"/>
      <c r="X66" s="158" t="s">
        <v>83</v>
      </c>
      <c r="Y66" s="162"/>
      <c r="Z66" s="176">
        <v>140</v>
      </c>
      <c r="AA66" s="177"/>
    </row>
    <row r="67" spans="1:30" ht="51.75" customHeight="1">
      <c r="A67" s="20"/>
      <c r="B67" s="26"/>
      <c r="C67" s="524"/>
      <c r="D67" s="46"/>
      <c r="E67" s="591" t="s">
        <v>75</v>
      </c>
      <c r="F67" s="582"/>
      <c r="G67" s="156"/>
      <c r="H67" s="43"/>
      <c r="I67" s="146" t="s">
        <v>12</v>
      </c>
      <c r="J67" s="135"/>
      <c r="K67" s="136"/>
      <c r="L67" s="136"/>
      <c r="M67" s="137"/>
      <c r="N67" s="135">
        <f>O67+Q67</f>
        <v>12.5</v>
      </c>
      <c r="O67" s="136">
        <v>12.5</v>
      </c>
      <c r="P67" s="136"/>
      <c r="Q67" s="137"/>
      <c r="R67" s="147"/>
      <c r="S67" s="148"/>
      <c r="T67" s="148"/>
      <c r="U67" s="149"/>
      <c r="V67" s="122">
        <v>12.5</v>
      </c>
      <c r="W67" s="123"/>
      <c r="X67" s="158" t="s">
        <v>159</v>
      </c>
      <c r="Y67" s="162"/>
      <c r="Z67" s="176">
        <v>1</v>
      </c>
      <c r="AA67" s="177"/>
    </row>
    <row r="68" spans="1:30" ht="15.75" customHeight="1">
      <c r="A68" s="20"/>
      <c r="B68" s="26"/>
      <c r="C68" s="524"/>
      <c r="D68" s="46"/>
      <c r="E68" s="1134" t="s">
        <v>157</v>
      </c>
      <c r="F68" s="582"/>
      <c r="G68" s="156"/>
      <c r="H68" s="43"/>
      <c r="I68" s="52" t="s">
        <v>12</v>
      </c>
      <c r="J68" s="67"/>
      <c r="K68" s="68"/>
      <c r="L68" s="68"/>
      <c r="M68" s="69"/>
      <c r="N68" s="67"/>
      <c r="O68" s="68"/>
      <c r="P68" s="68"/>
      <c r="Q68" s="69"/>
      <c r="R68" s="141">
        <f>S68+U68</f>
        <v>72.2</v>
      </c>
      <c r="S68" s="142">
        <v>72.2</v>
      </c>
      <c r="T68" s="142"/>
      <c r="U68" s="143"/>
      <c r="V68" s="579"/>
      <c r="W68" s="127"/>
      <c r="X68" s="984" t="s">
        <v>158</v>
      </c>
      <c r="Y68" s="1185">
        <v>100</v>
      </c>
      <c r="Z68" s="1185"/>
      <c r="AA68" s="1220"/>
    </row>
    <row r="69" spans="1:30" ht="15.75" customHeight="1" thickBot="1">
      <c r="A69" s="20"/>
      <c r="B69" s="26"/>
      <c r="C69" s="524"/>
      <c r="D69" s="426"/>
      <c r="E69" s="1135"/>
      <c r="F69" s="583"/>
      <c r="G69" s="536"/>
      <c r="H69" s="537"/>
      <c r="I69" s="584" t="s">
        <v>13</v>
      </c>
      <c r="J69" s="585"/>
      <c r="K69" s="586"/>
      <c r="L69" s="586"/>
      <c r="M69" s="587"/>
      <c r="N69" s="588">
        <f>SUM(N66:N68)</f>
        <v>20</v>
      </c>
      <c r="O69" s="588">
        <f t="shared" ref="O69:W69" si="7">SUM(O66:O68)</f>
        <v>20</v>
      </c>
      <c r="P69" s="588">
        <f t="shared" si="7"/>
        <v>0</v>
      </c>
      <c r="Q69" s="588">
        <f t="shared" si="7"/>
        <v>0</v>
      </c>
      <c r="R69" s="588">
        <f t="shared" si="7"/>
        <v>72.2</v>
      </c>
      <c r="S69" s="588">
        <f t="shared" si="7"/>
        <v>72.2</v>
      </c>
      <c r="T69" s="588">
        <f t="shared" si="7"/>
        <v>0</v>
      </c>
      <c r="U69" s="588">
        <f t="shared" si="7"/>
        <v>0</v>
      </c>
      <c r="V69" s="588">
        <f t="shared" si="7"/>
        <v>20</v>
      </c>
      <c r="W69" s="588">
        <f t="shared" si="7"/>
        <v>0</v>
      </c>
      <c r="X69" s="924"/>
      <c r="Y69" s="1186"/>
      <c r="Z69" s="1186"/>
      <c r="AA69" s="1223"/>
    </row>
    <row r="70" spans="1:30" ht="13.5" customHeight="1">
      <c r="A70" s="964" t="s">
        <v>10</v>
      </c>
      <c r="B70" s="967" t="s">
        <v>15</v>
      </c>
      <c r="C70" s="970" t="s">
        <v>16</v>
      </c>
      <c r="D70" s="1136"/>
      <c r="E70" s="1120" t="s">
        <v>76</v>
      </c>
      <c r="F70" s="1125"/>
      <c r="G70" s="1080" t="s">
        <v>11</v>
      </c>
      <c r="H70" s="872" t="s">
        <v>36</v>
      </c>
      <c r="I70" s="358" t="s">
        <v>26</v>
      </c>
      <c r="J70" s="80"/>
      <c r="K70" s="81"/>
      <c r="L70" s="81"/>
      <c r="M70" s="82"/>
      <c r="N70" s="80"/>
      <c r="O70" s="81"/>
      <c r="P70" s="81"/>
      <c r="Q70" s="82"/>
      <c r="R70" s="229"/>
      <c r="S70" s="230"/>
      <c r="T70" s="230"/>
      <c r="U70" s="231"/>
      <c r="V70" s="129"/>
      <c r="W70" s="109">
        <v>2037.2</v>
      </c>
      <c r="X70" s="1107" t="s">
        <v>127</v>
      </c>
      <c r="Y70" s="161"/>
      <c r="Z70" s="178"/>
      <c r="AA70" s="620">
        <v>1</v>
      </c>
    </row>
    <row r="71" spans="1:30" ht="13.5" customHeight="1">
      <c r="A71" s="965"/>
      <c r="B71" s="968"/>
      <c r="C71" s="971"/>
      <c r="D71" s="1137"/>
      <c r="E71" s="1121"/>
      <c r="F71" s="1126"/>
      <c r="G71" s="1119"/>
      <c r="H71" s="977"/>
      <c r="I71" s="54" t="s">
        <v>45</v>
      </c>
      <c r="J71" s="83"/>
      <c r="K71" s="65"/>
      <c r="L71" s="65"/>
      <c r="M71" s="66"/>
      <c r="N71" s="83"/>
      <c r="O71" s="65"/>
      <c r="P71" s="65"/>
      <c r="Q71" s="66"/>
      <c r="R71" s="208"/>
      <c r="S71" s="192"/>
      <c r="T71" s="192"/>
      <c r="U71" s="232"/>
      <c r="V71" s="95"/>
      <c r="W71" s="120">
        <v>359.5</v>
      </c>
      <c r="X71" s="1108"/>
      <c r="Y71" s="347"/>
      <c r="Z71" s="179"/>
      <c r="AA71" s="180"/>
    </row>
    <row r="72" spans="1:30" ht="13.5" customHeight="1" thickBot="1">
      <c r="A72" s="966"/>
      <c r="B72" s="969"/>
      <c r="C72" s="972"/>
      <c r="D72" s="1138"/>
      <c r="E72" s="1122"/>
      <c r="F72" s="1127"/>
      <c r="G72" s="1082"/>
      <c r="H72" s="873"/>
      <c r="I72" s="639" t="s">
        <v>13</v>
      </c>
      <c r="J72" s="526">
        <f>K72+M72</f>
        <v>0</v>
      </c>
      <c r="K72" s="527"/>
      <c r="L72" s="528"/>
      <c r="M72" s="529">
        <f>SUM(M70:M71)</f>
        <v>0</v>
      </c>
      <c r="N72" s="526">
        <f>O72+Q72</f>
        <v>0</v>
      </c>
      <c r="O72" s="527"/>
      <c r="P72" s="528"/>
      <c r="Q72" s="529">
        <f>SUM(Q70:Q71)</f>
        <v>0</v>
      </c>
      <c r="R72" s="526">
        <f>S72+U72</f>
        <v>0</v>
      </c>
      <c r="S72" s="527"/>
      <c r="T72" s="528"/>
      <c r="U72" s="529">
        <f>SUM(U70:U71)</f>
        <v>0</v>
      </c>
      <c r="V72" s="530"/>
      <c r="W72" s="531">
        <f>SUM(W70:W71)</f>
        <v>2396.6999999999998</v>
      </c>
      <c r="X72" s="62"/>
      <c r="Y72" s="617"/>
      <c r="Z72" s="181"/>
      <c r="AA72" s="621"/>
    </row>
    <row r="73" spans="1:30" ht="13.5" customHeight="1">
      <c r="A73" s="964" t="s">
        <v>10</v>
      </c>
      <c r="B73" s="967" t="s">
        <v>15</v>
      </c>
      <c r="C73" s="970" t="s">
        <v>17</v>
      </c>
      <c r="D73" s="1136"/>
      <c r="E73" s="1120" t="s">
        <v>52</v>
      </c>
      <c r="F73" s="1125"/>
      <c r="G73" s="1080" t="s">
        <v>11</v>
      </c>
      <c r="H73" s="872" t="s">
        <v>36</v>
      </c>
      <c r="I73" s="358" t="s">
        <v>45</v>
      </c>
      <c r="J73" s="80">
        <f>K73+M73</f>
        <v>915.7</v>
      </c>
      <c r="K73" s="81"/>
      <c r="L73" s="81"/>
      <c r="M73" s="82">
        <v>915.7</v>
      </c>
      <c r="N73" s="80"/>
      <c r="O73" s="81"/>
      <c r="P73" s="81"/>
      <c r="Q73" s="82"/>
      <c r="R73" s="229">
        <f>S73+U73</f>
        <v>0</v>
      </c>
      <c r="S73" s="230"/>
      <c r="T73" s="230"/>
      <c r="U73" s="231"/>
      <c r="V73" s="129"/>
      <c r="W73" s="109"/>
      <c r="X73" s="1107"/>
      <c r="Y73" s="161"/>
      <c r="Z73" s="178"/>
      <c r="AA73" s="620"/>
    </row>
    <row r="74" spans="1:30" ht="13.5" customHeight="1">
      <c r="A74" s="965"/>
      <c r="B74" s="968"/>
      <c r="C74" s="971"/>
      <c r="D74" s="1137"/>
      <c r="E74" s="1121"/>
      <c r="F74" s="1126"/>
      <c r="G74" s="1119"/>
      <c r="H74" s="977"/>
      <c r="I74" s="54" t="s">
        <v>26</v>
      </c>
      <c r="J74" s="83">
        <f>K74+M74</f>
        <v>884.4</v>
      </c>
      <c r="K74" s="65"/>
      <c r="L74" s="65"/>
      <c r="M74" s="66">
        <v>884.4</v>
      </c>
      <c r="N74" s="83"/>
      <c r="O74" s="65"/>
      <c r="P74" s="65"/>
      <c r="Q74" s="66"/>
      <c r="R74" s="208">
        <f>S74+U74</f>
        <v>0</v>
      </c>
      <c r="S74" s="192"/>
      <c r="T74" s="192"/>
      <c r="U74" s="232"/>
      <c r="V74" s="95"/>
      <c r="W74" s="120"/>
      <c r="X74" s="1108"/>
      <c r="Y74" s="347"/>
      <c r="Z74" s="179"/>
      <c r="AA74" s="180"/>
    </row>
    <row r="75" spans="1:30" ht="13.5" customHeight="1" thickBot="1">
      <c r="A75" s="966"/>
      <c r="B75" s="969"/>
      <c r="C75" s="972"/>
      <c r="D75" s="1138"/>
      <c r="E75" s="1122"/>
      <c r="F75" s="1127"/>
      <c r="G75" s="1082"/>
      <c r="H75" s="873"/>
      <c r="I75" s="639" t="s">
        <v>13</v>
      </c>
      <c r="J75" s="526">
        <f>K75+M75</f>
        <v>1800.1</v>
      </c>
      <c r="K75" s="527"/>
      <c r="L75" s="528"/>
      <c r="M75" s="529">
        <f>SUM(M73:M74)</f>
        <v>1800.1</v>
      </c>
      <c r="N75" s="526"/>
      <c r="O75" s="527"/>
      <c r="P75" s="528"/>
      <c r="Q75" s="529"/>
      <c r="R75" s="526">
        <f>S75+U75</f>
        <v>0</v>
      </c>
      <c r="S75" s="527"/>
      <c r="T75" s="528"/>
      <c r="U75" s="529">
        <f>SUM(U73:U74)</f>
        <v>0</v>
      </c>
      <c r="V75" s="530"/>
      <c r="W75" s="531"/>
      <c r="X75" s="62"/>
      <c r="Y75" s="617"/>
      <c r="Z75" s="181"/>
      <c r="AA75" s="621"/>
    </row>
    <row r="76" spans="1:30" ht="14.25" customHeight="1">
      <c r="A76" s="964" t="s">
        <v>10</v>
      </c>
      <c r="B76" s="967" t="s">
        <v>15</v>
      </c>
      <c r="C76" s="970" t="s">
        <v>44</v>
      </c>
      <c r="D76" s="1136"/>
      <c r="E76" s="1120" t="s">
        <v>53</v>
      </c>
      <c r="F76" s="1225"/>
      <c r="G76" s="1228" t="s">
        <v>11</v>
      </c>
      <c r="H76" s="1131" t="s">
        <v>36</v>
      </c>
      <c r="I76" s="359" t="s">
        <v>45</v>
      </c>
      <c r="J76" s="85">
        <f>K76+M76</f>
        <v>6</v>
      </c>
      <c r="K76" s="86"/>
      <c r="L76" s="86"/>
      <c r="M76" s="87">
        <v>6</v>
      </c>
      <c r="N76" s="85"/>
      <c r="O76" s="86"/>
      <c r="P76" s="86"/>
      <c r="Q76" s="87"/>
      <c r="R76" s="223">
        <f>S76+U76</f>
        <v>0</v>
      </c>
      <c r="S76" s="224"/>
      <c r="T76" s="224"/>
      <c r="U76" s="225"/>
      <c r="V76" s="130"/>
      <c r="W76" s="130"/>
      <c r="X76" s="1107"/>
      <c r="Y76" s="161"/>
      <c r="Z76" s="182"/>
      <c r="AA76" s="183"/>
      <c r="AD76" s="49"/>
    </row>
    <row r="77" spans="1:30" ht="14.25" customHeight="1">
      <c r="A77" s="965"/>
      <c r="B77" s="968"/>
      <c r="C77" s="971"/>
      <c r="D77" s="1137"/>
      <c r="E77" s="1121"/>
      <c r="F77" s="1226"/>
      <c r="G77" s="1229"/>
      <c r="H77" s="1132"/>
      <c r="I77" s="360" t="s">
        <v>26</v>
      </c>
      <c r="J77" s="88"/>
      <c r="K77" s="89"/>
      <c r="L77" s="89"/>
      <c r="M77" s="90"/>
      <c r="N77" s="88"/>
      <c r="O77" s="89"/>
      <c r="P77" s="89"/>
      <c r="Q77" s="90"/>
      <c r="R77" s="226"/>
      <c r="S77" s="227"/>
      <c r="T77" s="227"/>
      <c r="U77" s="228"/>
      <c r="V77" s="131"/>
      <c r="W77" s="132"/>
      <c r="X77" s="1224"/>
      <c r="Y77" s="613"/>
      <c r="Z77" s="179"/>
      <c r="AA77" s="180"/>
    </row>
    <row r="78" spans="1:30" ht="14.25" customHeight="1" thickBot="1">
      <c r="A78" s="966"/>
      <c r="B78" s="969"/>
      <c r="C78" s="972"/>
      <c r="D78" s="1138"/>
      <c r="E78" s="1122"/>
      <c r="F78" s="1227"/>
      <c r="G78" s="1230"/>
      <c r="H78" s="1133"/>
      <c r="I78" s="639" t="s">
        <v>13</v>
      </c>
      <c r="J78" s="636">
        <f>K78+M78</f>
        <v>6</v>
      </c>
      <c r="K78" s="495"/>
      <c r="L78" s="495"/>
      <c r="M78" s="638">
        <f>SUM(M76:M77)</f>
        <v>6</v>
      </c>
      <c r="N78" s="636"/>
      <c r="O78" s="495"/>
      <c r="P78" s="495"/>
      <c r="Q78" s="638"/>
      <c r="R78" s="636">
        <f>S78+U78</f>
        <v>0</v>
      </c>
      <c r="S78" s="495"/>
      <c r="T78" s="495"/>
      <c r="U78" s="638">
        <f>SUM(U76:U77)</f>
        <v>0</v>
      </c>
      <c r="V78" s="532"/>
      <c r="W78" s="532"/>
      <c r="X78" s="348"/>
      <c r="Y78" s="347"/>
      <c r="Z78" s="179"/>
      <c r="AA78" s="180"/>
    </row>
    <row r="79" spans="1:30" ht="15" customHeight="1" thickBot="1">
      <c r="A79" s="598" t="s">
        <v>10</v>
      </c>
      <c r="B79" s="600" t="s">
        <v>15</v>
      </c>
      <c r="C79" s="942" t="s">
        <v>19</v>
      </c>
      <c r="D79" s="942"/>
      <c r="E79" s="942"/>
      <c r="F79" s="942"/>
      <c r="G79" s="942"/>
      <c r="H79" s="942"/>
      <c r="I79" s="905"/>
      <c r="J79" s="28">
        <f>J78+J75+J72+J69+J63+J54</f>
        <v>1876.1</v>
      </c>
      <c r="K79" s="28">
        <f t="shared" ref="K79:W79" si="8">K78+K75+K72+K69+K63+K54</f>
        <v>0</v>
      </c>
      <c r="L79" s="28">
        <f t="shared" si="8"/>
        <v>0</v>
      </c>
      <c r="M79" s="28">
        <f>M78+M75+M72+M69+M63+M54</f>
        <v>1876.1</v>
      </c>
      <c r="N79" s="28">
        <f t="shared" si="8"/>
        <v>3636.3999999999996</v>
      </c>
      <c r="O79" s="28">
        <f>O78+O75+O72+O69+O63+O54</f>
        <v>37.6</v>
      </c>
      <c r="P79" s="28">
        <f t="shared" si="8"/>
        <v>0</v>
      </c>
      <c r="Q79" s="28">
        <f>Q78+Q75+Q72+Q69+Q63+Q54</f>
        <v>3598.7999999999997</v>
      </c>
      <c r="R79" s="28">
        <f>R78+R75+R72+R69+R63+R54</f>
        <v>2334.2000000000003</v>
      </c>
      <c r="S79" s="28">
        <f>S78+S75+S72+S69+S63+S54</f>
        <v>89.800000000000011</v>
      </c>
      <c r="T79" s="28">
        <f t="shared" si="8"/>
        <v>0</v>
      </c>
      <c r="U79" s="28">
        <f t="shared" si="8"/>
        <v>2244.4</v>
      </c>
      <c r="V79" s="28">
        <f t="shared" si="8"/>
        <v>2815.3</v>
      </c>
      <c r="W79" s="28">
        <f t="shared" si="8"/>
        <v>2396.6999999999998</v>
      </c>
      <c r="X79" s="349"/>
      <c r="Y79" s="350"/>
      <c r="Z79" s="171"/>
      <c r="AA79" s="172"/>
    </row>
    <row r="80" spans="1:30" ht="16.5" customHeight="1" thickBot="1">
      <c r="A80" s="63" t="s">
        <v>10</v>
      </c>
      <c r="B80" s="21" t="s">
        <v>16</v>
      </c>
      <c r="C80" s="973" t="s">
        <v>40</v>
      </c>
      <c r="D80" s="973"/>
      <c r="E80" s="973"/>
      <c r="F80" s="973"/>
      <c r="G80" s="973"/>
      <c r="H80" s="973"/>
      <c r="I80" s="973"/>
      <c r="J80" s="973"/>
      <c r="K80" s="973"/>
      <c r="L80" s="973"/>
      <c r="M80" s="973"/>
      <c r="N80" s="973"/>
      <c r="O80" s="973"/>
      <c r="P80" s="973"/>
      <c r="Q80" s="973"/>
      <c r="R80" s="973"/>
      <c r="S80" s="973"/>
      <c r="T80" s="973"/>
      <c r="U80" s="973"/>
      <c r="V80" s="973"/>
      <c r="W80" s="973"/>
      <c r="X80" s="973"/>
      <c r="Y80" s="974"/>
      <c r="Z80" s="974"/>
      <c r="AA80" s="975"/>
    </row>
    <row r="81" spans="1:48" ht="42.75" customHeight="1">
      <c r="A81" s="202" t="s">
        <v>10</v>
      </c>
      <c r="B81" s="203" t="s">
        <v>16</v>
      </c>
      <c r="C81" s="499" t="s">
        <v>10</v>
      </c>
      <c r="D81" s="640"/>
      <c r="E81" s="427" t="s">
        <v>137</v>
      </c>
      <c r="F81" s="542" t="s">
        <v>49</v>
      </c>
      <c r="G81" s="405" t="s">
        <v>11</v>
      </c>
      <c r="H81" s="622" t="s">
        <v>37</v>
      </c>
      <c r="I81" s="2"/>
      <c r="J81" s="92"/>
      <c r="K81" s="72"/>
      <c r="L81" s="93"/>
      <c r="M81" s="94"/>
      <c r="N81" s="92"/>
      <c r="O81" s="72"/>
      <c r="P81" s="93"/>
      <c r="Q81" s="94"/>
      <c r="R81" s="216"/>
      <c r="S81" s="194"/>
      <c r="T81" s="217"/>
      <c r="U81" s="218"/>
      <c r="V81" s="94"/>
      <c r="W81" s="94"/>
      <c r="X81" s="634"/>
      <c r="Y81" s="196"/>
      <c r="Z81" s="619"/>
      <c r="AA81" s="163"/>
    </row>
    <row r="82" spans="1:48" ht="21" customHeight="1">
      <c r="A82" s="204"/>
      <c r="B82" s="205"/>
      <c r="C82" s="493"/>
      <c r="D82" s="60" t="s">
        <v>10</v>
      </c>
      <c r="E82" s="1094" t="s">
        <v>57</v>
      </c>
      <c r="F82" s="404"/>
      <c r="G82" s="406"/>
      <c r="H82" s="623"/>
      <c r="I82" s="54" t="s">
        <v>12</v>
      </c>
      <c r="J82" s="95">
        <f t="shared" ref="J82:J89" si="9">K82+M82</f>
        <v>450</v>
      </c>
      <c r="K82" s="65">
        <v>450</v>
      </c>
      <c r="L82" s="96"/>
      <c r="M82" s="97"/>
      <c r="N82" s="95">
        <f t="shared" ref="N82:N89" si="10">O82+Q82</f>
        <v>1000</v>
      </c>
      <c r="O82" s="65">
        <v>1000</v>
      </c>
      <c r="P82" s="96"/>
      <c r="Q82" s="97"/>
      <c r="R82" s="415">
        <f t="shared" ref="R82:R89" si="11">S82+U82</f>
        <v>500</v>
      </c>
      <c r="S82" s="192">
        <v>500</v>
      </c>
      <c r="T82" s="219"/>
      <c r="U82" s="220"/>
      <c r="V82" s="215"/>
      <c r="W82" s="215"/>
      <c r="X82" s="989" t="s">
        <v>94</v>
      </c>
      <c r="Y82" s="991" t="s">
        <v>110</v>
      </c>
      <c r="Z82" s="993"/>
      <c r="AA82" s="994"/>
    </row>
    <row r="83" spans="1:48" ht="21" customHeight="1" thickBot="1">
      <c r="A83" s="206"/>
      <c r="B83" s="207"/>
      <c r="C83" s="494"/>
      <c r="D83" s="644"/>
      <c r="E83" s="1000"/>
      <c r="F83" s="554"/>
      <c r="G83" s="555"/>
      <c r="H83" s="624"/>
      <c r="I83" s="556" t="s">
        <v>13</v>
      </c>
      <c r="J83" s="557">
        <f t="shared" si="9"/>
        <v>450</v>
      </c>
      <c r="K83" s="558">
        <f>SUM(K82)</f>
        <v>450</v>
      </c>
      <c r="L83" s="559"/>
      <c r="M83" s="560"/>
      <c r="N83" s="557">
        <f t="shared" si="10"/>
        <v>1000</v>
      </c>
      <c r="O83" s="558">
        <f>SUM(O82)</f>
        <v>1000</v>
      </c>
      <c r="P83" s="559"/>
      <c r="Q83" s="560"/>
      <c r="R83" s="557">
        <f t="shared" si="11"/>
        <v>500</v>
      </c>
      <c r="S83" s="558">
        <f>SUM(S82)</f>
        <v>500</v>
      </c>
      <c r="T83" s="559"/>
      <c r="U83" s="560"/>
      <c r="V83" s="549">
        <f>SUM(V82)</f>
        <v>0</v>
      </c>
      <c r="W83" s="570">
        <f>SUM(W82)</f>
        <v>0</v>
      </c>
      <c r="X83" s="1092"/>
      <c r="Y83" s="1093"/>
      <c r="Z83" s="1093"/>
      <c r="AA83" s="1231"/>
    </row>
    <row r="84" spans="1:48" ht="16.5" customHeight="1">
      <c r="A84" s="204"/>
      <c r="B84" s="205"/>
      <c r="C84" s="493"/>
      <c r="D84" s="60" t="s">
        <v>14</v>
      </c>
      <c r="E84" s="999" t="s">
        <v>121</v>
      </c>
      <c r="F84" s="404"/>
      <c r="G84" s="406"/>
      <c r="H84" s="623"/>
      <c r="I84" s="562" t="s">
        <v>12</v>
      </c>
      <c r="J84" s="563">
        <f t="shared" si="9"/>
        <v>180</v>
      </c>
      <c r="K84" s="377">
        <v>180</v>
      </c>
      <c r="L84" s="564"/>
      <c r="M84" s="565"/>
      <c r="N84" s="563">
        <f t="shared" si="10"/>
        <v>200</v>
      </c>
      <c r="O84" s="377">
        <v>200</v>
      </c>
      <c r="P84" s="564"/>
      <c r="Q84" s="565"/>
      <c r="R84" s="657">
        <f t="shared" si="11"/>
        <v>200</v>
      </c>
      <c r="S84" s="380">
        <v>200</v>
      </c>
      <c r="T84" s="566"/>
      <c r="U84" s="567"/>
      <c r="V84" s="568">
        <v>200</v>
      </c>
      <c r="W84" s="569"/>
      <c r="X84" s="894" t="s">
        <v>95</v>
      </c>
      <c r="Y84" s="198" t="s">
        <v>111</v>
      </c>
      <c r="Z84" s="1091">
        <v>1</v>
      </c>
      <c r="AA84" s="1087"/>
    </row>
    <row r="85" spans="1:48" ht="16.5" customHeight="1">
      <c r="A85" s="204"/>
      <c r="B85" s="205"/>
      <c r="C85" s="476"/>
      <c r="D85" s="641"/>
      <c r="E85" s="999"/>
      <c r="F85" s="404"/>
      <c r="G85" s="406"/>
      <c r="H85" s="623"/>
      <c r="I85" s="210" t="s">
        <v>13</v>
      </c>
      <c r="J85" s="211">
        <f t="shared" si="9"/>
        <v>180</v>
      </c>
      <c r="K85" s="212">
        <f>SUM(K84)</f>
        <v>180</v>
      </c>
      <c r="L85" s="213"/>
      <c r="M85" s="214"/>
      <c r="N85" s="211">
        <f t="shared" si="10"/>
        <v>200</v>
      </c>
      <c r="O85" s="212">
        <f>SUM(O84)</f>
        <v>200</v>
      </c>
      <c r="P85" s="213"/>
      <c r="Q85" s="214"/>
      <c r="R85" s="211">
        <f t="shared" si="11"/>
        <v>200</v>
      </c>
      <c r="S85" s="212">
        <f>SUM(S84)</f>
        <v>200</v>
      </c>
      <c r="T85" s="213"/>
      <c r="U85" s="214"/>
      <c r="V85" s="233">
        <f>SUM(V84)</f>
        <v>200</v>
      </c>
      <c r="W85" s="233">
        <f>SUM(W84)</f>
        <v>0</v>
      </c>
      <c r="X85" s="894"/>
      <c r="Y85" s="198"/>
      <c r="Z85" s="1091"/>
      <c r="AA85" s="1087"/>
    </row>
    <row r="86" spans="1:48" ht="13.5" customHeight="1" thickBot="1">
      <c r="A86" s="1129"/>
      <c r="B86" s="1130"/>
      <c r="C86" s="1130"/>
      <c r="D86" s="1130"/>
      <c r="E86" s="1130"/>
      <c r="F86" s="1130"/>
      <c r="G86" s="1130"/>
      <c r="H86" s="1130"/>
      <c r="I86" s="53" t="s">
        <v>13</v>
      </c>
      <c r="J86" s="333">
        <f>J85+J83</f>
        <v>630</v>
      </c>
      <c r="K86" s="48">
        <f>K85+K83</f>
        <v>630</v>
      </c>
      <c r="L86" s="118">
        <f t="shared" ref="L86:W86" si="12">L85+L83</f>
        <v>0</v>
      </c>
      <c r="M86" s="48">
        <f t="shared" si="12"/>
        <v>0</v>
      </c>
      <c r="N86" s="47">
        <f>N85+N83</f>
        <v>1200</v>
      </c>
      <c r="O86" s="50">
        <f t="shared" si="12"/>
        <v>1200</v>
      </c>
      <c r="P86" s="47">
        <f t="shared" si="12"/>
        <v>0</v>
      </c>
      <c r="Q86" s="47">
        <f t="shared" si="12"/>
        <v>0</v>
      </c>
      <c r="R86" s="47">
        <f t="shared" si="12"/>
        <v>700</v>
      </c>
      <c r="S86" s="47">
        <f>S85+S83</f>
        <v>700</v>
      </c>
      <c r="T86" s="47">
        <f t="shared" si="12"/>
        <v>0</v>
      </c>
      <c r="U86" s="47">
        <f t="shared" si="12"/>
        <v>0</v>
      </c>
      <c r="V86" s="47">
        <f t="shared" si="12"/>
        <v>200</v>
      </c>
      <c r="W86" s="116">
        <f t="shared" si="12"/>
        <v>0</v>
      </c>
      <c r="X86" s="924"/>
      <c r="Y86" s="199"/>
      <c r="Z86" s="166"/>
      <c r="AA86" s="167"/>
      <c r="AD86" s="49"/>
    </row>
    <row r="87" spans="1:48" ht="27" customHeight="1">
      <c r="A87" s="202" t="s">
        <v>10</v>
      </c>
      <c r="B87" s="203" t="s">
        <v>16</v>
      </c>
      <c r="C87" s="499" t="s">
        <v>14</v>
      </c>
      <c r="D87" s="1113"/>
      <c r="E87" s="1115" t="s">
        <v>138</v>
      </c>
      <c r="F87" s="997" t="s">
        <v>49</v>
      </c>
      <c r="G87" s="1117" t="s">
        <v>11</v>
      </c>
      <c r="H87" s="1069" t="s">
        <v>37</v>
      </c>
      <c r="I87" s="543" t="s">
        <v>12</v>
      </c>
      <c r="J87" s="92"/>
      <c r="K87" s="72"/>
      <c r="L87" s="93"/>
      <c r="M87" s="94"/>
      <c r="N87" s="92">
        <f>O87+Q87</f>
        <v>672.8</v>
      </c>
      <c r="O87" s="72">
        <v>672.8</v>
      </c>
      <c r="P87" s="93"/>
      <c r="Q87" s="94"/>
      <c r="R87" s="216">
        <f>S87+U87</f>
        <v>552.79999999999995</v>
      </c>
      <c r="S87" s="194">
        <f>672.8-120</f>
        <v>552.79999999999995</v>
      </c>
      <c r="T87" s="217"/>
      <c r="U87" s="218"/>
      <c r="V87" s="450">
        <v>672.8</v>
      </c>
      <c r="W87" s="450">
        <v>672.8</v>
      </c>
      <c r="X87" s="634" t="s">
        <v>139</v>
      </c>
      <c r="Y87" s="196">
        <v>4</v>
      </c>
      <c r="Z87" s="619">
        <v>4</v>
      </c>
      <c r="AA87" s="163">
        <v>4</v>
      </c>
    </row>
    <row r="88" spans="1:48" ht="13.5" customHeight="1" thickBot="1">
      <c r="A88" s="206"/>
      <c r="B88" s="207"/>
      <c r="C88" s="494"/>
      <c r="D88" s="1114"/>
      <c r="E88" s="1116"/>
      <c r="F88" s="998"/>
      <c r="G88" s="1118"/>
      <c r="H88" s="1070"/>
      <c r="I88" s="639" t="s">
        <v>13</v>
      </c>
      <c r="J88" s="636">
        <f>J87</f>
        <v>0</v>
      </c>
      <c r="K88" s="636">
        <f t="shared" ref="K88:W88" si="13">K87</f>
        <v>0</v>
      </c>
      <c r="L88" s="636">
        <f t="shared" si="13"/>
        <v>0</v>
      </c>
      <c r="M88" s="636">
        <f t="shared" si="13"/>
        <v>0</v>
      </c>
      <c r="N88" s="636">
        <f t="shared" si="13"/>
        <v>672.8</v>
      </c>
      <c r="O88" s="636">
        <f t="shared" si="13"/>
        <v>672.8</v>
      </c>
      <c r="P88" s="636">
        <f t="shared" si="13"/>
        <v>0</v>
      </c>
      <c r="Q88" s="636">
        <f t="shared" si="13"/>
        <v>0</v>
      </c>
      <c r="R88" s="636">
        <f t="shared" si="13"/>
        <v>552.79999999999995</v>
      </c>
      <c r="S88" s="636">
        <f t="shared" si="13"/>
        <v>552.79999999999995</v>
      </c>
      <c r="T88" s="636">
        <f t="shared" si="13"/>
        <v>0</v>
      </c>
      <c r="U88" s="636">
        <f t="shared" si="13"/>
        <v>0</v>
      </c>
      <c r="V88" s="636">
        <f t="shared" si="13"/>
        <v>672.8</v>
      </c>
      <c r="W88" s="636">
        <f t="shared" si="13"/>
        <v>672.8</v>
      </c>
      <c r="X88" s="605"/>
      <c r="Y88" s="199"/>
      <c r="Z88" s="166"/>
      <c r="AA88" s="167"/>
      <c r="AD88" s="49"/>
    </row>
    <row r="89" spans="1:48" ht="27.75" customHeight="1">
      <c r="A89" s="860" t="s">
        <v>10</v>
      </c>
      <c r="B89" s="862" t="s">
        <v>16</v>
      </c>
      <c r="C89" s="1097" t="s">
        <v>15</v>
      </c>
      <c r="D89" s="640"/>
      <c r="E89" s="996" t="s">
        <v>35</v>
      </c>
      <c r="F89" s="997" t="s">
        <v>49</v>
      </c>
      <c r="G89" s="625" t="s">
        <v>11</v>
      </c>
      <c r="H89" s="544" t="s">
        <v>37</v>
      </c>
      <c r="I89" s="454" t="s">
        <v>12</v>
      </c>
      <c r="J89" s="71">
        <f t="shared" si="9"/>
        <v>45</v>
      </c>
      <c r="K89" s="72">
        <v>45</v>
      </c>
      <c r="L89" s="72"/>
      <c r="M89" s="99"/>
      <c r="N89" s="455">
        <f t="shared" si="10"/>
        <v>45</v>
      </c>
      <c r="O89" s="72">
        <v>45</v>
      </c>
      <c r="P89" s="72"/>
      <c r="Q89" s="99"/>
      <c r="R89" s="193">
        <f t="shared" si="11"/>
        <v>45</v>
      </c>
      <c r="S89" s="194">
        <v>45</v>
      </c>
      <c r="T89" s="194"/>
      <c r="U89" s="222"/>
      <c r="V89" s="109">
        <v>45</v>
      </c>
      <c r="W89" s="106">
        <v>45</v>
      </c>
      <c r="X89" s="237" t="s">
        <v>96</v>
      </c>
      <c r="Y89" s="196">
        <v>20</v>
      </c>
      <c r="Z89" s="619">
        <v>20</v>
      </c>
      <c r="AA89" s="163">
        <v>20</v>
      </c>
    </row>
    <row r="90" spans="1:48" ht="15" customHeight="1">
      <c r="A90" s="878"/>
      <c r="B90" s="879"/>
      <c r="C90" s="918"/>
      <c r="D90" s="1148"/>
      <c r="E90" s="906"/>
      <c r="F90" s="1095"/>
      <c r="G90" s="910"/>
      <c r="H90" s="1162"/>
      <c r="I90" s="452"/>
      <c r="J90" s="457"/>
      <c r="K90" s="456"/>
      <c r="L90" s="456"/>
      <c r="M90" s="458"/>
      <c r="N90" s="453"/>
      <c r="O90" s="451"/>
      <c r="P90" s="65"/>
      <c r="Q90" s="66"/>
      <c r="R90" s="191"/>
      <c r="S90" s="192"/>
      <c r="T90" s="192"/>
      <c r="U90" s="232"/>
      <c r="V90" s="120"/>
      <c r="W90" s="236"/>
      <c r="X90" s="894"/>
      <c r="Y90" s="198"/>
      <c r="Z90" s="631"/>
      <c r="AA90" s="632"/>
      <c r="AD90" s="49"/>
    </row>
    <row r="91" spans="1:48" ht="15" customHeight="1" thickBot="1">
      <c r="A91" s="861"/>
      <c r="B91" s="863"/>
      <c r="C91" s="919"/>
      <c r="D91" s="1114"/>
      <c r="E91" s="907"/>
      <c r="F91" s="998"/>
      <c r="G91" s="911"/>
      <c r="H91" s="1163"/>
      <c r="I91" s="545" t="s">
        <v>13</v>
      </c>
      <c r="J91" s="636">
        <f>SUM(J89)</f>
        <v>45</v>
      </c>
      <c r="K91" s="637">
        <f>SUM(K89)</f>
        <v>45</v>
      </c>
      <c r="L91" s="637"/>
      <c r="M91" s="638"/>
      <c r="N91" s="495">
        <f>Q91+O91</f>
        <v>45</v>
      </c>
      <c r="O91" s="637">
        <f>SUM(O89:O90)</f>
        <v>45</v>
      </c>
      <c r="P91" s="637"/>
      <c r="Q91" s="638"/>
      <c r="R91" s="636">
        <f>SUM(R89)</f>
        <v>45</v>
      </c>
      <c r="S91" s="637">
        <f>SUM(S89)</f>
        <v>45</v>
      </c>
      <c r="T91" s="637"/>
      <c r="U91" s="638"/>
      <c r="V91" s="461">
        <f>SUM(V89:V90)</f>
        <v>45</v>
      </c>
      <c r="W91" s="462">
        <f>SUM(W89:W90)</f>
        <v>45</v>
      </c>
      <c r="X91" s="924"/>
      <c r="Y91" s="199"/>
      <c r="Z91" s="166"/>
      <c r="AA91" s="167"/>
      <c r="AE91" s="49"/>
    </row>
    <row r="92" spans="1:48" ht="14.25" customHeight="1" thickBot="1">
      <c r="A92" s="4" t="s">
        <v>10</v>
      </c>
      <c r="B92" s="6" t="s">
        <v>16</v>
      </c>
      <c r="C92" s="904" t="s">
        <v>19</v>
      </c>
      <c r="D92" s="904"/>
      <c r="E92" s="904"/>
      <c r="F92" s="904"/>
      <c r="G92" s="904"/>
      <c r="H92" s="904"/>
      <c r="I92" s="904"/>
      <c r="J92" s="42">
        <f>K92+M92</f>
        <v>675</v>
      </c>
      <c r="K92" s="39">
        <f>K91+K88+K86</f>
        <v>675</v>
      </c>
      <c r="L92" s="39"/>
      <c r="M92" s="38"/>
      <c r="N92" s="42">
        <f>O92+Q92</f>
        <v>1917.8</v>
      </c>
      <c r="O92" s="39">
        <f>O91+O88+O86</f>
        <v>1917.8</v>
      </c>
      <c r="P92" s="39"/>
      <c r="Q92" s="38"/>
      <c r="R92" s="42">
        <f>S92+U92</f>
        <v>1297.8</v>
      </c>
      <c r="S92" s="39">
        <f>S91+S88+S86</f>
        <v>1297.8</v>
      </c>
      <c r="T92" s="39"/>
      <c r="U92" s="38"/>
      <c r="V92" s="113">
        <f>V91+V88+V86</f>
        <v>917.8</v>
      </c>
      <c r="W92" s="105">
        <f>W91+W88+W86</f>
        <v>717.8</v>
      </c>
      <c r="X92" s="57"/>
      <c r="Y92" s="200"/>
      <c r="Z92" s="184"/>
      <c r="AA92" s="185"/>
    </row>
    <row r="93" spans="1:48" ht="15.75" customHeight="1" thickBot="1">
      <c r="A93" s="4" t="s">
        <v>10</v>
      </c>
      <c r="B93" s="1005" t="s">
        <v>20</v>
      </c>
      <c r="C93" s="1006"/>
      <c r="D93" s="1006"/>
      <c r="E93" s="1006"/>
      <c r="F93" s="1006"/>
      <c r="G93" s="1006"/>
      <c r="H93" s="1006"/>
      <c r="I93" s="1006"/>
      <c r="J93" s="32">
        <f>K93+M93</f>
        <v>15271.099999999999</v>
      </c>
      <c r="K93" s="33">
        <f>K92+K79+K48+K20</f>
        <v>13281.4</v>
      </c>
      <c r="L93" s="33">
        <f>L92+L79+L48+L20</f>
        <v>6805.4</v>
      </c>
      <c r="M93" s="34">
        <f>M92+M79+M48+M20</f>
        <v>1989.6999999999998</v>
      </c>
      <c r="N93" s="32">
        <f>O93+Q93</f>
        <v>21073.5</v>
      </c>
      <c r="O93" s="33">
        <f>O92+O79+O48+O20</f>
        <v>17382.8</v>
      </c>
      <c r="P93" s="33">
        <f>P92+P79+P48+P20</f>
        <v>8250.9</v>
      </c>
      <c r="Q93" s="34">
        <f>Q92+Q79+Q48+Q20</f>
        <v>3690.7</v>
      </c>
      <c r="R93" s="32">
        <f>S93+U93</f>
        <v>17142.199999999997</v>
      </c>
      <c r="S93" s="33">
        <f>S92+S79+S48+S20</f>
        <v>14697.399999999996</v>
      </c>
      <c r="T93" s="33">
        <f>T92+T79+T48+T20</f>
        <v>7378.8</v>
      </c>
      <c r="U93" s="34">
        <f>U92+U79+U48+U20</f>
        <v>2444.8000000000002</v>
      </c>
      <c r="V93" s="114">
        <f>V92+V79+V48+V20</f>
        <v>16530</v>
      </c>
      <c r="W93" s="111">
        <f>W92+W79+W48+W20</f>
        <v>15911.4</v>
      </c>
      <c r="X93" s="107"/>
      <c r="Y93" s="186"/>
      <c r="Z93" s="186"/>
      <c r="AA93" s="187"/>
      <c r="AD93" s="49"/>
    </row>
    <row r="94" spans="1:48" ht="13.5" customHeight="1" thickBot="1">
      <c r="A94" s="11" t="s">
        <v>18</v>
      </c>
      <c r="B94" s="1007" t="s">
        <v>21</v>
      </c>
      <c r="C94" s="1008"/>
      <c r="D94" s="1008"/>
      <c r="E94" s="1008"/>
      <c r="F94" s="1008"/>
      <c r="G94" s="1008"/>
      <c r="H94" s="1008"/>
      <c r="I94" s="1008"/>
      <c r="J94" s="29">
        <f>K94+M94</f>
        <v>15271.099999999999</v>
      </c>
      <c r="K94" s="30">
        <f>K93</f>
        <v>13281.4</v>
      </c>
      <c r="L94" s="30">
        <f>L93</f>
        <v>6805.4</v>
      </c>
      <c r="M94" s="31">
        <f>M93</f>
        <v>1989.6999999999998</v>
      </c>
      <c r="N94" s="29">
        <f>O94+Q94</f>
        <v>21073.5</v>
      </c>
      <c r="O94" s="30">
        <f>O93</f>
        <v>17382.8</v>
      </c>
      <c r="P94" s="30">
        <f>P93</f>
        <v>8250.9</v>
      </c>
      <c r="Q94" s="31">
        <f>Q93</f>
        <v>3690.7</v>
      </c>
      <c r="R94" s="29">
        <f>S94+U94</f>
        <v>17142.199999999997</v>
      </c>
      <c r="S94" s="30">
        <f>S93</f>
        <v>14697.399999999996</v>
      </c>
      <c r="T94" s="30">
        <f>T93</f>
        <v>7378.8</v>
      </c>
      <c r="U94" s="31">
        <f>U93</f>
        <v>2444.8000000000002</v>
      </c>
      <c r="V94" s="115">
        <f>V93</f>
        <v>16530</v>
      </c>
      <c r="W94" s="112">
        <f>W93</f>
        <v>15911.4</v>
      </c>
      <c r="X94" s="108"/>
      <c r="Y94" s="188"/>
      <c r="Z94" s="188"/>
      <c r="AA94" s="189"/>
    </row>
    <row r="95" spans="1:48" s="248" customFormat="1" ht="24.75" customHeight="1">
      <c r="A95" s="1066" t="s">
        <v>125</v>
      </c>
      <c r="B95" s="1066"/>
      <c r="C95" s="1066"/>
      <c r="D95" s="1066"/>
      <c r="E95" s="1066"/>
      <c r="F95" s="1066"/>
      <c r="G95" s="1066"/>
      <c r="H95" s="1066"/>
      <c r="I95" s="1066"/>
      <c r="J95" s="1066"/>
      <c r="K95" s="1066"/>
      <c r="L95" s="1066"/>
      <c r="M95" s="1066"/>
      <c r="N95" s="1066"/>
      <c r="O95" s="1066"/>
      <c r="P95" s="1066"/>
      <c r="Q95" s="1066"/>
      <c r="R95" s="1066"/>
      <c r="S95" s="1066"/>
      <c r="T95" s="1066"/>
      <c r="U95" s="1066"/>
      <c r="V95" s="1066"/>
      <c r="W95" s="1066"/>
      <c r="X95" s="1066"/>
      <c r="Y95" s="1066"/>
      <c r="Z95" s="1066"/>
      <c r="AA95" s="1066"/>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1:48" s="248" customFormat="1" ht="14.25" customHeight="1">
      <c r="A96" s="1096" t="s">
        <v>105</v>
      </c>
      <c r="B96" s="1096"/>
      <c r="C96" s="1096"/>
      <c r="D96" s="1096"/>
      <c r="E96" s="1096"/>
      <c r="F96" s="1096"/>
      <c r="G96" s="1096"/>
      <c r="H96" s="1096"/>
      <c r="I96" s="1096"/>
      <c r="J96" s="1096"/>
      <c r="K96" s="1096"/>
      <c r="L96" s="1096"/>
      <c r="M96" s="1096"/>
      <c r="N96" s="1096"/>
      <c r="O96" s="1096"/>
      <c r="P96" s="1096"/>
      <c r="Q96" s="1096"/>
      <c r="R96" s="1096"/>
      <c r="S96" s="1096"/>
      <c r="T96" s="1096"/>
      <c r="U96" s="1096"/>
      <c r="V96" s="1096"/>
      <c r="W96" s="1096"/>
      <c r="X96" s="1096"/>
      <c r="Y96" s="1096"/>
      <c r="Z96" s="1096"/>
      <c r="AA96" s="1096"/>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1:27" ht="16.5" customHeight="1" thickBot="1">
      <c r="A97" s="12"/>
      <c r="C97" s="14"/>
      <c r="D97" s="14"/>
      <c r="E97" s="1004" t="s">
        <v>27</v>
      </c>
      <c r="F97" s="1004"/>
      <c r="G97" s="1004"/>
      <c r="H97" s="1004"/>
      <c r="I97" s="1004"/>
      <c r="J97" s="1004"/>
      <c r="K97" s="1004"/>
      <c r="L97" s="1004"/>
      <c r="M97" s="1004"/>
      <c r="N97" s="1004"/>
      <c r="O97" s="1004"/>
      <c r="P97" s="1004"/>
      <c r="Q97" s="1004"/>
      <c r="R97" s="1004"/>
      <c r="S97" s="1004"/>
      <c r="T97" s="1004"/>
      <c r="U97" s="1004"/>
      <c r="V97" s="1004"/>
      <c r="W97" s="1004"/>
      <c r="X97" s="14"/>
      <c r="Y97" s="14"/>
      <c r="Z97" s="14"/>
      <c r="AA97" s="14"/>
    </row>
    <row r="98" spans="1:27" ht="33.75" customHeight="1" thickBot="1">
      <c r="B98" s="1059" t="s">
        <v>22</v>
      </c>
      <c r="C98" s="1060"/>
      <c r="D98" s="1060"/>
      <c r="E98" s="1060"/>
      <c r="F98" s="1060"/>
      <c r="G98" s="1060"/>
      <c r="H98" s="1060"/>
      <c r="I98" s="1061"/>
      <c r="J98" s="1063" t="s">
        <v>118</v>
      </c>
      <c r="K98" s="1063"/>
      <c r="L98" s="1063"/>
      <c r="M98" s="1064"/>
      <c r="N98" s="1062" t="s">
        <v>119</v>
      </c>
      <c r="O98" s="1063"/>
      <c r="P98" s="1063"/>
      <c r="Q98" s="1064"/>
      <c r="R98" s="1062" t="s">
        <v>120</v>
      </c>
      <c r="S98" s="1063"/>
      <c r="T98" s="1063"/>
      <c r="U98" s="1064"/>
      <c r="V98" s="245" t="s">
        <v>140</v>
      </c>
      <c r="W98" s="245" t="s">
        <v>141</v>
      </c>
      <c r="X98" s="100"/>
      <c r="Y98" s="626"/>
      <c r="Z98" s="1065"/>
      <c r="AA98" s="1065"/>
    </row>
    <row r="99" spans="1:27" ht="13.5" customHeight="1">
      <c r="B99" s="1101" t="s">
        <v>23</v>
      </c>
      <c r="C99" s="1102"/>
      <c r="D99" s="1102"/>
      <c r="E99" s="1102"/>
      <c r="F99" s="1102"/>
      <c r="G99" s="1102"/>
      <c r="H99" s="1102"/>
      <c r="I99" s="1103"/>
      <c r="J99" s="1109">
        <f>J100+J106</f>
        <v>14386.7</v>
      </c>
      <c r="K99" s="1053"/>
      <c r="L99" s="1053"/>
      <c r="M99" s="1054"/>
      <c r="N99" s="1052">
        <f ca="1">N100+N106</f>
        <v>20445.2</v>
      </c>
      <c r="O99" s="1053"/>
      <c r="P99" s="1053"/>
      <c r="Q99" s="1054"/>
      <c r="R99" s="1052">
        <f>R100+R106</f>
        <v>16513.899999999998</v>
      </c>
      <c r="S99" s="1053"/>
      <c r="T99" s="1053"/>
      <c r="U99" s="1054"/>
      <c r="V99" s="410">
        <f>V100+V106</f>
        <v>16495.199999999997</v>
      </c>
      <c r="W99" s="410">
        <f>W100+W106</f>
        <v>13874.199999999999</v>
      </c>
      <c r="X99" s="101"/>
      <c r="Y99" s="628"/>
      <c r="Z99" s="1041"/>
      <c r="AA99" s="1041"/>
    </row>
    <row r="100" spans="1:27" s="392" customFormat="1" ht="13.5" customHeight="1">
      <c r="A100" s="389"/>
      <c r="B100" s="1098" t="s">
        <v>116</v>
      </c>
      <c r="C100" s="1099"/>
      <c r="D100" s="1099"/>
      <c r="E100" s="1099"/>
      <c r="F100" s="1099"/>
      <c r="G100" s="1099"/>
      <c r="H100" s="1099"/>
      <c r="I100" s="1100"/>
      <c r="J100" s="1088">
        <f>SUM(J101:M105)</f>
        <v>14386.7</v>
      </c>
      <c r="K100" s="1088"/>
      <c r="L100" s="1088"/>
      <c r="M100" s="1089"/>
      <c r="N100" s="1090">
        <f>SUM(N101:Q105)</f>
        <v>19866.8</v>
      </c>
      <c r="O100" s="1088"/>
      <c r="P100" s="1088"/>
      <c r="Q100" s="1089"/>
      <c r="R100" s="1090">
        <f>SUM(R101:U105)</f>
        <v>15935.499999999996</v>
      </c>
      <c r="S100" s="1088"/>
      <c r="T100" s="1088"/>
      <c r="U100" s="1088"/>
      <c r="V100" s="633">
        <f>SUM(V101:V105)</f>
        <v>16495.199999999997</v>
      </c>
      <c r="W100" s="547">
        <f>SUM(W101:W105)</f>
        <v>13874.199999999999</v>
      </c>
      <c r="X100" s="103"/>
      <c r="Y100" s="630"/>
      <c r="Z100" s="630"/>
      <c r="AA100" s="630"/>
    </row>
    <row r="101" spans="1:27" ht="12.75" customHeight="1">
      <c r="B101" s="1017" t="s">
        <v>41</v>
      </c>
      <c r="C101" s="1018"/>
      <c r="D101" s="1018"/>
      <c r="E101" s="1018"/>
      <c r="F101" s="1018"/>
      <c r="G101" s="1018"/>
      <c r="H101" s="1018"/>
      <c r="I101" s="1019"/>
      <c r="J101" s="1112">
        <f>SUMIF(I12:I89,I82,J12:J89)</f>
        <v>12807.6</v>
      </c>
      <c r="K101" s="1021"/>
      <c r="L101" s="1021"/>
      <c r="M101" s="1022"/>
      <c r="N101" s="1020">
        <f>SUMIF(I12:I90,I89,N12:N90)</f>
        <v>18846.099999999999</v>
      </c>
      <c r="O101" s="1021"/>
      <c r="P101" s="1021"/>
      <c r="Q101" s="1022"/>
      <c r="R101" s="1020">
        <f>SUMIF(I12:I89,"sb",R12:R91)</f>
        <v>15016.399999999998</v>
      </c>
      <c r="S101" s="1021"/>
      <c r="T101" s="1021"/>
      <c r="U101" s="1022"/>
      <c r="V101" s="251">
        <f>SUMIF(I12:I90,"sb",V12:V90)</f>
        <v>14335.999999999998</v>
      </c>
      <c r="W101" s="251">
        <f>SUMIF(I12:I90,"sb",W12:W90)</f>
        <v>12855.499999999998</v>
      </c>
      <c r="X101" s="102"/>
      <c r="Y101" s="627"/>
      <c r="Z101" s="1001"/>
      <c r="AA101" s="1001"/>
    </row>
    <row r="102" spans="1:27" ht="15" customHeight="1">
      <c r="B102" s="1055" t="s">
        <v>42</v>
      </c>
      <c r="C102" s="1056"/>
      <c r="D102" s="1056"/>
      <c r="E102" s="1056"/>
      <c r="F102" s="1056"/>
      <c r="G102" s="1056"/>
      <c r="H102" s="1056"/>
      <c r="I102" s="1057"/>
      <c r="J102" s="1110">
        <f>SUMIF(I12:I89,I31,J12:J89)</f>
        <v>587.4</v>
      </c>
      <c r="K102" s="1021"/>
      <c r="L102" s="1021"/>
      <c r="M102" s="1022"/>
      <c r="N102" s="1058">
        <f>SUMIF(I12:I90,I31,N12:N90)</f>
        <v>654.20000000000005</v>
      </c>
      <c r="O102" s="1021"/>
      <c r="P102" s="1021"/>
      <c r="Q102" s="1022"/>
      <c r="R102" s="1058">
        <f>SUMIF(I12:I89,"sb(sp)",R12:R91)</f>
        <v>701.8</v>
      </c>
      <c r="S102" s="1021"/>
      <c r="T102" s="1021"/>
      <c r="U102" s="1022"/>
      <c r="V102" s="412">
        <f>SUMIF(I12:I90,I31,V12:V90)</f>
        <v>659.2</v>
      </c>
      <c r="W102" s="412">
        <f>SUMIF(I12:I90,I31,W12:W90)</f>
        <v>659.2</v>
      </c>
      <c r="X102" s="102"/>
      <c r="Y102" s="627"/>
      <c r="Z102" s="1001"/>
      <c r="AA102" s="1001"/>
    </row>
    <row r="103" spans="1:27" ht="12.75" customHeight="1">
      <c r="B103" s="1055" t="s">
        <v>46</v>
      </c>
      <c r="C103" s="1056"/>
      <c r="D103" s="1056"/>
      <c r="E103" s="1056"/>
      <c r="F103" s="1056"/>
      <c r="G103" s="1056"/>
      <c r="H103" s="1056"/>
      <c r="I103" s="1057"/>
      <c r="J103" s="1111">
        <f>SUMIF(I12:I89,I50,J12:J89)</f>
        <v>991.7</v>
      </c>
      <c r="K103" s="1105"/>
      <c r="L103" s="1105"/>
      <c r="M103" s="1106"/>
      <c r="N103" s="1104">
        <f>SUMIF(I12:I90,I50,N12:N90)</f>
        <v>49.2</v>
      </c>
      <c r="O103" s="1105"/>
      <c r="P103" s="1105"/>
      <c r="Q103" s="1106"/>
      <c r="R103" s="1104">
        <f>SUMIF(I12:I89,"sb(p)",R12:R89)</f>
        <v>0</v>
      </c>
      <c r="S103" s="1105"/>
      <c r="T103" s="1105"/>
      <c r="U103" s="1106"/>
      <c r="V103" s="249">
        <f>SUMIF(I12:I90,I50,V12:V90)</f>
        <v>0</v>
      </c>
      <c r="W103" s="249">
        <f>SUMIF(I12:I90,I50,W12:W90)</f>
        <v>359.5</v>
      </c>
      <c r="X103" s="102"/>
      <c r="Y103" s="627"/>
      <c r="Z103" s="1001"/>
      <c r="AA103" s="1001"/>
    </row>
    <row r="104" spans="1:27" ht="12.75" customHeight="1">
      <c r="B104" s="1023" t="s">
        <v>167</v>
      </c>
      <c r="C104" s="1024"/>
      <c r="D104" s="1024"/>
      <c r="E104" s="1024"/>
      <c r="F104" s="1024"/>
      <c r="G104" s="1024"/>
      <c r="H104" s="1024"/>
      <c r="I104" s="1025"/>
      <c r="J104" s="1026"/>
      <c r="K104" s="1027"/>
      <c r="L104" s="1027"/>
      <c r="M104" s="1028"/>
      <c r="N104" s="1026">
        <f>SUMIF(I12:I90,"SB(L)",N12:N90)</f>
        <v>17.3</v>
      </c>
      <c r="O104" s="1027"/>
      <c r="P104" s="1027"/>
      <c r="Q104" s="1028"/>
      <c r="R104" s="1026">
        <f>SUMIF(I12:I90,"SB(L)",R12:R90)</f>
        <v>17.3</v>
      </c>
      <c r="S104" s="1027"/>
      <c r="T104" s="1027"/>
      <c r="U104" s="1028"/>
      <c r="V104" s="250"/>
      <c r="W104" s="250"/>
      <c r="X104" s="102"/>
      <c r="Y104" s="627"/>
      <c r="Z104" s="627"/>
      <c r="AA104" s="627"/>
    </row>
    <row r="105" spans="1:27" ht="15.75" customHeight="1">
      <c r="B105" s="1055" t="s">
        <v>102</v>
      </c>
      <c r="C105" s="1056"/>
      <c r="D105" s="1056"/>
      <c r="E105" s="1056"/>
      <c r="F105" s="1056"/>
      <c r="G105" s="1056"/>
      <c r="H105" s="1056"/>
      <c r="I105" s="1057"/>
      <c r="J105" s="1027"/>
      <c r="K105" s="1027"/>
      <c r="L105" s="1027"/>
      <c r="M105" s="1028"/>
      <c r="N105" s="1026">
        <f>SUMIF(I12:I90,I61,N12:N90)</f>
        <v>300</v>
      </c>
      <c r="O105" s="1027"/>
      <c r="P105" s="1027"/>
      <c r="Q105" s="1028"/>
      <c r="R105" s="1026">
        <f>SUMIF(I12:I90,I61,R12:R90)</f>
        <v>200</v>
      </c>
      <c r="S105" s="1027"/>
      <c r="T105" s="1027"/>
      <c r="U105" s="1028"/>
      <c r="V105" s="250">
        <f>SUMIF(I12:I90,I61,V12:V90)</f>
        <v>1500</v>
      </c>
      <c r="W105" s="250">
        <f>SUMIF(I12:I90,I61,W12:W90)</f>
        <v>0</v>
      </c>
      <c r="X105" s="102"/>
      <c r="Y105" s="627"/>
      <c r="Z105" s="627"/>
      <c r="AA105" s="627"/>
    </row>
    <row r="106" spans="1:27" s="389" customFormat="1" ht="13.5" customHeight="1">
      <c r="B106" s="1098" t="s">
        <v>117</v>
      </c>
      <c r="C106" s="1099"/>
      <c r="D106" s="1099"/>
      <c r="E106" s="1099"/>
      <c r="F106" s="1099"/>
      <c r="G106" s="1099"/>
      <c r="H106" s="1099"/>
      <c r="I106" s="1100"/>
      <c r="J106" s="1150"/>
      <c r="K106" s="1150"/>
      <c r="L106" s="1150"/>
      <c r="M106" s="1151"/>
      <c r="N106" s="1152">
        <f ca="1">SUMIF(I12:I90,"pf",N12:N89)</f>
        <v>578.4</v>
      </c>
      <c r="O106" s="1150"/>
      <c r="P106" s="1150"/>
      <c r="Q106" s="1151"/>
      <c r="R106" s="1157">
        <f>SUMIF(I12:I90,"pf",R12:R90)</f>
        <v>578.4</v>
      </c>
      <c r="S106" s="1158"/>
      <c r="T106" s="1158"/>
      <c r="U106" s="1158"/>
      <c r="V106" s="635"/>
      <c r="W106" s="548"/>
      <c r="Y106" s="394"/>
      <c r="Z106" s="394"/>
      <c r="AA106" s="394"/>
    </row>
    <row r="107" spans="1:27" ht="13.5" customHeight="1">
      <c r="B107" s="1042" t="s">
        <v>24</v>
      </c>
      <c r="C107" s="1043"/>
      <c r="D107" s="1043"/>
      <c r="E107" s="1043"/>
      <c r="F107" s="1043"/>
      <c r="G107" s="1043"/>
      <c r="H107" s="1043"/>
      <c r="I107" s="1044"/>
      <c r="J107" s="1149">
        <f>SUM(J108:M108)</f>
        <v>884.4</v>
      </c>
      <c r="K107" s="1021"/>
      <c r="L107" s="1021"/>
      <c r="M107" s="1022"/>
      <c r="N107" s="1045">
        <f>SUM(N108:Q109)</f>
        <v>628.29999999999995</v>
      </c>
      <c r="O107" s="1021"/>
      <c r="P107" s="1021"/>
      <c r="Q107" s="1022"/>
      <c r="R107" s="1045">
        <f>SUM(R108:U109)</f>
        <v>628.29999999999995</v>
      </c>
      <c r="S107" s="1021"/>
      <c r="T107" s="1021"/>
      <c r="U107" s="1022"/>
      <c r="V107" s="253">
        <f>SUM(V108:V109)</f>
        <v>34.799999999999997</v>
      </c>
      <c r="W107" s="253">
        <f>W108+W109</f>
        <v>2037.2</v>
      </c>
      <c r="X107" s="101"/>
      <c r="Y107" s="628"/>
      <c r="Z107" s="1041"/>
      <c r="AA107" s="1041"/>
    </row>
    <row r="108" spans="1:27" ht="12.75" customHeight="1">
      <c r="B108" s="1017" t="s">
        <v>43</v>
      </c>
      <c r="C108" s="1018"/>
      <c r="D108" s="1018"/>
      <c r="E108" s="1018"/>
      <c r="F108" s="1018"/>
      <c r="G108" s="1018"/>
      <c r="H108" s="1018"/>
      <c r="I108" s="1019"/>
      <c r="J108" s="1112">
        <f>SUMIF(I12:I89,"es",J12:J89)</f>
        <v>884.4</v>
      </c>
      <c r="K108" s="1021"/>
      <c r="L108" s="1021"/>
      <c r="M108" s="1022"/>
      <c r="N108" s="1020">
        <f>SUMIF(I12:I90,I74,N12:N90)</f>
        <v>128.30000000000001</v>
      </c>
      <c r="O108" s="1021"/>
      <c r="P108" s="1021"/>
      <c r="Q108" s="1022"/>
      <c r="R108" s="1020">
        <f>SUMIF(I10:I93,"es",R10:R93)</f>
        <v>128.30000000000001</v>
      </c>
      <c r="S108" s="1021"/>
      <c r="T108" s="1021"/>
      <c r="U108" s="1022"/>
      <c r="V108" s="251">
        <f>SUMIF(I12:I90,"es",V12:V90)</f>
        <v>34.799999999999997</v>
      </c>
      <c r="W108" s="251">
        <f>SUMIF(I12:I90,I46,W12:W90)</f>
        <v>2037.2</v>
      </c>
      <c r="X108" s="102"/>
      <c r="Y108" s="627"/>
      <c r="Z108" s="1001"/>
      <c r="AA108" s="1001"/>
    </row>
    <row r="109" spans="1:27" ht="12.75" customHeight="1">
      <c r="A109" s="8"/>
      <c r="B109" s="1017" t="s">
        <v>103</v>
      </c>
      <c r="C109" s="1018"/>
      <c r="D109" s="1018"/>
      <c r="E109" s="1018"/>
      <c r="F109" s="1018"/>
      <c r="G109" s="1018"/>
      <c r="H109" s="1018"/>
      <c r="I109" s="1019"/>
      <c r="J109" s="1047"/>
      <c r="K109" s="1047"/>
      <c r="L109" s="1047"/>
      <c r="M109" s="1048"/>
      <c r="N109" s="1046">
        <f>SUMIF(I12:I90,I53,N12:N90)</f>
        <v>500</v>
      </c>
      <c r="O109" s="1047"/>
      <c r="P109" s="1047"/>
      <c r="Q109" s="1048"/>
      <c r="R109" s="1046">
        <f>SUMIF(I12:I89,"kt",R12:R89)</f>
        <v>500</v>
      </c>
      <c r="S109" s="1047"/>
      <c r="T109" s="1047"/>
      <c r="U109" s="1048"/>
      <c r="V109" s="252">
        <f>SUMIF(I12:I90,"kt",V12:V90)</f>
        <v>0</v>
      </c>
      <c r="W109" s="252">
        <f>SUMIF(I12:I90,"kt",W12:W90)</f>
        <v>0</v>
      </c>
      <c r="X109" s="102"/>
      <c r="Y109" s="627"/>
      <c r="Z109" s="627"/>
      <c r="AA109" s="627"/>
    </row>
    <row r="110" spans="1:27" ht="13.5" customHeight="1" thickBot="1">
      <c r="A110" s="8"/>
      <c r="B110" s="1072" t="s">
        <v>13</v>
      </c>
      <c r="C110" s="1073"/>
      <c r="D110" s="1073"/>
      <c r="E110" s="1073"/>
      <c r="F110" s="1073"/>
      <c r="G110" s="1073"/>
      <c r="H110" s="1073"/>
      <c r="I110" s="1074"/>
      <c r="J110" s="1156">
        <f>J107+J99</f>
        <v>15271.1</v>
      </c>
      <c r="K110" s="1154"/>
      <c r="L110" s="1154">
        <f>L107+L99</f>
        <v>0</v>
      </c>
      <c r="M110" s="1155"/>
      <c r="N110" s="1153">
        <f ca="1">N107+N99</f>
        <v>21073.5</v>
      </c>
      <c r="O110" s="1154"/>
      <c r="P110" s="1154">
        <f>P107+P99</f>
        <v>0</v>
      </c>
      <c r="Q110" s="1155"/>
      <c r="R110" s="1153">
        <f>R107+R99</f>
        <v>17142.199999999997</v>
      </c>
      <c r="S110" s="1154"/>
      <c r="T110" s="1154">
        <f>T107+T99</f>
        <v>0</v>
      </c>
      <c r="U110" s="1155"/>
      <c r="V110" s="549">
        <f>V107+V99</f>
        <v>16529.999999999996</v>
      </c>
      <c r="W110" s="549">
        <f>W107+W99</f>
        <v>15911.4</v>
      </c>
      <c r="X110" s="103"/>
      <c r="Y110" s="630"/>
      <c r="Z110" s="1034"/>
      <c r="AA110" s="1034"/>
    </row>
    <row r="112" spans="1:27">
      <c r="S112" s="742"/>
      <c r="T112" s="743"/>
    </row>
  </sheetData>
  <mergeCells count="241">
    <mergeCell ref="AB57:AG57"/>
    <mergeCell ref="C79:I79"/>
    <mergeCell ref="C80:AA80"/>
    <mergeCell ref="E84:E85"/>
    <mergeCell ref="AA82:AA83"/>
    <mergeCell ref="C70:C72"/>
    <mergeCell ref="D73:D75"/>
    <mergeCell ref="D76:D78"/>
    <mergeCell ref="F73:F75"/>
    <mergeCell ref="G73:G75"/>
    <mergeCell ref="X73:X74"/>
    <mergeCell ref="X76:X77"/>
    <mergeCell ref="Z60:Z63"/>
    <mergeCell ref="AA60:AA63"/>
    <mergeCell ref="H73:H75"/>
    <mergeCell ref="C73:C75"/>
    <mergeCell ref="C76:C78"/>
    <mergeCell ref="E73:E75"/>
    <mergeCell ref="E76:E78"/>
    <mergeCell ref="F76:F78"/>
    <mergeCell ref="Y60:Y63"/>
    <mergeCell ref="Y68:Y69"/>
    <mergeCell ref="X60:X63"/>
    <mergeCell ref="Z57:Z59"/>
    <mergeCell ref="Z68:Z69"/>
    <mergeCell ref="AA68:AA69"/>
    <mergeCell ref="F45:F47"/>
    <mergeCell ref="C48:I48"/>
    <mergeCell ref="D28:D29"/>
    <mergeCell ref="AA43:AA44"/>
    <mergeCell ref="E43:E44"/>
    <mergeCell ref="AA57:AA59"/>
    <mergeCell ref="A28:A29"/>
    <mergeCell ref="C30:H30"/>
    <mergeCell ref="X50:X53"/>
    <mergeCell ref="B28:B29"/>
    <mergeCell ref="H22:H29"/>
    <mergeCell ref="G22:G29"/>
    <mergeCell ref="F28:F29"/>
    <mergeCell ref="D33:D34"/>
    <mergeCell ref="C50:C54"/>
    <mergeCell ref="E28:E29"/>
    <mergeCell ref="X57:X59"/>
    <mergeCell ref="Y57:Y59"/>
    <mergeCell ref="C49:AA49"/>
    <mergeCell ref="G53:G54"/>
    <mergeCell ref="H45:H47"/>
    <mergeCell ref="X46:X47"/>
    <mergeCell ref="D45:D47"/>
    <mergeCell ref="X48:AA48"/>
    <mergeCell ref="F55:F62"/>
    <mergeCell ref="Y46:Y47"/>
    <mergeCell ref="D18:D19"/>
    <mergeCell ref="E18:E19"/>
    <mergeCell ref="F18:F19"/>
    <mergeCell ref="G18:G19"/>
    <mergeCell ref="X43:X44"/>
    <mergeCell ref="Y43:Y44"/>
    <mergeCell ref="H18:H19"/>
    <mergeCell ref="Z43:Z44"/>
    <mergeCell ref="X20:AA20"/>
    <mergeCell ref="D57:D59"/>
    <mergeCell ref="E57:E59"/>
    <mergeCell ref="D53:D54"/>
    <mergeCell ref="E50:E54"/>
    <mergeCell ref="F50:F54"/>
    <mergeCell ref="X22:X23"/>
    <mergeCell ref="X28:X29"/>
    <mergeCell ref="X30:X31"/>
    <mergeCell ref="N5:Q5"/>
    <mergeCell ref="A8:AA8"/>
    <mergeCell ref="B10:AA10"/>
    <mergeCell ref="A9:AA9"/>
    <mergeCell ref="X14:X15"/>
    <mergeCell ref="X16:X17"/>
    <mergeCell ref="C28:C29"/>
    <mergeCell ref="C21:AA21"/>
    <mergeCell ref="X12:X13"/>
    <mergeCell ref="F5:F7"/>
    <mergeCell ref="I5:I7"/>
    <mergeCell ref="A14:A17"/>
    <mergeCell ref="B14:B17"/>
    <mergeCell ref="C14:C17"/>
    <mergeCell ref="A12:A13"/>
    <mergeCell ref="D5:D7"/>
    <mergeCell ref="B12:B13"/>
    <mergeCell ref="D12:D13"/>
    <mergeCell ref="E16:E17"/>
    <mergeCell ref="Z12:Z13"/>
    <mergeCell ref="G5:G7"/>
    <mergeCell ref="R5:U5"/>
    <mergeCell ref="R110:U110"/>
    <mergeCell ref="Z108:AA108"/>
    <mergeCell ref="R108:U108"/>
    <mergeCell ref="N109:Q109"/>
    <mergeCell ref="H90:H91"/>
    <mergeCell ref="C92:I92"/>
    <mergeCell ref="B94:I94"/>
    <mergeCell ref="Z107:AA107"/>
    <mergeCell ref="J110:M110"/>
    <mergeCell ref="R101:U101"/>
    <mergeCell ref="N108:Q108"/>
    <mergeCell ref="R106:U106"/>
    <mergeCell ref="J108:M108"/>
    <mergeCell ref="J105:M105"/>
    <mergeCell ref="N105:Q105"/>
    <mergeCell ref="N102:Q102"/>
    <mergeCell ref="Z110:AA110"/>
    <mergeCell ref="N107:Q107"/>
    <mergeCell ref="D90:D91"/>
    <mergeCell ref="G90:G91"/>
    <mergeCell ref="Z103:AA103"/>
    <mergeCell ref="J107:M107"/>
    <mergeCell ref="R109:U109"/>
    <mergeCell ref="J106:M106"/>
    <mergeCell ref="N106:Q106"/>
    <mergeCell ref="N110:Q110"/>
    <mergeCell ref="A1:AA1"/>
    <mergeCell ref="Y6:AA6"/>
    <mergeCell ref="J6:J7"/>
    <mergeCell ref="K6:L6"/>
    <mergeCell ref="M6:M7"/>
    <mergeCell ref="C5:C7"/>
    <mergeCell ref="W5:W7"/>
    <mergeCell ref="A2:AA2"/>
    <mergeCell ref="J5:M5"/>
    <mergeCell ref="N6:N7"/>
    <mergeCell ref="O6:P6"/>
    <mergeCell ref="Q6:Q7"/>
    <mergeCell ref="X5:AA5"/>
    <mergeCell ref="X6:X7"/>
    <mergeCell ref="U6:U7"/>
    <mergeCell ref="V5:V7"/>
    <mergeCell ref="B76:B78"/>
    <mergeCell ref="B70:B72"/>
    <mergeCell ref="A3:AA3"/>
    <mergeCell ref="A4:AA4"/>
    <mergeCell ref="A5:A7"/>
    <mergeCell ref="B5:B7"/>
    <mergeCell ref="H5:H7"/>
    <mergeCell ref="S6:T6"/>
    <mergeCell ref="E5:E7"/>
    <mergeCell ref="R6:R7"/>
    <mergeCell ref="A76:A78"/>
    <mergeCell ref="E60:E62"/>
    <mergeCell ref="B73:B75"/>
    <mergeCell ref="E45:E47"/>
    <mergeCell ref="C45:C47"/>
    <mergeCell ref="A86:H86"/>
    <mergeCell ref="H76:H78"/>
    <mergeCell ref="H70:H72"/>
    <mergeCell ref="E68:E69"/>
    <mergeCell ref="D70:D72"/>
    <mergeCell ref="A70:A72"/>
    <mergeCell ref="E70:E72"/>
    <mergeCell ref="E55:E56"/>
    <mergeCell ref="E64:E65"/>
    <mergeCell ref="F70:F72"/>
    <mergeCell ref="A73:A75"/>
    <mergeCell ref="A63:H63"/>
    <mergeCell ref="G61:G62"/>
    <mergeCell ref="R104:U104"/>
    <mergeCell ref="G33:G34"/>
    <mergeCell ref="H33:H34"/>
    <mergeCell ref="R98:U98"/>
    <mergeCell ref="R99:U99"/>
    <mergeCell ref="H87:H88"/>
    <mergeCell ref="N99:Q99"/>
    <mergeCell ref="G45:G47"/>
    <mergeCell ref="G70:G72"/>
    <mergeCell ref="G76:G78"/>
    <mergeCell ref="D87:D88"/>
    <mergeCell ref="E87:E88"/>
    <mergeCell ref="F87:F88"/>
    <mergeCell ref="G87:G88"/>
    <mergeCell ref="B104:I104"/>
    <mergeCell ref="J104:M104"/>
    <mergeCell ref="B89:B91"/>
    <mergeCell ref="X70:X71"/>
    <mergeCell ref="J99:M99"/>
    <mergeCell ref="R105:U105"/>
    <mergeCell ref="J102:M102"/>
    <mergeCell ref="J103:M103"/>
    <mergeCell ref="J101:M101"/>
    <mergeCell ref="N101:Q101"/>
    <mergeCell ref="R102:U102"/>
    <mergeCell ref="R100:U100"/>
    <mergeCell ref="N104:Q104"/>
    <mergeCell ref="N103:Q103"/>
    <mergeCell ref="J109:M109"/>
    <mergeCell ref="H53:H54"/>
    <mergeCell ref="R107:U107"/>
    <mergeCell ref="B98:I98"/>
    <mergeCell ref="R103:U103"/>
    <mergeCell ref="E89:E91"/>
    <mergeCell ref="B106:I106"/>
    <mergeCell ref="B107:I107"/>
    <mergeCell ref="B108:I108"/>
    <mergeCell ref="F89:F91"/>
    <mergeCell ref="Z102:AA102"/>
    <mergeCell ref="A95:AA95"/>
    <mergeCell ref="A96:AA96"/>
    <mergeCell ref="A89:A91"/>
    <mergeCell ref="Z99:AA99"/>
    <mergeCell ref="C89:C91"/>
    <mergeCell ref="B93:I93"/>
    <mergeCell ref="B100:I100"/>
    <mergeCell ref="B99:I99"/>
    <mergeCell ref="J100:M100"/>
    <mergeCell ref="N100:Q100"/>
    <mergeCell ref="N98:Q98"/>
    <mergeCell ref="Z98:AA98"/>
    <mergeCell ref="X90:X91"/>
    <mergeCell ref="Z84:Z85"/>
    <mergeCell ref="X84:X86"/>
    <mergeCell ref="H12:H13"/>
    <mergeCell ref="G12:G13"/>
    <mergeCell ref="F12:F13"/>
    <mergeCell ref="E12:E13"/>
    <mergeCell ref="AA84:AA85"/>
    <mergeCell ref="J98:M98"/>
    <mergeCell ref="X82:X83"/>
    <mergeCell ref="Z82:Z83"/>
    <mergeCell ref="E82:E83"/>
    <mergeCell ref="Y82:Y83"/>
    <mergeCell ref="E33:E34"/>
    <mergeCell ref="X68:X69"/>
    <mergeCell ref="F33:F34"/>
    <mergeCell ref="E97:W97"/>
    <mergeCell ref="Z101:AA101"/>
    <mergeCell ref="C11:AA11"/>
    <mergeCell ref="AA12:AA13"/>
    <mergeCell ref="F14:F17"/>
    <mergeCell ref="G14:G17"/>
    <mergeCell ref="C12:C13"/>
    <mergeCell ref="B102:I102"/>
    <mergeCell ref="B101:I101"/>
    <mergeCell ref="B109:I109"/>
    <mergeCell ref="B110:I110"/>
    <mergeCell ref="B105:I105"/>
    <mergeCell ref="B103:I103"/>
  </mergeCells>
  <phoneticPr fontId="5" type="noConversion"/>
  <printOptions horizontalCentered="1"/>
  <pageMargins left="0" right="0" top="0.39370078740157483" bottom="0.39370078740157483" header="0" footer="0"/>
  <pageSetup paperSize="9" scale="78" orientation="landscape" r:id="rId1"/>
  <headerFooter alignWithMargins="0">
    <oddFooter>Puslapių &amp;P</oddFooter>
  </headerFooter>
  <rowBreaks count="3" manualBreakCount="3">
    <brk id="29" max="26" man="1"/>
    <brk id="48" max="16383" man="1"/>
    <brk id="79" max="16383" man="1"/>
  </rowBreaks>
  <legacyDrawing r:id="rId2"/>
</worksheet>
</file>

<file path=xl/worksheets/sheet3.xml><?xml version="1.0" encoding="utf-8"?>
<worksheet xmlns="http://schemas.openxmlformats.org/spreadsheetml/2006/main" xmlns:r="http://schemas.openxmlformats.org/officeDocument/2006/relationships">
  <dimension ref="A1:B10"/>
  <sheetViews>
    <sheetView workbookViewId="0">
      <selection activeCell="B14" sqref="B14"/>
    </sheetView>
  </sheetViews>
  <sheetFormatPr defaultRowHeight="15.75"/>
  <cols>
    <col min="1" max="1" width="22.7109375" style="447" customWidth="1"/>
    <col min="2" max="2" width="60.7109375" style="447" customWidth="1"/>
    <col min="3" max="16384" width="9.140625" style="447"/>
  </cols>
  <sheetData>
    <row r="1" spans="1:2">
      <c r="A1" s="1232" t="s">
        <v>128</v>
      </c>
      <c r="B1" s="1232"/>
    </row>
    <row r="2" spans="1:2" ht="31.5">
      <c r="A2" s="448" t="s">
        <v>6</v>
      </c>
      <c r="B2" s="449" t="s">
        <v>129</v>
      </c>
    </row>
    <row r="3" spans="1:2">
      <c r="A3" s="448">
        <v>1</v>
      </c>
      <c r="B3" s="449" t="s">
        <v>130</v>
      </c>
    </row>
    <row r="4" spans="1:2">
      <c r="A4" s="448">
        <v>2</v>
      </c>
      <c r="B4" s="449" t="s">
        <v>131</v>
      </c>
    </row>
    <row r="5" spans="1:2">
      <c r="A5" s="448">
        <v>3</v>
      </c>
      <c r="B5" s="449" t="s">
        <v>132</v>
      </c>
    </row>
    <row r="6" spans="1:2">
      <c r="A6" s="448">
        <v>4</v>
      </c>
      <c r="B6" s="449" t="s">
        <v>133</v>
      </c>
    </row>
    <row r="7" spans="1:2">
      <c r="A7" s="448">
        <v>5</v>
      </c>
      <c r="B7" s="449" t="s">
        <v>134</v>
      </c>
    </row>
    <row r="8" spans="1:2">
      <c r="A8" s="448">
        <v>6</v>
      </c>
      <c r="B8" s="449" t="s">
        <v>135</v>
      </c>
    </row>
    <row r="9" spans="1:2" ht="15.75" customHeight="1"/>
    <row r="10" spans="1:2" ht="15.75" customHeight="1">
      <c r="A10" s="1233" t="s">
        <v>136</v>
      </c>
      <c r="B10" s="1233"/>
    </row>
  </sheetData>
  <mergeCells count="2">
    <mergeCell ref="A1:B1"/>
    <mergeCell ref="A10:B10"/>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Tarybai</vt:lpstr>
      <vt:lpstr>Aiškinamoji lentelė</vt:lpstr>
      <vt:lpstr>Asignavimų valdytojų kodai</vt:lpstr>
      <vt:lpstr>Tarybai!Spausdinimo_sritis</vt:lpstr>
      <vt:lpstr>'Aiškinamoji lentelė'!Spausdinti_pavadinimus</vt:lpstr>
      <vt:lpstr>Tarybai!Spausdinti_pavadinimus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b.norvilaite</dc:creator>
  <cp:lastModifiedBy>V.Palaimiene</cp:lastModifiedBy>
  <cp:lastPrinted>2013-02-15T09:46:20Z</cp:lastPrinted>
  <dcterms:created xsi:type="dcterms:W3CDTF">2007-10-09T12:27:03Z</dcterms:created>
  <dcterms:modified xsi:type="dcterms:W3CDTF">2013-02-15T12:19:13Z</dcterms:modified>
</cp:coreProperties>
</file>