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Lėšų šaltiniai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<sst xmlns="http://schemas.openxmlformats.org/spreadsheetml/2006/main" count="62" uniqueCount="61">
  <si>
    <t>tūkst. Lt</t>
  </si>
  <si>
    <t>Projektas 2014-iesiems metams</t>
  </si>
  <si>
    <t>2.1. SAVIVALDYBĖS  LĖŠOS, IŠ VISO:</t>
  </si>
  <si>
    <t>2.1.2. Savivaldybės privatizavimo fondo lėšos PF</t>
  </si>
  <si>
    <t>2.2. KITI ŠALTINIAI, IŠ VISO:</t>
  </si>
  <si>
    <r>
      <t xml:space="preserve"> 2.1.1. S</t>
    </r>
    <r>
      <rPr>
        <b/>
        <sz val="10"/>
        <rFont val="Times New Roman"/>
        <family val="1"/>
      </rPr>
      <t>avivaldybės</t>
    </r>
    <r>
      <rPr>
        <b/>
        <sz val="10"/>
        <rFont val="Times New Roman"/>
        <family val="1"/>
      </rPr>
      <t xml:space="preserve"> biudžetas, iš jo:</t>
    </r>
  </si>
  <si>
    <r>
      <t xml:space="preserve">2.1.1.1. </t>
    </r>
    <r>
      <rPr>
        <sz val="10"/>
        <rFont val="Times New Roman"/>
        <family val="1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</si>
  <si>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2.1.1.4. pajamų įmokos už atsitiktines paslaugas </t>
    </r>
    <r>
      <rPr>
        <b/>
        <sz val="10"/>
        <rFont val="Times New Roman"/>
        <family val="1"/>
      </rPr>
      <t>SB(SP)</t>
    </r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</si>
  <si>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</si>
  <si>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</si>
  <si>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</si>
  <si>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</t>
    </r>
    <r>
      <rPr>
        <sz val="10"/>
        <rFont val="Times New Roman"/>
        <family val="1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</si>
  <si>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</si>
  <si>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</si>
  <si>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</si>
  <si>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</si>
  <si>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</si>
  <si>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</si>
  <si>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</si>
  <si>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</si>
  <si>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</si>
  <si>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</si>
  <si>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</si>
  <si>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</si>
  <si>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</si>
  <si>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programos</t>
  </si>
  <si>
    <t>SB</t>
  </si>
  <si>
    <t>SB(P)</t>
  </si>
  <si>
    <t>SB(VB)</t>
  </si>
  <si>
    <t>SB(SP)</t>
  </si>
  <si>
    <t>PF</t>
  </si>
  <si>
    <t>SB(AA)</t>
  </si>
  <si>
    <t>SB(AAL)</t>
  </si>
  <si>
    <t>SB(L)</t>
  </si>
  <si>
    <t>SB(F)</t>
  </si>
  <si>
    <t>SB(MK)</t>
  </si>
  <si>
    <t>ES</t>
  </si>
  <si>
    <t>LRVB</t>
  </si>
  <si>
    <t>KPP</t>
  </si>
  <si>
    <t>KVJUD</t>
  </si>
  <si>
    <t>PSDF</t>
  </si>
  <si>
    <t>Kt</t>
  </si>
  <si>
    <t>Iš viso:</t>
  </si>
  <si>
    <t>Savivaldybės lėšos, tūkst. Lt</t>
  </si>
  <si>
    <t>Kiti šaltiniai, tūkst. Lt</t>
  </si>
  <si>
    <t xml:space="preserve">  - SB asignavimai</t>
  </si>
  <si>
    <t xml:space="preserve"> SB</t>
  </si>
  <si>
    <t>2013-ųjų  asignavimų planas</t>
  </si>
  <si>
    <r>
      <t xml:space="preserve">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</si>
  <si>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>2.1.1.6.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</si>
  <si>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2.1.1.7. 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</si>
  <si>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 xml:space="preserve">2.1.1.8. paskolos lėšos </t>
    </r>
    <r>
      <rPr>
        <b/>
        <sz val="10"/>
        <rFont val="Times New Roman"/>
        <family val="1"/>
      </rPr>
      <t>SB(P)</t>
    </r>
  </si>
  <si>
    <t>Projektas 2015-iesiems metams</t>
  </si>
  <si>
    <r>
      <t xml:space="preserve">2.1.1.5. daugiabučių namų savininkų bendrijų fondo lėšos </t>
    </r>
    <r>
      <rPr>
        <b/>
        <sz val="10"/>
        <rFont val="Times New Roman"/>
        <family val="1"/>
      </rPr>
      <t>SB(F)</t>
    </r>
  </si>
  <si>
    <r>
      <t xml:space="preserve">2.1.1.9. programų lėšų likučių laikinai laisvos lėšos </t>
    </r>
    <r>
      <rPr>
        <b/>
        <sz val="10"/>
        <rFont val="Times New Roman"/>
        <family val="1"/>
      </rPr>
      <t>SB(L</t>
    </r>
    <r>
      <rPr>
        <sz val="10"/>
        <rFont val="Times New Roman"/>
        <family val="1"/>
      </rPr>
      <t>)</t>
    </r>
  </si>
  <si>
    <r>
      <t xml:space="preserve">2.2.5. Privalomojo sveikatos draudimo fondo lėšos </t>
    </r>
    <r>
      <rPr>
        <b/>
        <sz val="10"/>
        <rFont val="Times New Roman"/>
        <family val="1"/>
      </rPr>
      <t>PSDF</t>
    </r>
  </si>
  <si>
    <r>
      <t xml:space="preserve">2.2.6. </t>
    </r>
    <r>
      <rPr>
        <sz val="10"/>
        <rFont val="Times New Roman"/>
        <family val="1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</si>
  <si>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 xml:space="preserve">Bendras lėšų poreikis ir finansavimo šaltiniai   </t>
  </si>
  <si>
    <t>BENDRAS LĖŠŲ POREIKIS:</t>
  </si>
  <si>
    <t>Finansavimo šaltiniai</t>
  </si>
  <si>
    <r>
      <t xml:space="preserve">2.1.1.3. savivaldybės Aplinkos apsaugos rėmimo specialiosios programos lėšų likutis 2013 m. sausio 1 d. </t>
    </r>
    <r>
      <rPr>
        <b/>
        <sz val="10"/>
        <rFont val="Times New Roman"/>
        <family val="1"/>
      </rPr>
      <t>SB(AAL)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</si>
</sst>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"/>
    <numFmt numFmtId="165" formatCode="0.0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6" borderId="4" applyNumberFormat="0" applyAlignment="0" applyProtection="0"/>
    <xf numFmtId="0" fontId="17" fillId="7" borderId="5" applyNumberFormat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4" fillId="16" borderId="10" xfId="0" applyNumberFormat="1" applyFont="1" applyFill="1" applyBorder="1" applyAlignment="1">
      <alignment horizontal="right" vertical="top" wrapText="1"/>
    </xf>
    <xf numFmtId="164" fontId="4" fillId="24" borderId="11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 indent="2"/>
    </xf>
    <xf numFmtId="0" fontId="6" fillId="0" borderId="13" xfId="0" applyFont="1" applyBorder="1" applyAlignment="1">
      <alignment horizontal="left" vertical="top" wrapText="1" indent="2"/>
    </xf>
    <xf numFmtId="0" fontId="6" fillId="0" borderId="14" xfId="0" applyFont="1" applyBorder="1" applyAlignment="1">
      <alignment horizontal="left" vertical="top" wrapText="1" indent="2"/>
    </xf>
    <xf numFmtId="164" fontId="5" fillId="0" borderId="14" xfId="0" applyNumberFormat="1" applyFont="1" applyBorder="1" applyAlignment="1">
      <alignment horizontal="right" vertical="top" wrapText="1"/>
    </xf>
    <xf numFmtId="164" fontId="4" fillId="16" borderId="11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0" fontId="3" fillId="16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top" wrapText="1" indent="2"/>
    </xf>
    <xf numFmtId="0" fontId="6" fillId="0" borderId="16" xfId="0" applyFont="1" applyBorder="1" applyAlignment="1">
      <alignment horizontal="left" vertical="top" wrapText="1" indent="2"/>
    </xf>
    <xf numFmtId="0" fontId="3" fillId="24" borderId="11" xfId="0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 indent="2"/>
    </xf>
    <xf numFmtId="164" fontId="4" fillId="23" borderId="16" xfId="0" applyNumberFormat="1" applyFont="1" applyFill="1" applyBorder="1" applyAlignment="1">
      <alignment horizontal="right" vertical="top" wrapText="1"/>
    </xf>
    <xf numFmtId="164" fontId="5" fillId="23" borderId="12" xfId="0" applyNumberFormat="1" applyFont="1" applyFill="1" applyBorder="1" applyAlignment="1">
      <alignment horizontal="right" vertical="top" wrapText="1"/>
    </xf>
    <xf numFmtId="164" fontId="5" fillId="23" borderId="15" xfId="0" applyNumberFormat="1" applyFont="1" applyFill="1" applyBorder="1" applyAlignment="1">
      <alignment horizontal="right" vertical="top" wrapText="1"/>
    </xf>
    <xf numFmtId="164" fontId="4" fillId="23" borderId="11" xfId="0" applyNumberFormat="1" applyFont="1" applyFill="1" applyBorder="1" applyAlignment="1">
      <alignment horizontal="right" vertical="top" wrapText="1"/>
    </xf>
    <xf numFmtId="0" fontId="3" fillId="23" borderId="11" xfId="0" applyFont="1" applyFill="1" applyBorder="1" applyAlignment="1">
      <alignment horizontal="left" vertical="top" wrapText="1" indent="1"/>
    </xf>
    <xf numFmtId="164" fontId="5" fillId="23" borderId="14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 indent="2"/>
    </xf>
    <xf numFmtId="165" fontId="5" fillId="0" borderId="12" xfId="0" applyNumberFormat="1" applyFont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/>
    </xf>
    <xf numFmtId="0" fontId="24" fillId="0" borderId="0" xfId="0" applyFont="1" applyAlignment="1">
      <alignment/>
    </xf>
    <xf numFmtId="164" fontId="6" fillId="4" borderId="18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4" fontId="6" fillId="4" borderId="19" xfId="0" applyNumberFormat="1" applyFont="1" applyFill="1" applyBorder="1" applyAlignment="1">
      <alignment horizontal="right"/>
    </xf>
    <xf numFmtId="164" fontId="6" fillId="4" borderId="20" xfId="0" applyNumberFormat="1" applyFont="1" applyFill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17" borderId="24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4" fontId="3" fillId="17" borderId="29" xfId="0" applyNumberFormat="1" applyFont="1" applyFill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164" fontId="6" fillId="25" borderId="20" xfId="0" applyNumberFormat="1" applyFont="1" applyFill="1" applyBorder="1" applyAlignment="1">
      <alignment horizontal="right"/>
    </xf>
    <xf numFmtId="164" fontId="3" fillId="4" borderId="33" xfId="0" applyNumberFormat="1" applyFont="1" applyFill="1" applyBorder="1" applyAlignment="1">
      <alignment horizontal="right"/>
    </xf>
    <xf numFmtId="0" fontId="3" fillId="0" borderId="34" xfId="0" applyFont="1" applyBorder="1" applyAlignment="1">
      <alignment/>
    </xf>
    <xf numFmtId="164" fontId="3" fillId="17" borderId="35" xfId="0" applyNumberFormat="1" applyFont="1" applyFill="1" applyBorder="1" applyAlignment="1">
      <alignment/>
    </xf>
    <xf numFmtId="164" fontId="3" fillId="4" borderId="36" xfId="0" applyNumberFormat="1" applyFont="1" applyFill="1" applyBorder="1" applyAlignment="1">
      <alignment/>
    </xf>
    <xf numFmtId="164" fontId="3" fillId="17" borderId="37" xfId="0" applyNumberFormat="1" applyFont="1" applyFill="1" applyBorder="1" applyAlignment="1">
      <alignment/>
    </xf>
    <xf numFmtId="164" fontId="3" fillId="17" borderId="36" xfId="0" applyNumberFormat="1" applyFont="1" applyFill="1" applyBorder="1" applyAlignment="1">
      <alignment/>
    </xf>
    <xf numFmtId="164" fontId="3" fillId="17" borderId="38" xfId="0" applyNumberFormat="1" applyFont="1" applyFill="1" applyBorder="1" applyAlignment="1">
      <alignment/>
    </xf>
    <xf numFmtId="164" fontId="3" fillId="17" borderId="39" xfId="0" applyNumberFormat="1" applyFont="1" applyFill="1" applyBorder="1" applyAlignment="1">
      <alignment/>
    </xf>
    <xf numFmtId="165" fontId="3" fillId="25" borderId="0" xfId="0" applyNumberFormat="1" applyFont="1" applyFill="1" applyBorder="1" applyAlignment="1">
      <alignment/>
    </xf>
    <xf numFmtId="165" fontId="3" fillId="4" borderId="2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58.7109375" style="1" customWidth="1"/>
    <col min="2" max="4" width="11.7109375" style="1" customWidth="1"/>
    <col min="5" max="16384" width="9.140625" style="1" customWidth="1"/>
  </cols>
  <sheetData>
    <row r="1" spans="2:4" ht="12.75">
      <c r="B1" s="65"/>
      <c r="C1" s="65"/>
      <c r="D1" s="65"/>
    </row>
    <row r="2" spans="1:4" ht="15.75" customHeight="1">
      <c r="A2" s="66" t="s">
        <v>57</v>
      </c>
      <c r="B2" s="66"/>
      <c r="C2" s="66"/>
      <c r="D2" s="66"/>
    </row>
    <row r="3" ht="16.5" thickBot="1">
      <c r="D3" s="2" t="s">
        <v>0</v>
      </c>
    </row>
    <row r="4" spans="1:4" s="28" customFormat="1" ht="14.25" customHeight="1">
      <c r="A4" s="67" t="s">
        <v>59</v>
      </c>
      <c r="B4" s="67" t="s">
        <v>47</v>
      </c>
      <c r="C4" s="67" t="s">
        <v>1</v>
      </c>
      <c r="D4" s="67" t="s">
        <v>52</v>
      </c>
    </row>
    <row r="5" spans="1:4" s="28" customFormat="1" ht="9.75" customHeight="1">
      <c r="A5" s="68"/>
      <c r="B5" s="68"/>
      <c r="C5" s="68"/>
      <c r="D5" s="68"/>
    </row>
    <row r="6" spans="1:4" s="28" customFormat="1" ht="15">
      <c r="A6" s="68"/>
      <c r="B6" s="68"/>
      <c r="C6" s="68"/>
      <c r="D6" s="68"/>
    </row>
    <row r="7" spans="1:4" s="28" customFormat="1" ht="32.25" customHeight="1" thickBot="1">
      <c r="A7" s="69"/>
      <c r="B7" s="69"/>
      <c r="C7" s="69"/>
      <c r="D7" s="69"/>
    </row>
    <row r="8" spans="1:4" ht="15.75" customHeight="1" thickBot="1">
      <c r="A8" s="12" t="s">
        <v>58</v>
      </c>
      <c r="B8" s="10">
        <f>B9+B21</f>
        <v>533431.8</v>
      </c>
      <c r="C8" s="3">
        <f>C9+C21</f>
        <v>508287.79999999993</v>
      </c>
      <c r="D8" s="3">
        <f>D9+D21</f>
        <v>498578.9</v>
      </c>
    </row>
    <row r="9" spans="1:4" ht="15.75" customHeight="1" thickBot="1">
      <c r="A9" s="13" t="s">
        <v>2</v>
      </c>
      <c r="B9" s="4">
        <f>B10+B20</f>
        <v>386397.9</v>
      </c>
      <c r="C9" s="4">
        <f>C10+C20</f>
        <v>403730.79999999993</v>
      </c>
      <c r="D9" s="4">
        <f>D10+D20</f>
        <v>406823.5</v>
      </c>
    </row>
    <row r="10" spans="1:4" ht="15.75" customHeight="1">
      <c r="A10" s="14" t="s">
        <v>5</v>
      </c>
      <c r="B10" s="19">
        <f>SUM(B11:B19)</f>
        <v>385690.4</v>
      </c>
      <c r="C10" s="19">
        <f>SUM(C11:C19)</f>
        <v>403711.29999999993</v>
      </c>
      <c r="D10" s="19">
        <f>SUM(D11:D19)</f>
        <v>406804</v>
      </c>
    </row>
    <row r="11" spans="1:4" ht="15.75" customHeight="1">
      <c r="A11" s="15" t="s">
        <v>6</v>
      </c>
      <c r="B11" s="20">
        <v>198114.4</v>
      </c>
      <c r="C11" s="5">
        <f>1269.2+401.9+32808.6+1263.1+16153+19156.8+31413.4+8936.6+255.9+74468.8+14336+13048.2+1055.8</f>
        <v>214567.3</v>
      </c>
      <c r="D11" s="5">
        <f>1030.7+411.9+35201.1+399.5+16153+19066.8+31552.9+8961.5+218.7+74756.6+16389.3+14098.5+755.8</f>
        <v>218996.3</v>
      </c>
    </row>
    <row r="12" spans="1:4" ht="27" customHeight="1">
      <c r="A12" s="7" t="s">
        <v>48</v>
      </c>
      <c r="B12" s="20">
        <v>1490</v>
      </c>
      <c r="C12" s="5">
        <f>1265.9+298</f>
        <v>1563.9</v>
      </c>
      <c r="D12" s="5">
        <f>1280+298</f>
        <v>1578</v>
      </c>
    </row>
    <row r="13" spans="1:9" ht="27" customHeight="1">
      <c r="A13" s="6" t="s">
        <v>60</v>
      </c>
      <c r="B13" s="20">
        <v>1100.7</v>
      </c>
      <c r="C13" s="5"/>
      <c r="D13" s="5"/>
      <c r="I13" s="64"/>
    </row>
    <row r="14" spans="1:4" ht="15.75" customHeight="1">
      <c r="A14" s="7" t="s">
        <v>7</v>
      </c>
      <c r="B14" s="20">
        <v>22581.3</v>
      </c>
      <c r="C14" s="5">
        <f>40.5+57.4+1074.3+16604.3+659.2+4324.4+150</f>
        <v>22910.1</v>
      </c>
      <c r="D14" s="5">
        <f>40.5+57.4+1126.2+16604.3+659.2+4364.4+150</f>
        <v>23002</v>
      </c>
    </row>
    <row r="15" spans="1:4" ht="15.75" customHeight="1">
      <c r="A15" s="7" t="s">
        <v>53</v>
      </c>
      <c r="B15" s="20">
        <v>454.5</v>
      </c>
      <c r="C15" s="5">
        <v>250</v>
      </c>
      <c r="D15" s="5">
        <v>250</v>
      </c>
    </row>
    <row r="16" spans="1:4" ht="15.75" customHeight="1">
      <c r="A16" s="7" t="s">
        <v>49</v>
      </c>
      <c r="B16" s="20">
        <v>146794</v>
      </c>
      <c r="C16" s="5">
        <f>3185.9+105859.3+1500+41932.7+4821</f>
        <v>157298.9</v>
      </c>
      <c r="D16" s="5">
        <f>3185.9+105859.3+42033.3+4821</f>
        <v>155899.5</v>
      </c>
    </row>
    <row r="17" spans="1:8" ht="27" customHeight="1">
      <c r="A17" s="7" t="s">
        <v>50</v>
      </c>
      <c r="B17" s="20">
        <v>160</v>
      </c>
      <c r="C17" s="27">
        <v>160</v>
      </c>
      <c r="D17" s="26">
        <v>160</v>
      </c>
      <c r="H17" s="64"/>
    </row>
    <row r="18" spans="1:4" ht="15.75" customHeight="1">
      <c r="A18" s="16" t="s">
        <v>51</v>
      </c>
      <c r="B18" s="21">
        <v>11273.9</v>
      </c>
      <c r="C18" s="5">
        <f>1329+1122.2+19.3+3.5+2526.3+960.8</f>
        <v>5961.1</v>
      </c>
      <c r="D18" s="11">
        <f>5129.7+38.5</f>
        <v>5168.2</v>
      </c>
    </row>
    <row r="19" spans="1:4" ht="17.25" customHeight="1" thickBot="1">
      <c r="A19" s="25" t="s">
        <v>54</v>
      </c>
      <c r="B19" s="21">
        <v>3721.6</v>
      </c>
      <c r="C19" s="11">
        <v>1000</v>
      </c>
      <c r="D19" s="11">
        <v>1750</v>
      </c>
    </row>
    <row r="20" spans="1:4" ht="15.75" customHeight="1" thickBot="1">
      <c r="A20" s="23" t="s">
        <v>3</v>
      </c>
      <c r="B20" s="22">
        <v>707.5</v>
      </c>
      <c r="C20" s="22">
        <f>19.5</f>
        <v>19.5</v>
      </c>
      <c r="D20" s="22">
        <f>19.5</f>
        <v>19.5</v>
      </c>
    </row>
    <row r="21" spans="1:4" ht="15.75" customHeight="1" thickBot="1">
      <c r="A21" s="17" t="s">
        <v>4</v>
      </c>
      <c r="B21" s="4">
        <f>SUM(B22:B27)</f>
        <v>147033.9</v>
      </c>
      <c r="C21" s="4">
        <f>SUM(C22:C27)</f>
        <v>104557.00000000001</v>
      </c>
      <c r="D21" s="4">
        <f>SUM(D22:D27)</f>
        <v>91755.40000000002</v>
      </c>
    </row>
    <row r="22" spans="1:4" ht="15.75" customHeight="1">
      <c r="A22" s="18" t="s">
        <v>8</v>
      </c>
      <c r="B22" s="20">
        <v>74740.6</v>
      </c>
      <c r="C22" s="5">
        <f>916.6+3500+133+7385.2+10712.3+42+384.5+40.9+3910+34.8+382.6</f>
        <v>27441.899999999998</v>
      </c>
      <c r="D22" s="5">
        <f>916.6+2899+727.3+150+3625+2037.2+1584.2</f>
        <v>11939.300000000001</v>
      </c>
    </row>
    <row r="23" spans="1:4" ht="15.75" customHeight="1">
      <c r="A23" s="7" t="s">
        <v>9</v>
      </c>
      <c r="B23" s="20">
        <v>9379.4</v>
      </c>
      <c r="C23" s="5">
        <f>100+14946.1</f>
        <v>15046.1</v>
      </c>
      <c r="D23" s="5">
        <f>100+16409.7</f>
        <v>16509.7</v>
      </c>
    </row>
    <row r="24" spans="1:4" ht="15.75" customHeight="1">
      <c r="A24" s="15" t="s">
        <v>10</v>
      </c>
      <c r="B24" s="20">
        <v>7371.1</v>
      </c>
      <c r="C24" s="5">
        <f>4500</f>
        <v>4500</v>
      </c>
      <c r="D24" s="5">
        <f>1000</f>
        <v>1000</v>
      </c>
    </row>
    <row r="25" spans="1:4" ht="15.75" customHeight="1">
      <c r="A25" s="15" t="s">
        <v>11</v>
      </c>
      <c r="B25" s="20">
        <v>47938.4</v>
      </c>
      <c r="C25" s="5">
        <f>118.1+4.6+250+690+48764.1+224.8</f>
        <v>50051.6</v>
      </c>
      <c r="D25" s="5">
        <f>89.8+250+48764.1+224.8</f>
        <v>49328.700000000004</v>
      </c>
    </row>
    <row r="26" spans="1:6" ht="15.75" customHeight="1">
      <c r="A26" s="15" t="s">
        <v>55</v>
      </c>
      <c r="B26" s="20">
        <v>0</v>
      </c>
      <c r="C26" s="5">
        <f>761.6</f>
        <v>761.6</v>
      </c>
      <c r="D26" s="5">
        <v>761.6</v>
      </c>
      <c r="F26" s="64"/>
    </row>
    <row r="27" spans="1:4" ht="15.75" customHeight="1" thickBot="1">
      <c r="A27" s="8" t="s">
        <v>56</v>
      </c>
      <c r="B27" s="24">
        <v>7604.4</v>
      </c>
      <c r="C27" s="9">
        <f>14.3+6740+1.5</f>
        <v>6755.8</v>
      </c>
      <c r="D27" s="9">
        <f>12216.1</f>
        <v>12216.1</v>
      </c>
    </row>
  </sheetData>
  <sheetProtection/>
  <mergeCells count="6">
    <mergeCell ref="B1:D1"/>
    <mergeCell ref="A2:D2"/>
    <mergeCell ref="A4:A7"/>
    <mergeCell ref="B4:B7"/>
    <mergeCell ref="C4:C7"/>
    <mergeCell ref="D4:D7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90" zoomScalePageLayoutView="0" workbookViewId="0" topLeftCell="A1">
      <selection activeCell="C16" sqref="C16"/>
    </sheetView>
  </sheetViews>
  <sheetFormatPr defaultColWidth="9.140625" defaultRowHeight="15"/>
  <cols>
    <col min="1" max="1" width="4.7109375" style="36" customWidth="1"/>
    <col min="2" max="2" width="8.57421875" style="36" customWidth="1"/>
    <col min="3" max="3" width="8.7109375" style="36" customWidth="1"/>
    <col min="4" max="4" width="8.8515625" style="36" customWidth="1"/>
    <col min="5" max="6" width="7.7109375" style="36" customWidth="1"/>
    <col min="7" max="7" width="8.7109375" style="36" customWidth="1"/>
    <col min="8" max="13" width="7.140625" style="36" customWidth="1"/>
    <col min="14" max="15" width="7.7109375" style="36" customWidth="1"/>
    <col min="16" max="19" width="7.00390625" style="36" customWidth="1"/>
    <col min="20" max="16384" width="9.140625" style="36" customWidth="1"/>
  </cols>
  <sheetData>
    <row r="1" spans="4:19" ht="16.5" customHeight="1" thickBot="1"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2"/>
      <c r="N1" s="70" t="s">
        <v>44</v>
      </c>
      <c r="O1" s="71"/>
      <c r="P1" s="71"/>
      <c r="Q1" s="71"/>
      <c r="R1" s="71"/>
      <c r="S1" s="72"/>
    </row>
    <row r="2" spans="1:19" ht="16.5" customHeight="1" thickBot="1">
      <c r="A2" s="37" t="s">
        <v>25</v>
      </c>
      <c r="B2" s="38" t="s">
        <v>42</v>
      </c>
      <c r="C2" s="39" t="s">
        <v>46</v>
      </c>
      <c r="D2" s="40" t="s">
        <v>26</v>
      </c>
      <c r="E2" s="41" t="s">
        <v>29</v>
      </c>
      <c r="F2" s="41" t="s">
        <v>27</v>
      </c>
      <c r="G2" s="41" t="s">
        <v>28</v>
      </c>
      <c r="H2" s="41" t="s">
        <v>30</v>
      </c>
      <c r="I2" s="41" t="s">
        <v>31</v>
      </c>
      <c r="J2" s="41" t="s">
        <v>32</v>
      </c>
      <c r="K2" s="41" t="s">
        <v>33</v>
      </c>
      <c r="L2" s="41" t="s">
        <v>34</v>
      </c>
      <c r="M2" s="42" t="s">
        <v>35</v>
      </c>
      <c r="N2" s="43" t="s">
        <v>36</v>
      </c>
      <c r="O2" s="41" t="s">
        <v>37</v>
      </c>
      <c r="P2" s="41" t="s">
        <v>38</v>
      </c>
      <c r="Q2" s="41" t="s">
        <v>39</v>
      </c>
      <c r="R2" s="41" t="s">
        <v>40</v>
      </c>
      <c r="S2" s="42" t="s">
        <v>41</v>
      </c>
    </row>
    <row r="3" spans="1:19" ht="16.5" customHeight="1">
      <c r="A3" s="44" t="s">
        <v>12</v>
      </c>
      <c r="B3" s="45">
        <f>SUM(D3:S3)</f>
        <v>3463</v>
      </c>
      <c r="C3" s="30">
        <f>SUM(D3:G3)</f>
        <v>690</v>
      </c>
      <c r="D3" s="29">
        <v>690</v>
      </c>
      <c r="E3" s="46"/>
      <c r="F3" s="46"/>
      <c r="G3" s="46"/>
      <c r="H3" s="46"/>
      <c r="I3" s="46"/>
      <c r="J3" s="46"/>
      <c r="K3" s="46">
        <v>10.8</v>
      </c>
      <c r="L3" s="46"/>
      <c r="M3" s="47"/>
      <c r="N3" s="48">
        <v>562.2</v>
      </c>
      <c r="O3" s="46">
        <v>2200</v>
      </c>
      <c r="P3" s="46"/>
      <c r="Q3" s="49"/>
      <c r="R3" s="49"/>
      <c r="S3" s="47"/>
    </row>
    <row r="4" spans="1:19" ht="16.5" customHeight="1">
      <c r="A4" s="50" t="s">
        <v>13</v>
      </c>
      <c r="B4" s="45">
        <f aca="true" t="shared" si="0" ref="B4:B13">SUM(D4:S4)</f>
        <v>4518</v>
      </c>
      <c r="C4" s="30">
        <f aca="true" t="shared" si="1" ref="C4:C14">SUM(D4:G4)</f>
        <v>2382.3</v>
      </c>
      <c r="D4" s="31">
        <v>348</v>
      </c>
      <c r="E4" s="32"/>
      <c r="F4" s="32">
        <v>2034.3</v>
      </c>
      <c r="G4" s="34"/>
      <c r="H4" s="34"/>
      <c r="I4" s="34"/>
      <c r="J4" s="34"/>
      <c r="K4" s="34"/>
      <c r="L4" s="34"/>
      <c r="M4" s="35"/>
      <c r="N4" s="33">
        <v>2135.7</v>
      </c>
      <c r="O4" s="34"/>
      <c r="P4" s="34"/>
      <c r="Q4" s="34"/>
      <c r="R4" s="34"/>
      <c r="S4" s="35"/>
    </row>
    <row r="5" spans="1:19" ht="16.5" customHeight="1">
      <c r="A5" s="50" t="s">
        <v>14</v>
      </c>
      <c r="B5" s="45">
        <f t="shared" si="0"/>
        <v>32840.9</v>
      </c>
      <c r="C5" s="30">
        <f>SUM(D5:G5)</f>
        <v>31738</v>
      </c>
      <c r="D5" s="31">
        <v>27651.1</v>
      </c>
      <c r="E5" s="32">
        <v>40.5</v>
      </c>
      <c r="F5" s="32"/>
      <c r="G5" s="32">
        <v>4046.4</v>
      </c>
      <c r="H5" s="34">
        <v>19.5</v>
      </c>
      <c r="I5" s="34"/>
      <c r="J5" s="34"/>
      <c r="K5" s="34"/>
      <c r="L5" s="34"/>
      <c r="M5" s="35"/>
      <c r="N5" s="33">
        <v>983.4</v>
      </c>
      <c r="O5" s="34"/>
      <c r="P5" s="34">
        <v>100</v>
      </c>
      <c r="Q5" s="34"/>
      <c r="R5" s="34"/>
      <c r="S5" s="35"/>
    </row>
    <row r="6" spans="1:19" ht="16.5" customHeight="1">
      <c r="A6" s="50" t="s">
        <v>15</v>
      </c>
      <c r="B6" s="45">
        <f t="shared" si="0"/>
        <v>10169.5</v>
      </c>
      <c r="C6" s="30">
        <f t="shared" si="1"/>
        <v>3235.4</v>
      </c>
      <c r="D6" s="31">
        <v>1568.7</v>
      </c>
      <c r="E6" s="32"/>
      <c r="F6" s="32">
        <v>1666.7</v>
      </c>
      <c r="G6" s="34"/>
      <c r="H6" s="34"/>
      <c r="I6" s="34"/>
      <c r="J6" s="34"/>
      <c r="K6" s="34"/>
      <c r="L6" s="34"/>
      <c r="M6" s="35"/>
      <c r="N6" s="33">
        <v>6934.1</v>
      </c>
      <c r="O6" s="34"/>
      <c r="P6" s="34"/>
      <c r="Q6" s="34"/>
      <c r="R6" s="34"/>
      <c r="S6" s="35"/>
    </row>
    <row r="7" spans="1:19" ht="16.5" customHeight="1">
      <c r="A7" s="50" t="s">
        <v>16</v>
      </c>
      <c r="B7" s="45">
        <f t="shared" si="0"/>
        <v>32280</v>
      </c>
      <c r="C7" s="30">
        <f>SUM(D7:I7)</f>
        <v>15342</v>
      </c>
      <c r="D7" s="31">
        <v>14000</v>
      </c>
      <c r="E7" s="32"/>
      <c r="F7" s="32">
        <v>150</v>
      </c>
      <c r="G7" s="32"/>
      <c r="H7" s="32"/>
      <c r="I7" s="32">
        <v>1192</v>
      </c>
      <c r="J7" s="34">
        <v>1100.7</v>
      </c>
      <c r="K7" s="34">
        <v>350</v>
      </c>
      <c r="L7" s="34"/>
      <c r="M7" s="35"/>
      <c r="N7" s="33">
        <v>14819.5</v>
      </c>
      <c r="O7" s="34">
        <v>87.7</v>
      </c>
      <c r="P7" s="34"/>
      <c r="Q7" s="34"/>
      <c r="R7" s="34"/>
      <c r="S7" s="35">
        <v>580.1</v>
      </c>
    </row>
    <row r="8" spans="1:19" ht="16.5" customHeight="1">
      <c r="A8" s="50" t="s">
        <v>17</v>
      </c>
      <c r="B8" s="45">
        <f t="shared" si="0"/>
        <v>66483.4</v>
      </c>
      <c r="C8" s="30">
        <f t="shared" si="1"/>
        <v>18832.5</v>
      </c>
      <c r="D8" s="31">
        <v>16421.3</v>
      </c>
      <c r="E8" s="32"/>
      <c r="F8" s="32">
        <v>2411.2</v>
      </c>
      <c r="G8" s="34"/>
      <c r="H8" s="34"/>
      <c r="I8" s="34"/>
      <c r="J8" s="34"/>
      <c r="K8" s="34">
        <v>1742.8</v>
      </c>
      <c r="L8" s="34"/>
      <c r="M8" s="35"/>
      <c r="N8" s="33">
        <v>24261.8</v>
      </c>
      <c r="O8" s="34">
        <v>1153.2</v>
      </c>
      <c r="P8" s="34">
        <v>9279.4</v>
      </c>
      <c r="Q8" s="34">
        <v>7371.1</v>
      </c>
      <c r="R8" s="34"/>
      <c r="S8" s="35">
        <v>3842.6</v>
      </c>
    </row>
    <row r="9" spans="1:19" ht="16.5" customHeight="1">
      <c r="A9" s="50" t="s">
        <v>18</v>
      </c>
      <c r="B9" s="45">
        <f t="shared" si="0"/>
        <v>48126.2</v>
      </c>
      <c r="C9" s="30">
        <f t="shared" si="1"/>
        <v>31953.7</v>
      </c>
      <c r="D9" s="31">
        <v>29908.2</v>
      </c>
      <c r="E9" s="32">
        <v>59.4</v>
      </c>
      <c r="F9" s="32">
        <v>1986.1</v>
      </c>
      <c r="G9" s="34"/>
      <c r="H9" s="34"/>
      <c r="I9" s="34"/>
      <c r="J9" s="34"/>
      <c r="K9" s="34">
        <v>1594.2</v>
      </c>
      <c r="L9" s="34">
        <v>454.5</v>
      </c>
      <c r="M9" s="35"/>
      <c r="N9" s="33">
        <v>11387.8</v>
      </c>
      <c r="O9" s="34">
        <v>1339.8</v>
      </c>
      <c r="P9" s="34"/>
      <c r="Q9" s="34"/>
      <c r="R9" s="34"/>
      <c r="S9" s="35">
        <v>1396.2</v>
      </c>
    </row>
    <row r="10" spans="1:19" ht="16.5" customHeight="1">
      <c r="A10" s="50" t="s">
        <v>19</v>
      </c>
      <c r="B10" s="45">
        <f t="shared" si="0"/>
        <v>11171.899999999998</v>
      </c>
      <c r="C10" s="30">
        <f t="shared" si="1"/>
        <v>11150.3</v>
      </c>
      <c r="D10" s="31">
        <v>8682.6</v>
      </c>
      <c r="E10" s="32">
        <v>1148.9</v>
      </c>
      <c r="F10" s="32">
        <v>18.8</v>
      </c>
      <c r="G10" s="32">
        <v>1300</v>
      </c>
      <c r="H10" s="34"/>
      <c r="I10" s="34"/>
      <c r="J10" s="34"/>
      <c r="K10" s="34">
        <v>6.5</v>
      </c>
      <c r="L10" s="34"/>
      <c r="M10" s="35"/>
      <c r="N10" s="33">
        <v>12.8</v>
      </c>
      <c r="O10" s="34">
        <v>2.3</v>
      </c>
      <c r="P10" s="34"/>
      <c r="Q10" s="34"/>
      <c r="R10" s="34"/>
      <c r="S10" s="35"/>
    </row>
    <row r="11" spans="1:19" ht="16.5" customHeight="1">
      <c r="A11" s="50" t="s">
        <v>20</v>
      </c>
      <c r="B11" s="45">
        <f t="shared" si="0"/>
        <v>429.4</v>
      </c>
      <c r="C11" s="30">
        <f t="shared" si="1"/>
        <v>160.1</v>
      </c>
      <c r="D11" s="31">
        <v>160.1</v>
      </c>
      <c r="E11" s="34"/>
      <c r="F11" s="34"/>
      <c r="G11" s="34"/>
      <c r="H11" s="34"/>
      <c r="I11" s="34"/>
      <c r="J11" s="34"/>
      <c r="K11" s="34"/>
      <c r="L11" s="34"/>
      <c r="M11" s="35"/>
      <c r="N11" s="33">
        <v>269.3</v>
      </c>
      <c r="O11" s="34"/>
      <c r="P11" s="34"/>
      <c r="Q11" s="34"/>
      <c r="R11" s="34"/>
      <c r="S11" s="35"/>
    </row>
    <row r="12" spans="1:19" ht="16.5" customHeight="1">
      <c r="A12" s="50" t="s">
        <v>21</v>
      </c>
      <c r="B12" s="45">
        <f t="shared" si="0"/>
        <v>203479.7</v>
      </c>
      <c r="C12" s="30">
        <f>SUM(D12:G12)+M12</f>
        <v>195045.5</v>
      </c>
      <c r="D12" s="31">
        <v>72358.8</v>
      </c>
      <c r="E12" s="32">
        <v>16604.3</v>
      </c>
      <c r="F12" s="32">
        <v>1998.6</v>
      </c>
      <c r="G12" s="32">
        <v>103923.8</v>
      </c>
      <c r="H12" s="34">
        <v>109.6</v>
      </c>
      <c r="I12" s="34"/>
      <c r="J12" s="34"/>
      <c r="K12" s="34"/>
      <c r="L12" s="34"/>
      <c r="M12" s="35">
        <v>160</v>
      </c>
      <c r="N12" s="33">
        <v>7093.6</v>
      </c>
      <c r="O12" s="34">
        <v>1231</v>
      </c>
      <c r="P12" s="34"/>
      <c r="Q12" s="34"/>
      <c r="R12" s="34"/>
      <c r="S12" s="35"/>
    </row>
    <row r="13" spans="1:19" ht="16.5" customHeight="1">
      <c r="A13" s="50" t="s">
        <v>22</v>
      </c>
      <c r="B13" s="45">
        <f t="shared" si="0"/>
        <v>17142.199999999997</v>
      </c>
      <c r="C13" s="30">
        <f t="shared" si="1"/>
        <v>15918.199999999999</v>
      </c>
      <c r="D13" s="31">
        <v>15016.4</v>
      </c>
      <c r="E13" s="32">
        <v>701.8</v>
      </c>
      <c r="F13" s="32"/>
      <c r="G13" s="32">
        <v>200</v>
      </c>
      <c r="H13" s="34">
        <v>578.4</v>
      </c>
      <c r="I13" s="34"/>
      <c r="J13" s="34"/>
      <c r="K13" s="51">
        <v>17.3</v>
      </c>
      <c r="L13" s="34"/>
      <c r="M13" s="35"/>
      <c r="N13" s="33">
        <v>128.3</v>
      </c>
      <c r="O13" s="34"/>
      <c r="P13" s="34"/>
      <c r="Q13" s="34"/>
      <c r="R13" s="34"/>
      <c r="S13" s="35">
        <v>500</v>
      </c>
    </row>
    <row r="14" spans="1:19" ht="16.5" customHeight="1">
      <c r="A14" s="50" t="s">
        <v>23</v>
      </c>
      <c r="B14" s="45">
        <f>SUM(D14:S14)</f>
        <v>95518.1</v>
      </c>
      <c r="C14" s="30">
        <f t="shared" si="1"/>
        <v>47441.6</v>
      </c>
      <c r="D14" s="31">
        <v>10758.7</v>
      </c>
      <c r="E14" s="32">
        <v>3876.4</v>
      </c>
      <c r="F14" s="32">
        <v>1008.2</v>
      </c>
      <c r="G14" s="32">
        <v>31798.3</v>
      </c>
      <c r="H14" s="34"/>
      <c r="I14" s="34"/>
      <c r="J14" s="34"/>
      <c r="K14" s="34"/>
      <c r="L14" s="34"/>
      <c r="M14" s="35"/>
      <c r="N14" s="33">
        <v>6152.1</v>
      </c>
      <c r="O14" s="34">
        <v>41924.4</v>
      </c>
      <c r="P14" s="34"/>
      <c r="Q14" s="34"/>
      <c r="R14" s="34"/>
      <c r="S14" s="35"/>
    </row>
    <row r="15" spans="1:19" ht="16.5" customHeight="1">
      <c r="A15" s="50" t="s">
        <v>24</v>
      </c>
      <c r="B15" s="45">
        <f>SUM(D15:S15)</f>
        <v>7809.5</v>
      </c>
      <c r="C15" s="52">
        <f>SUM(D15:I15)</f>
        <v>6524</v>
      </c>
      <c r="D15" s="31">
        <v>550.5</v>
      </c>
      <c r="E15" s="32">
        <v>150</v>
      </c>
      <c r="F15" s="32"/>
      <c r="G15" s="32">
        <v>5525.5</v>
      </c>
      <c r="H15" s="32"/>
      <c r="I15" s="32">
        <v>298</v>
      </c>
      <c r="J15" s="34"/>
      <c r="K15" s="34"/>
      <c r="L15" s="34"/>
      <c r="M15" s="35"/>
      <c r="N15" s="33"/>
      <c r="O15" s="34"/>
      <c r="P15" s="34"/>
      <c r="Q15" s="34"/>
      <c r="R15" s="51"/>
      <c r="S15" s="35">
        <v>1285.5</v>
      </c>
    </row>
    <row r="16" spans="1:19" ht="16.5" customHeight="1" thickBot="1">
      <c r="A16" s="53" t="s">
        <v>42</v>
      </c>
      <c r="B16" s="54">
        <f>SUM(B3:B15)</f>
        <v>533431.8</v>
      </c>
      <c r="C16" s="55">
        <f>SUM(C3:C15)</f>
        <v>380413.60000000003</v>
      </c>
      <c r="D16" s="56">
        <f aca="true" t="shared" si="2" ref="D16:S16">SUM(D3:D15)</f>
        <v>198114.40000000002</v>
      </c>
      <c r="E16" s="57">
        <f t="shared" si="2"/>
        <v>22581.3</v>
      </c>
      <c r="F16" s="57">
        <f t="shared" si="2"/>
        <v>11273.9</v>
      </c>
      <c r="G16" s="57">
        <f t="shared" si="2"/>
        <v>146794</v>
      </c>
      <c r="H16" s="57">
        <f t="shared" si="2"/>
        <v>707.5</v>
      </c>
      <c r="I16" s="57">
        <f t="shared" si="2"/>
        <v>1490</v>
      </c>
      <c r="J16" s="57">
        <f t="shared" si="2"/>
        <v>1100.7</v>
      </c>
      <c r="K16" s="57">
        <f t="shared" si="2"/>
        <v>3721.6000000000004</v>
      </c>
      <c r="L16" s="57">
        <f t="shared" si="2"/>
        <v>454.5</v>
      </c>
      <c r="M16" s="58">
        <f t="shared" si="2"/>
        <v>160</v>
      </c>
      <c r="N16" s="59">
        <f t="shared" si="2"/>
        <v>74740.60000000002</v>
      </c>
      <c r="O16" s="57">
        <f t="shared" si="2"/>
        <v>47938.4</v>
      </c>
      <c r="P16" s="57">
        <f t="shared" si="2"/>
        <v>9379.4</v>
      </c>
      <c r="Q16" s="57">
        <f t="shared" si="2"/>
        <v>7371.1</v>
      </c>
      <c r="R16" s="57">
        <f t="shared" si="2"/>
        <v>0</v>
      </c>
      <c r="S16" s="58">
        <f t="shared" si="2"/>
        <v>7604.4</v>
      </c>
    </row>
    <row r="18" spans="2:6" ht="12.75">
      <c r="B18" s="60"/>
      <c r="C18" s="61"/>
      <c r="D18" s="62" t="s">
        <v>45</v>
      </c>
      <c r="E18" s="62"/>
      <c r="F18" s="63"/>
    </row>
    <row r="19" ht="12.75">
      <c r="F19" s="63"/>
    </row>
    <row r="20" ht="12.75">
      <c r="F20" s="63"/>
    </row>
  </sheetData>
  <sheetProtection/>
  <mergeCells count="2">
    <mergeCell ref="D1:M1"/>
    <mergeCell ref="N1:S1"/>
  </mergeCells>
  <printOptions horizontalCentered="1"/>
  <pageMargins left="0" right="0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Linas Alisauskas</dc:creator>
  <cp:keywords/>
  <dc:description/>
  <cp:lastModifiedBy>V.Palaimiene</cp:lastModifiedBy>
  <cp:lastPrinted>2013-02-15T09:54:32Z</cp:lastPrinted>
  <dcterms:created xsi:type="dcterms:W3CDTF">2012-02-07T11:42:12Z</dcterms:created>
  <dcterms:modified xsi:type="dcterms:W3CDTF">2013-02-15T12:21:43Z</dcterms:modified>
  <cp:category/>
  <cp:version/>
  <cp:contentType/>
  <cp:contentStatus/>
</cp:coreProperties>
</file>