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195" windowWidth="19170" windowHeight="11580"/>
  </bookViews>
  <sheets>
    <sheet name="SVP 2013-2015" sheetId="7" r:id="rId1"/>
    <sheet name="Lyginamasis" sheetId="8" state="hidden" r:id="rId2"/>
    <sheet name="Asignavimų valdytojų kodai" sheetId="3" r:id="rId3"/>
  </sheets>
  <definedNames>
    <definedName name="_xlnm.Print_Area" localSheetId="1">Lyginamasis!$A$1:$T$56</definedName>
    <definedName name="_xlnm.Print_Area" localSheetId="0">'SVP 2013-2015'!$A$1:$R$59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J20" i="7" l="1"/>
  <c r="J43" i="7"/>
  <c r="N40" i="8"/>
  <c r="N20" i="8"/>
  <c r="I20" i="7" l="1"/>
  <c r="R40" i="8"/>
  <c r="R20" i="8"/>
  <c r="M20" i="8"/>
  <c r="Q20" i="8" s="1"/>
  <c r="J39" i="7" l="1"/>
  <c r="R37" i="8"/>
  <c r="S37" i="8"/>
  <c r="T37" i="8"/>
  <c r="Q37" i="8"/>
  <c r="O37" i="8"/>
  <c r="N37" i="8"/>
  <c r="K39" i="7"/>
  <c r="J23" i="8" l="1"/>
  <c r="K23" i="8"/>
  <c r="L23" i="8"/>
  <c r="I20" i="8"/>
  <c r="I31" i="7" l="1"/>
  <c r="I34" i="7"/>
  <c r="L50" i="7"/>
  <c r="M50" i="7"/>
  <c r="N50" i="7"/>
  <c r="L49" i="7"/>
  <c r="M49" i="7"/>
  <c r="N49" i="7"/>
  <c r="R39" i="8" l="1"/>
  <c r="S39" i="8"/>
  <c r="Q39" i="8"/>
  <c r="O39" i="8"/>
  <c r="J39" i="8" l="1"/>
  <c r="N39" i="8"/>
  <c r="N32" i="8"/>
  <c r="P29" i="8"/>
  <c r="P33" i="8" s="1"/>
  <c r="K44" i="8"/>
  <c r="K39" i="8"/>
  <c r="J44" i="8"/>
  <c r="J45" i="8" s="1"/>
  <c r="J46" i="8" s="1"/>
  <c r="J32" i="8"/>
  <c r="M36" i="7"/>
  <c r="I35" i="7"/>
  <c r="I25" i="7"/>
  <c r="I26" i="7" s="1"/>
  <c r="I19" i="7"/>
  <c r="I58" i="7"/>
  <c r="I56" i="7"/>
  <c r="M55" i="7"/>
  <c r="M54" i="7"/>
  <c r="M58" i="7"/>
  <c r="M35" i="7"/>
  <c r="M25" i="7"/>
  <c r="M56" i="7"/>
  <c r="J47" i="7"/>
  <c r="K42" i="7"/>
  <c r="J42" i="7"/>
  <c r="J48" i="7" s="1"/>
  <c r="J49" i="7" s="1"/>
  <c r="L35" i="7"/>
  <c r="J35" i="7"/>
  <c r="J34" i="7"/>
  <c r="L31" i="7"/>
  <c r="J31" i="7"/>
  <c r="J25" i="7"/>
  <c r="J26" i="7" s="1"/>
  <c r="J19" i="7"/>
  <c r="L48" i="7"/>
  <c r="L36" i="7"/>
  <c r="K45" i="8" l="1"/>
  <c r="T45" i="8" l="1"/>
  <c r="T46" i="8" s="1"/>
  <c r="T34" i="8"/>
  <c r="S34" i="8"/>
  <c r="R23" i="8"/>
  <c r="Q23" i="8"/>
  <c r="T47" i="8" l="1"/>
  <c r="M27" i="8"/>
  <c r="M28" i="8"/>
  <c r="M30" i="8"/>
  <c r="R44" i="8"/>
  <c r="Q44" i="8"/>
  <c r="S45" i="8"/>
  <c r="S46" i="8" s="1"/>
  <c r="S47" i="8" s="1"/>
  <c r="Q45" i="8" l="1"/>
  <c r="Q46" i="8" s="1"/>
  <c r="R45" i="8"/>
  <c r="R46" i="8" s="1"/>
  <c r="R24" i="8"/>
  <c r="Q24" i="8" l="1"/>
  <c r="J28" i="7"/>
  <c r="P34" i="8"/>
  <c r="P47" i="8" s="1"/>
  <c r="M38" i="8"/>
  <c r="M37" i="8"/>
  <c r="M39" i="8" s="1"/>
  <c r="N19" i="8"/>
  <c r="M19" i="8" s="1"/>
  <c r="M14" i="8"/>
  <c r="M13" i="8"/>
  <c r="M31" i="8"/>
  <c r="M32" i="8" s="1"/>
  <c r="N44" i="8"/>
  <c r="M44" i="8" s="1"/>
  <c r="M40" i="8"/>
  <c r="N26" i="8"/>
  <c r="N29" i="8"/>
  <c r="N33" i="8" s="1"/>
  <c r="N23" i="8"/>
  <c r="N24" i="8" s="1"/>
  <c r="M26" i="8" l="1"/>
  <c r="R34" i="8"/>
  <c r="R47" i="8" s="1"/>
  <c r="N34" i="8"/>
  <c r="M52" i="8"/>
  <c r="M55" i="8"/>
  <c r="M54" i="8" s="1"/>
  <c r="M23" i="8"/>
  <c r="M24" i="8" s="1"/>
  <c r="N45" i="8"/>
  <c r="M45" i="8" s="1"/>
  <c r="L44" i="8"/>
  <c r="I40" i="8"/>
  <c r="I44" i="8" s="1"/>
  <c r="L39" i="8"/>
  <c r="I38" i="8"/>
  <c r="I37" i="8"/>
  <c r="I39" i="8" s="1"/>
  <c r="L32" i="8"/>
  <c r="K32" i="8"/>
  <c r="I31" i="8"/>
  <c r="I30" i="8"/>
  <c r="I32" i="8" s="1"/>
  <c r="L29" i="8"/>
  <c r="K29" i="8"/>
  <c r="J29" i="8"/>
  <c r="J33" i="8" s="1"/>
  <c r="J34" i="8" s="1"/>
  <c r="J47" i="8" s="1"/>
  <c r="I28" i="8"/>
  <c r="I27" i="8"/>
  <c r="I26" i="8"/>
  <c r="I22" i="8"/>
  <c r="I21" i="8"/>
  <c r="L19" i="8"/>
  <c r="K19" i="8"/>
  <c r="J19" i="8"/>
  <c r="I14" i="8"/>
  <c r="I13" i="8"/>
  <c r="I19" i="8" s="1"/>
  <c r="I29" i="8" l="1"/>
  <c r="N46" i="8"/>
  <c r="N47" i="8" s="1"/>
  <c r="Q40" i="8"/>
  <c r="M29" i="8"/>
  <c r="M33" i="8" s="1"/>
  <c r="M34" i="8" s="1"/>
  <c r="Q34" i="8"/>
  <c r="Q47" i="8" s="1"/>
  <c r="I33" i="8"/>
  <c r="I45" i="8"/>
  <c r="I23" i="8"/>
  <c r="I24" i="8" s="1"/>
  <c r="I46" i="8"/>
  <c r="J24" i="8"/>
  <c r="K24" i="8"/>
  <c r="L33" i="8"/>
  <c r="L24" i="8"/>
  <c r="L34" i="8" s="1"/>
  <c r="I55" i="8"/>
  <c r="L45" i="8"/>
  <c r="L46" i="8" s="1"/>
  <c r="K46" i="8"/>
  <c r="K33" i="8"/>
  <c r="K34" i="8" s="1"/>
  <c r="I53" i="8"/>
  <c r="I52" i="8"/>
  <c r="Q52" i="8" s="1"/>
  <c r="K47" i="7"/>
  <c r="L47" i="7"/>
  <c r="M47" i="7"/>
  <c r="N47" i="7"/>
  <c r="N58" i="7"/>
  <c r="N57" i="7" s="1"/>
  <c r="M57" i="7"/>
  <c r="N56" i="7"/>
  <c r="N55" i="7"/>
  <c r="N54" i="7" s="1"/>
  <c r="I43" i="7"/>
  <c r="I47" i="7" s="1"/>
  <c r="N42" i="7"/>
  <c r="M42" i="7"/>
  <c r="L42" i="7"/>
  <c r="I40" i="7"/>
  <c r="I39" i="7"/>
  <c r="N34" i="7"/>
  <c r="M34" i="7"/>
  <c r="L34" i="7"/>
  <c r="K34" i="7"/>
  <c r="I33" i="7"/>
  <c r="I32" i="7"/>
  <c r="N31" i="7"/>
  <c r="M31" i="7"/>
  <c r="K31" i="7"/>
  <c r="K35" i="7" s="1"/>
  <c r="I30" i="7"/>
  <c r="I29" i="7"/>
  <c r="I28" i="7"/>
  <c r="N25" i="7"/>
  <c r="L25" i="7"/>
  <c r="K25" i="7"/>
  <c r="I24" i="7"/>
  <c r="I23" i="7"/>
  <c r="I22" i="7"/>
  <c r="I21" i="7"/>
  <c r="N19" i="7"/>
  <c r="M19" i="7"/>
  <c r="M26" i="7" s="1"/>
  <c r="L19" i="7"/>
  <c r="K19" i="7"/>
  <c r="I13" i="7"/>
  <c r="I57" i="7" s="1"/>
  <c r="I12" i="7"/>
  <c r="K26" i="7"/>
  <c r="N35" i="7"/>
  <c r="N26" i="7"/>
  <c r="I42" i="7" l="1"/>
  <c r="I48" i="7" s="1"/>
  <c r="I49" i="7" s="1"/>
  <c r="I55" i="7"/>
  <c r="I54" i="7" s="1"/>
  <c r="M46" i="8"/>
  <c r="M47" i="8" s="1"/>
  <c r="I34" i="8"/>
  <c r="I47" i="8"/>
  <c r="I54" i="8"/>
  <c r="Q54" i="8" s="1"/>
  <c r="Q55" i="8"/>
  <c r="M53" i="8"/>
  <c r="I59" i="7"/>
  <c r="L47" i="8"/>
  <c r="K47" i="8"/>
  <c r="I51" i="8"/>
  <c r="L26" i="7"/>
  <c r="K36" i="7"/>
  <c r="N36" i="7"/>
  <c r="N59" i="7"/>
  <c r="M59" i="7"/>
  <c r="J36" i="7"/>
  <c r="J50" i="7" s="1"/>
  <c r="N48" i="7"/>
  <c r="M48" i="7"/>
  <c r="K48" i="7"/>
  <c r="K49" i="7" s="1"/>
  <c r="K50" i="7" s="1"/>
  <c r="I36" i="7"/>
  <c r="I50" i="7" s="1"/>
  <c r="I56" i="8" l="1"/>
  <c r="Q53" i="8"/>
  <c r="M51" i="8"/>
  <c r="Q51" i="8" l="1"/>
  <c r="Q56" i="8" s="1"/>
  <c r="M56" i="8"/>
</calcChain>
</file>

<file path=xl/comments1.xml><?xml version="1.0" encoding="utf-8"?>
<comments xmlns="http://schemas.openxmlformats.org/spreadsheetml/2006/main">
  <authors>
    <author>Audra Cepiene</author>
  </authors>
  <commentList>
    <comment ref="J39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281,5 paskolinta iš SB apivartinių lėšų skolai dengti
</t>
        </r>
      </text>
    </comment>
  </commentList>
</comments>
</file>

<file path=xl/sharedStrings.xml><?xml version="1.0" encoding="utf-8"?>
<sst xmlns="http://schemas.openxmlformats.org/spreadsheetml/2006/main" count="278" uniqueCount="94">
  <si>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</si>
  <si>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</si>
  <si>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</si>
  <si>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</si>
  <si>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</si>
  <si>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</si>
  <si>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</si>
  <si>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</si>
  <si>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</si>
  <si>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</si>
  <si>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</si>
  <si>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</si>
  <si>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</si>
  <si>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</si>
  <si>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</si>
  <si>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</si>
  <si>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</si>
  <si>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</si>
  <si>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</si>
  <si>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</si>
  <si>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</si>
  <si>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</si>
  <si>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</si>
  <si>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</si>
  <si>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</si>
  <si>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</si>
  <si>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</si>
  <si>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</si>
  <si>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</si>
  <si>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</si>
  <si>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</si>
  <si>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</si>
  <si>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</si>
  <si>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</si>
  <si>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</si>
  <si>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</si>
  <si>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</si>
  <si>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</si>
  <si>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</si>
  <si>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</si>
  <si>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</si>
  <si>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</si>
  <si>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</si>
  <si>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</si>
  <si>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04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</si>
  <si>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</si>
  <si>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</si>
  <si>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</si>
  <si>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kūrybiniam verslui palankią aplinką</t>
  </si>
  <si>
    <t>Pritraukti į Klaipėdos miestą vietos ir užsienio investicijas</t>
  </si>
  <si>
    <t>Formuoti verslui ir investicijoms patrauklų miesto įvaizdį</t>
  </si>
  <si>
    <t>Latvijos ir Lietuvos bendradarbiavimo tarp sienų programos projekto „Virtualios verslo paramos infrastruktūros kūrimas Baltijos šalyse (ENTERBANK)“ veiklų įgyvendinimas</t>
  </si>
  <si>
    <t>ES</t>
  </si>
  <si>
    <t>5</t>
  </si>
  <si>
    <t>Buvusio tabako fabriko pritaikymas Klaipėdoje kūrybinių industrijų plėtrai</t>
  </si>
  <si>
    <t>SB(P)</t>
  </si>
  <si>
    <t>08</t>
  </si>
  <si>
    <t>Latvijos ir Lietuvos bendradarbiavimo tarp sienų programos projekto „INVEST TO GROW“ veiklų įgyvendinimas</t>
  </si>
  <si>
    <t>Įsteigta SVV verslo įmonių, vnt.</t>
  </si>
  <si>
    <t>Įsteigta darbo vietų ir įdarbinta jaunimo, žm. sk.</t>
  </si>
  <si>
    <t>SVV subjektų, dalyvavusių tarptautinėse parodose, sk.</t>
  </si>
  <si>
    <t>Parengta verslo planų, investicninių projektų, paraiškų finansinei paramai gauti, sk.</t>
  </si>
  <si>
    <t>SVV subjektų, kuriems suteiktas dalinis paskolų padengimas, sk.</t>
  </si>
  <si>
    <t>Įgyvendinta projektų, gerinančių verslo sąlygas Klaipėdos mieste</t>
  </si>
  <si>
    <t>Atlikta Klaipėdos kūrybinių industrijų sektoriaus SWOT analizė</t>
  </si>
  <si>
    <t xml:space="preserve">Parengta bendra Liepojos ir Klaipėdos miestų investicinės aplinkos rinkodaros strategija </t>
  </si>
  <si>
    <t>Suorganizuota tarptautinė konferencija ir paroda „Invest to grow 2013“ (3 dienų renginys; 80 parodos  dalyvių, 80 tarptautinės konferencijos dalyvių, 30 dalyvių verslo forumas)</t>
  </si>
  <si>
    <t xml:space="preserve">Išleistas leidinys „Invest to grow 2013“, tūkst. egz. </t>
  </si>
  <si>
    <t xml:space="preserve">Išleistas leidinys, skirtas Klaipėdos miesto investicinės aplinkos apžvalgai,  tūkst. vnt. </t>
  </si>
  <si>
    <t>Baltijos jūros regiono programos projekto „Urbanistinės traukos erdvės“ (URBAN CREATIVE POLES) veiklų įgyvendinimas</t>
  </si>
  <si>
    <t xml:space="preserve"> 2013–2015 M. KLAIPĖDOS MIESTO SAVIVALDYBĖS</t>
  </si>
  <si>
    <t>Produkto vertinimo kriterijaus</t>
  </si>
  <si>
    <t>I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</si>
  <si>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</si>
  <si>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2014 m. poreikis</t>
  </si>
  <si>
    <t>2015 m. poreikis</t>
  </si>
  <si>
    <t xml:space="preserve">Iš viso  programai: </t>
  </si>
  <si>
    <t>SMULKIOJO IR VIDUTINIO VERSLO PLĖTROS PROGRAMOS (NR. 04)</t>
  </si>
  <si>
    <t>04 Smulkiojo ir vidutinio verslo plėtros programa</t>
  </si>
  <si>
    <t>Sukurtas videofilmas apie Klaipėdos miestą (filmavimas, montažas, gamyba)</t>
  </si>
  <si>
    <t>Virtualaus verslo inkubatoriaus www.enterbank.lt sistemos palaikymas ir administravimas, metai</t>
  </si>
  <si>
    <t xml:space="preserve">Virtualaus inkubatoriaus narių ir kitų registruotų e. paslaugų platformos narių konsultavimas, val.sk. </t>
  </si>
  <si>
    <t>Parengtas Klaipėdos rinkodaros planas</t>
  </si>
  <si>
    <t>Parengta bandomojo projekto koncepcija</t>
  </si>
  <si>
    <t>Pritraukta skrydžių</t>
  </si>
  <si>
    <t>Rekonstruotas pastatas (4109,8 kv. m). Užbaigtumas, proc.</t>
  </si>
  <si>
    <t>Siūlomi pakeitimai 2013-ųjų metų asignavimų plane</t>
  </si>
  <si>
    <t>Skirtumas</t>
  </si>
  <si>
    <t xml:space="preserve">Suorganizuota pristatymų, vnt. </t>
  </si>
  <si>
    <t xml:space="preserve">Klaipėdos miesto savivaldybės dalyvavimas Klaipėdos regiono savivaldybių asociacijos veikloje </t>
  </si>
  <si>
    <t>Projektų, gerinančių smulkiojo ir vidutinio verslo sąlygas Klaipėdos mieste, įgyvendinimas</t>
  </si>
  <si>
    <t>Miesto rinkodaros priemonių vykdymas</t>
  </si>
  <si>
    <t xml:space="preserve">Klaipėdos miesto investicinės aplinkos pristatymo parengimas ir pristatymas tarptautiniuose renginiuose </t>
  </si>
  <si>
    <t>lyginamasis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</si>
</sst>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theme="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1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164" fontId="4" fillId="2" borderId="13" xfId="0" applyNumberFormat="1" applyFont="1" applyFill="1" applyBorder="1" applyAlignment="1">
      <alignment horizontal="right" vertical="top"/>
    </xf>
    <xf numFmtId="164" fontId="4" fillId="2" borderId="14" xfId="0" applyNumberFormat="1" applyFont="1" applyFill="1" applyBorder="1" applyAlignment="1">
      <alignment horizontal="right" vertical="top"/>
    </xf>
    <xf numFmtId="164" fontId="2" fillId="4" borderId="6" xfId="0" applyNumberFormat="1" applyFont="1" applyFill="1" applyBorder="1" applyAlignment="1">
      <alignment horizontal="right" vertical="top" wrapText="1"/>
    </xf>
    <xf numFmtId="164" fontId="2" fillId="4" borderId="7" xfId="0" applyNumberFormat="1" applyFont="1" applyFill="1" applyBorder="1" applyAlignment="1">
      <alignment horizontal="right" vertical="top" wrapText="1"/>
    </xf>
    <xf numFmtId="164" fontId="2" fillId="0" borderId="28" xfId="0" applyNumberFormat="1" applyFont="1" applyFill="1" applyBorder="1" applyAlignment="1">
      <alignment horizontal="right" vertical="top"/>
    </xf>
    <xf numFmtId="164" fontId="4" fillId="3" borderId="13" xfId="0" applyNumberFormat="1" applyFont="1" applyFill="1" applyBorder="1" applyAlignment="1">
      <alignment horizontal="right" vertical="top"/>
    </xf>
    <xf numFmtId="164" fontId="4" fillId="3" borderId="14" xfId="0" applyNumberFormat="1" applyFont="1" applyFill="1" applyBorder="1" applyAlignment="1">
      <alignment horizontal="right" vertical="top"/>
    </xf>
    <xf numFmtId="0" fontId="2" fillId="0" borderId="30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3" fontId="2" fillId="4" borderId="34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center" vertical="top"/>
    </xf>
    <xf numFmtId="3" fontId="2" fillId="4" borderId="20" xfId="0" applyNumberFormat="1" applyFont="1" applyFill="1" applyBorder="1" applyAlignment="1">
      <alignment horizontal="center" vertical="top"/>
    </xf>
    <xf numFmtId="3" fontId="2" fillId="4" borderId="22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 vertical="top"/>
    </xf>
    <xf numFmtId="3" fontId="2" fillId="0" borderId="37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/>
    </xf>
    <xf numFmtId="3" fontId="2" fillId="0" borderId="35" xfId="0" applyNumberFormat="1" applyFont="1" applyFill="1" applyBorder="1" applyAlignment="1">
      <alignment horizontal="center" vertical="top"/>
    </xf>
    <xf numFmtId="164" fontId="2" fillId="0" borderId="32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164" fontId="2" fillId="4" borderId="7" xfId="0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3" fontId="2" fillId="0" borderId="34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center" vertical="center" textRotation="90"/>
    </xf>
    <xf numFmtId="1" fontId="2" fillId="0" borderId="3" xfId="0" applyNumberFormat="1" applyFont="1" applyFill="1" applyBorder="1" applyAlignment="1">
      <alignment horizontal="center" vertical="center" textRotation="90"/>
    </xf>
    <xf numFmtId="49" fontId="4" fillId="3" borderId="43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center"/>
    </xf>
    <xf numFmtId="49" fontId="4" fillId="0" borderId="45" xfId="0" applyNumberFormat="1" applyFont="1" applyBorder="1" applyAlignment="1">
      <alignment vertical="top"/>
    </xf>
    <xf numFmtId="49" fontId="4" fillId="0" borderId="46" xfId="0" applyNumberFormat="1" applyFont="1" applyBorder="1" applyAlignment="1">
      <alignment vertical="top"/>
    </xf>
    <xf numFmtId="0" fontId="2" fillId="0" borderId="48" xfId="0" applyFont="1" applyFill="1" applyBorder="1" applyAlignment="1">
      <alignment vertical="center" textRotation="90" wrapText="1"/>
    </xf>
    <xf numFmtId="164" fontId="2" fillId="4" borderId="52" xfId="0" applyNumberFormat="1" applyFont="1" applyFill="1" applyBorder="1" applyAlignment="1">
      <alignment horizontal="right" vertical="top" wrapText="1"/>
    </xf>
    <xf numFmtId="164" fontId="2" fillId="4" borderId="53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/>
    </xf>
    <xf numFmtId="3" fontId="2" fillId="0" borderId="21" xfId="0" applyNumberFormat="1" applyFont="1" applyFill="1" applyBorder="1" applyAlignment="1">
      <alignment horizontal="center" vertical="top"/>
    </xf>
    <xf numFmtId="49" fontId="4" fillId="3" borderId="23" xfId="0" applyNumberFormat="1" applyFont="1" applyFill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3" borderId="45" xfId="0" applyNumberFormat="1" applyFont="1" applyFill="1" applyBorder="1" applyAlignment="1">
      <alignment vertical="top"/>
    </xf>
    <xf numFmtId="49" fontId="4" fillId="3" borderId="46" xfId="0" applyNumberFormat="1" applyFont="1" applyFill="1" applyBorder="1" applyAlignment="1">
      <alignment vertical="top"/>
    </xf>
    <xf numFmtId="3" fontId="2" fillId="0" borderId="25" xfId="0" applyNumberFormat="1" applyFont="1" applyFill="1" applyBorder="1" applyAlignment="1">
      <alignment horizontal="center" vertical="top"/>
    </xf>
    <xf numFmtId="3" fontId="2" fillId="0" borderId="26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vertical="top" wrapText="1"/>
    </xf>
    <xf numFmtId="0" fontId="6" fillId="0" borderId="0" xfId="0" applyFont="1" applyBorder="1"/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57" xfId="0" applyFont="1" applyFill="1" applyBorder="1" applyAlignment="1">
      <alignment horizontal="center" vertical="top" wrapText="1"/>
    </xf>
    <xf numFmtId="0" fontId="2" fillId="3" borderId="58" xfId="0" applyFont="1" applyFill="1" applyBorder="1" applyAlignment="1">
      <alignment horizontal="center" vertical="top" wrapText="1"/>
    </xf>
    <xf numFmtId="49" fontId="4" fillId="3" borderId="36" xfId="0" applyNumberFormat="1" applyFont="1" applyFill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164" fontId="2" fillId="4" borderId="28" xfId="0" applyNumberFormat="1" applyFont="1" applyFill="1" applyBorder="1" applyAlignment="1">
      <alignment horizontal="right" vertical="top" wrapText="1"/>
    </xf>
    <xf numFmtId="0" fontId="2" fillId="0" borderId="44" xfId="0" applyFont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8" fillId="0" borderId="31" xfId="0" applyFont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center" vertical="top"/>
    </xf>
    <xf numFmtId="164" fontId="8" fillId="0" borderId="59" xfId="0" applyNumberFormat="1" applyFont="1" applyFill="1" applyBorder="1" applyAlignment="1">
      <alignment vertical="top"/>
    </xf>
    <xf numFmtId="0" fontId="2" fillId="0" borderId="21" xfId="0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2" fillId="0" borderId="59" xfId="0" applyFont="1" applyFill="1" applyBorder="1" applyAlignment="1">
      <alignment horizontal="center" vertical="top" wrapText="1"/>
    </xf>
    <xf numFmtId="0" fontId="2" fillId="0" borderId="56" xfId="0" applyFont="1" applyBorder="1" applyAlignment="1">
      <alignment vertical="top" wrapText="1"/>
    </xf>
    <xf numFmtId="0" fontId="11" fillId="0" borderId="25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49" fontId="4" fillId="3" borderId="34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 textRotation="90" wrapText="1"/>
    </xf>
    <xf numFmtId="49" fontId="2" fillId="0" borderId="45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2" fillId="4" borderId="32" xfId="0" applyFont="1" applyFill="1" applyBorder="1" applyAlignment="1">
      <alignment horizontal="center" vertical="top"/>
    </xf>
    <xf numFmtId="164" fontId="8" fillId="0" borderId="7" xfId="0" applyNumberFormat="1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horizontal="right" vertical="top"/>
    </xf>
    <xf numFmtId="164" fontId="2" fillId="4" borderId="32" xfId="0" applyNumberFormat="1" applyFont="1" applyFill="1" applyBorder="1" applyAlignment="1">
      <alignment horizontal="right" vertical="top"/>
    </xf>
    <xf numFmtId="164" fontId="2" fillId="4" borderId="64" xfId="0" applyNumberFormat="1" applyFont="1" applyFill="1" applyBorder="1" applyAlignment="1">
      <alignment horizontal="right" vertical="top"/>
    </xf>
    <xf numFmtId="164" fontId="8" fillId="0" borderId="62" xfId="0" applyNumberFormat="1" applyFont="1" applyFill="1" applyBorder="1" applyAlignment="1">
      <alignment vertical="top"/>
    </xf>
    <xf numFmtId="0" fontId="2" fillId="4" borderId="66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164" fontId="4" fillId="3" borderId="68" xfId="0" applyNumberFormat="1" applyFont="1" applyFill="1" applyBorder="1" applyAlignment="1">
      <alignment horizontal="right" vertical="top"/>
    </xf>
    <xf numFmtId="164" fontId="4" fillId="3" borderId="37" xfId="0" applyNumberFormat="1" applyFont="1" applyFill="1" applyBorder="1" applyAlignment="1">
      <alignment horizontal="right" vertical="top"/>
    </xf>
    <xf numFmtId="0" fontId="2" fillId="0" borderId="29" xfId="0" applyFont="1" applyFill="1" applyBorder="1" applyAlignment="1">
      <alignment vertical="top" wrapText="1"/>
    </xf>
    <xf numFmtId="164" fontId="2" fillId="4" borderId="59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/>
    </xf>
    <xf numFmtId="164" fontId="4" fillId="3" borderId="70" xfId="0" applyNumberFormat="1" applyFont="1" applyFill="1" applyBorder="1" applyAlignment="1">
      <alignment horizontal="right" vertical="top"/>
    </xf>
    <xf numFmtId="164" fontId="4" fillId="2" borderId="4" xfId="0" applyNumberFormat="1" applyFont="1" applyFill="1" applyBorder="1" applyAlignment="1">
      <alignment horizontal="right" vertical="top"/>
    </xf>
    <xf numFmtId="164" fontId="4" fillId="3" borderId="31" xfId="0" applyNumberFormat="1" applyFont="1" applyFill="1" applyBorder="1" applyAlignment="1">
      <alignment horizontal="right" vertical="top"/>
    </xf>
    <xf numFmtId="164" fontId="4" fillId="3" borderId="2" xfId="0" applyNumberFormat="1" applyFont="1" applyFill="1" applyBorder="1" applyAlignment="1">
      <alignment horizontal="right" vertical="top"/>
    </xf>
    <xf numFmtId="164" fontId="4" fillId="3" borderId="3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/>
    </xf>
    <xf numFmtId="164" fontId="8" fillId="0" borderId="61" xfId="0" applyNumberFormat="1" applyFont="1" applyFill="1" applyBorder="1" applyAlignment="1">
      <alignment vertical="top"/>
    </xf>
    <xf numFmtId="0" fontId="2" fillId="0" borderId="37" xfId="0" applyFont="1" applyFill="1" applyBorder="1" applyAlignment="1">
      <alignment vertical="top" wrapText="1"/>
    </xf>
    <xf numFmtId="49" fontId="4" fillId="3" borderId="34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3" borderId="36" xfId="0" applyNumberFormat="1" applyFont="1" applyFill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 textRotation="90" wrapText="1"/>
    </xf>
    <xf numFmtId="49" fontId="4" fillId="0" borderId="45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49" fontId="2" fillId="0" borderId="45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2" fillId="0" borderId="5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164" fontId="4" fillId="3" borderId="5" xfId="0" applyNumberFormat="1" applyFont="1" applyFill="1" applyBorder="1" applyAlignment="1">
      <alignment horizontal="right" vertical="top"/>
    </xf>
    <xf numFmtId="164" fontId="4" fillId="2" borderId="43" xfId="0" applyNumberFormat="1" applyFont="1" applyFill="1" applyBorder="1" applyAlignment="1">
      <alignment horizontal="right" vertical="top"/>
    </xf>
    <xf numFmtId="164" fontId="4" fillId="3" borderId="43" xfId="0" applyNumberFormat="1" applyFont="1" applyFill="1" applyBorder="1" applyAlignment="1">
      <alignment horizontal="right" vertical="top"/>
    </xf>
    <xf numFmtId="164" fontId="4" fillId="3" borderId="42" xfId="0" applyNumberFormat="1" applyFont="1" applyFill="1" applyBorder="1" applyAlignment="1">
      <alignment horizontal="right" vertical="top"/>
    </xf>
    <xf numFmtId="164" fontId="4" fillId="3" borderId="34" xfId="0" applyNumberFormat="1" applyFont="1" applyFill="1" applyBorder="1" applyAlignment="1">
      <alignment horizontal="right" vertical="top"/>
    </xf>
    <xf numFmtId="164" fontId="4" fillId="3" borderId="45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4" fillId="3" borderId="35" xfId="0" applyNumberFormat="1" applyFont="1" applyFill="1" applyBorder="1" applyAlignment="1">
      <alignment horizontal="right" vertical="top"/>
    </xf>
    <xf numFmtId="0" fontId="12" fillId="0" borderId="22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center" textRotation="90" wrapText="1"/>
    </xf>
    <xf numFmtId="164" fontId="2" fillId="5" borderId="15" xfId="0" applyNumberFormat="1" applyFont="1" applyFill="1" applyBorder="1" applyAlignment="1">
      <alignment horizontal="right" vertical="top"/>
    </xf>
    <xf numFmtId="164" fontId="2" fillId="5" borderId="16" xfId="0" applyNumberFormat="1" applyFont="1" applyFill="1" applyBorder="1" applyAlignment="1">
      <alignment horizontal="right" vertical="top"/>
    </xf>
    <xf numFmtId="164" fontId="2" fillId="5" borderId="18" xfId="0" applyNumberFormat="1" applyFont="1" applyFill="1" applyBorder="1" applyAlignment="1">
      <alignment horizontal="right" vertical="top"/>
    </xf>
    <xf numFmtId="164" fontId="2" fillId="5" borderId="19" xfId="0" applyNumberFormat="1" applyFont="1" applyFill="1" applyBorder="1" applyAlignment="1">
      <alignment horizontal="right" vertical="top"/>
    </xf>
    <xf numFmtId="164" fontId="2" fillId="5" borderId="1" xfId="0" applyNumberFormat="1" applyFont="1" applyFill="1" applyBorder="1" applyAlignment="1">
      <alignment horizontal="right" vertical="top"/>
    </xf>
    <xf numFmtId="164" fontId="2" fillId="5" borderId="21" xfId="0" applyNumberFormat="1" applyFont="1" applyFill="1" applyBorder="1" applyAlignment="1">
      <alignment horizontal="right" vertical="top"/>
    </xf>
    <xf numFmtId="164" fontId="2" fillId="5" borderId="44" xfId="0" applyNumberFormat="1" applyFont="1" applyFill="1" applyBorder="1" applyAlignment="1">
      <alignment horizontal="right" vertical="top"/>
    </xf>
    <xf numFmtId="164" fontId="2" fillId="5" borderId="23" xfId="0" applyNumberFormat="1" applyFont="1" applyFill="1" applyBorder="1" applyAlignment="1">
      <alignment horizontal="right" vertical="top"/>
    </xf>
    <xf numFmtId="164" fontId="2" fillId="5" borderId="22" xfId="0" applyNumberFormat="1" applyFont="1" applyFill="1" applyBorder="1" applyAlignment="1">
      <alignment horizontal="right" vertical="top"/>
    </xf>
    <xf numFmtId="164" fontId="2" fillId="5" borderId="76" xfId="0" applyNumberFormat="1" applyFont="1" applyFill="1" applyBorder="1" applyAlignment="1">
      <alignment horizontal="right" vertical="top"/>
    </xf>
    <xf numFmtId="164" fontId="2" fillId="5" borderId="50" xfId="0" applyNumberFormat="1" applyFont="1" applyFill="1" applyBorder="1" applyAlignment="1">
      <alignment horizontal="right" vertical="top"/>
    </xf>
    <xf numFmtId="164" fontId="2" fillId="5" borderId="39" xfId="0" applyNumberFormat="1" applyFont="1" applyFill="1" applyBorder="1" applyAlignment="1">
      <alignment horizontal="right" vertical="top"/>
    </xf>
    <xf numFmtId="164" fontId="2" fillId="5" borderId="56" xfId="0" applyNumberFormat="1" applyFont="1" applyFill="1" applyBorder="1" applyAlignment="1">
      <alignment horizontal="right" vertical="top"/>
    </xf>
    <xf numFmtId="164" fontId="2" fillId="5" borderId="20" xfId="0" applyNumberFormat="1" applyFont="1" applyFill="1" applyBorder="1" applyAlignment="1">
      <alignment horizontal="right" vertical="top"/>
    </xf>
    <xf numFmtId="164" fontId="2" fillId="5" borderId="25" xfId="0" applyNumberFormat="1" applyFont="1" applyFill="1" applyBorder="1" applyAlignment="1">
      <alignment horizontal="right" vertical="top"/>
    </xf>
    <xf numFmtId="164" fontId="2" fillId="5" borderId="26" xfId="0" applyNumberFormat="1" applyFont="1" applyFill="1" applyBorder="1" applyAlignment="1">
      <alignment horizontal="right" vertical="top"/>
    </xf>
    <xf numFmtId="164" fontId="2" fillId="5" borderId="45" xfId="0" applyNumberFormat="1" applyFont="1" applyFill="1" applyBorder="1" applyAlignment="1">
      <alignment horizontal="right" vertical="top"/>
    </xf>
    <xf numFmtId="164" fontId="2" fillId="5" borderId="35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64" fontId="13" fillId="5" borderId="22" xfId="0" applyNumberFormat="1" applyFont="1" applyFill="1" applyBorder="1" applyAlignment="1">
      <alignment horizontal="right" vertical="top"/>
    </xf>
    <xf numFmtId="164" fontId="13" fillId="5" borderId="25" xfId="0" applyNumberFormat="1" applyFont="1" applyFill="1" applyBorder="1" applyAlignment="1">
      <alignment horizontal="right" vertical="top"/>
    </xf>
    <xf numFmtId="164" fontId="12" fillId="5" borderId="44" xfId="0" applyNumberFormat="1" applyFont="1" applyFill="1" applyBorder="1" applyAlignment="1">
      <alignment horizontal="right" vertical="top"/>
    </xf>
    <xf numFmtId="164" fontId="12" fillId="5" borderId="23" xfId="0" applyNumberFormat="1" applyFont="1" applyFill="1" applyBorder="1" applyAlignment="1">
      <alignment horizontal="right" vertical="top"/>
    </xf>
    <xf numFmtId="164" fontId="12" fillId="5" borderId="76" xfId="0" applyNumberFormat="1" applyFont="1" applyFill="1" applyBorder="1" applyAlignment="1">
      <alignment horizontal="right" vertical="top"/>
    </xf>
    <xf numFmtId="164" fontId="12" fillId="5" borderId="50" xfId="0" applyNumberFormat="1" applyFont="1" applyFill="1" applyBorder="1" applyAlignment="1">
      <alignment horizontal="right" vertical="top"/>
    </xf>
    <xf numFmtId="164" fontId="13" fillId="5" borderId="44" xfId="0" applyNumberFormat="1" applyFont="1" applyFill="1" applyBorder="1" applyAlignment="1">
      <alignment horizontal="right" vertical="top"/>
    </xf>
    <xf numFmtId="164" fontId="13" fillId="5" borderId="23" xfId="0" applyNumberFormat="1" applyFont="1" applyFill="1" applyBorder="1" applyAlignment="1">
      <alignment horizontal="right" vertical="top"/>
    </xf>
    <xf numFmtId="164" fontId="13" fillId="5" borderId="76" xfId="0" applyNumberFormat="1" applyFont="1" applyFill="1" applyBorder="1" applyAlignment="1">
      <alignment horizontal="right" vertical="top"/>
    </xf>
    <xf numFmtId="164" fontId="13" fillId="5" borderId="50" xfId="0" applyNumberFormat="1" applyFont="1" applyFill="1" applyBorder="1" applyAlignment="1">
      <alignment horizontal="right" vertical="top"/>
    </xf>
    <xf numFmtId="164" fontId="13" fillId="5" borderId="39" xfId="0" applyNumberFormat="1" applyFont="1" applyFill="1" applyBorder="1" applyAlignment="1">
      <alignment horizontal="right" vertical="top"/>
    </xf>
    <xf numFmtId="3" fontId="12" fillId="0" borderId="2" xfId="0" applyNumberFormat="1" applyFont="1" applyFill="1" applyBorder="1" applyAlignment="1">
      <alignment horizontal="center" vertical="top" wrapText="1"/>
    </xf>
    <xf numFmtId="164" fontId="2" fillId="6" borderId="42" xfId="0" applyNumberFormat="1" applyFont="1" applyFill="1" applyBorder="1" applyAlignment="1">
      <alignment horizontal="right" vertical="top"/>
    </xf>
    <xf numFmtId="164" fontId="2" fillId="6" borderId="34" xfId="0" applyNumberFormat="1" applyFont="1" applyFill="1" applyBorder="1" applyAlignment="1">
      <alignment horizontal="right" vertical="top"/>
    </xf>
    <xf numFmtId="164" fontId="2" fillId="6" borderId="45" xfId="0" applyNumberFormat="1" applyFont="1" applyFill="1" applyBorder="1" applyAlignment="1">
      <alignment horizontal="right" vertical="top"/>
    </xf>
    <xf numFmtId="164" fontId="2" fillId="6" borderId="78" xfId="0" applyNumberFormat="1" applyFont="1" applyFill="1" applyBorder="1" applyAlignment="1">
      <alignment horizontal="right" vertical="top"/>
    </xf>
    <xf numFmtId="164" fontId="2" fillId="6" borderId="27" xfId="0" applyNumberFormat="1" applyFont="1" applyFill="1" applyBorder="1" applyAlignment="1">
      <alignment horizontal="right" vertical="top"/>
    </xf>
    <xf numFmtId="164" fontId="2" fillId="6" borderId="44" xfId="0" applyNumberFormat="1" applyFont="1" applyFill="1" applyBorder="1" applyAlignment="1">
      <alignment horizontal="right" vertical="top"/>
    </xf>
    <xf numFmtId="164" fontId="2" fillId="6" borderId="23" xfId="0" applyNumberFormat="1" applyFont="1" applyFill="1" applyBorder="1" applyAlignment="1">
      <alignment horizontal="right" vertical="top"/>
    </xf>
    <xf numFmtId="164" fontId="2" fillId="6" borderId="76" xfId="0" applyNumberFormat="1" applyFont="1" applyFill="1" applyBorder="1" applyAlignment="1">
      <alignment horizontal="right" vertical="top"/>
    </xf>
    <xf numFmtId="164" fontId="2" fillId="6" borderId="50" xfId="0" applyNumberFormat="1" applyFont="1" applyFill="1" applyBorder="1" applyAlignment="1">
      <alignment horizontal="right" vertical="top"/>
    </xf>
    <xf numFmtId="164" fontId="4" fillId="6" borderId="10" xfId="0" applyNumberFormat="1" applyFont="1" applyFill="1" applyBorder="1" applyAlignment="1">
      <alignment horizontal="right" vertical="top"/>
    </xf>
    <xf numFmtId="164" fontId="4" fillId="6" borderId="2" xfId="0" applyNumberFormat="1" applyFont="1" applyFill="1" applyBorder="1" applyAlignment="1">
      <alignment horizontal="right" vertical="top"/>
    </xf>
    <xf numFmtId="164" fontId="4" fillId="6" borderId="36" xfId="0" applyNumberFormat="1" applyFont="1" applyFill="1" applyBorder="1" applyAlignment="1">
      <alignment horizontal="right" vertical="top"/>
    </xf>
    <xf numFmtId="164" fontId="4" fillId="6" borderId="46" xfId="0" applyNumberFormat="1" applyFont="1" applyFill="1" applyBorder="1" applyAlignment="1">
      <alignment horizontal="right" vertical="top"/>
    </xf>
    <xf numFmtId="164" fontId="2" fillId="6" borderId="69" xfId="0" applyNumberFormat="1" applyFont="1" applyFill="1" applyBorder="1" applyAlignment="1">
      <alignment horizontal="right" vertical="top"/>
    </xf>
    <xf numFmtId="164" fontId="2" fillId="6" borderId="20" xfId="0" applyNumberFormat="1" applyFont="1" applyFill="1" applyBorder="1" applyAlignment="1">
      <alignment horizontal="right" vertical="top"/>
    </xf>
    <xf numFmtId="164" fontId="2" fillId="6" borderId="0" xfId="0" applyNumberFormat="1" applyFont="1" applyFill="1" applyBorder="1" applyAlignment="1">
      <alignment horizontal="right" vertical="top"/>
    </xf>
    <xf numFmtId="164" fontId="2" fillId="6" borderId="49" xfId="0" applyNumberFormat="1" applyFont="1" applyFill="1" applyBorder="1" applyAlignment="1">
      <alignment horizontal="right" vertical="top"/>
    </xf>
    <xf numFmtId="164" fontId="4" fillId="6" borderId="29" xfId="0" applyNumberFormat="1" applyFont="1" applyFill="1" applyBorder="1" applyAlignment="1">
      <alignment horizontal="right" vertical="top"/>
    </xf>
    <xf numFmtId="164" fontId="4" fillId="6" borderId="51" xfId="0" applyNumberFormat="1" applyFont="1" applyFill="1" applyBorder="1" applyAlignment="1">
      <alignment horizontal="right" vertical="top"/>
    </xf>
    <xf numFmtId="0" fontId="4" fillId="6" borderId="44" xfId="0" applyFont="1" applyFill="1" applyBorder="1" applyAlignment="1">
      <alignment horizontal="center" vertical="top"/>
    </xf>
    <xf numFmtId="164" fontId="4" fillId="6" borderId="12" xfId="0" applyNumberFormat="1" applyFont="1" applyFill="1" applyBorder="1" applyAlignment="1">
      <alignment horizontal="right" vertical="top"/>
    </xf>
    <xf numFmtId="0" fontId="4" fillId="6" borderId="8" xfId="0" applyFont="1" applyFill="1" applyBorder="1" applyAlignment="1">
      <alignment horizontal="center" vertical="top"/>
    </xf>
    <xf numFmtId="164" fontId="4" fillId="6" borderId="8" xfId="0" applyNumberFormat="1" applyFont="1" applyFill="1" applyBorder="1" applyAlignment="1">
      <alignment horizontal="right" vertical="top"/>
    </xf>
    <xf numFmtId="164" fontId="2" fillId="6" borderId="15" xfId="0" applyNumberFormat="1" applyFont="1" applyFill="1" applyBorder="1" applyAlignment="1">
      <alignment horizontal="right" vertical="top"/>
    </xf>
    <xf numFmtId="164" fontId="2" fillId="6" borderId="16" xfId="0" applyNumberFormat="1" applyFont="1" applyFill="1" applyBorder="1" applyAlignment="1">
      <alignment horizontal="right" vertical="top"/>
    </xf>
    <xf numFmtId="164" fontId="2" fillId="6" borderId="17" xfId="0" applyNumberFormat="1" applyFont="1" applyFill="1" applyBorder="1" applyAlignment="1">
      <alignment horizontal="right" vertical="top"/>
    </xf>
    <xf numFmtId="164" fontId="2" fillId="6" borderId="56" xfId="0" applyNumberFormat="1" applyFont="1" applyFill="1" applyBorder="1" applyAlignment="1">
      <alignment horizontal="right" vertical="top"/>
    </xf>
    <xf numFmtId="164" fontId="2" fillId="6" borderId="25" xfId="0" applyNumberFormat="1" applyFont="1" applyFill="1" applyBorder="1" applyAlignment="1">
      <alignment horizontal="right" vertical="top"/>
    </xf>
    <xf numFmtId="164" fontId="2" fillId="6" borderId="19" xfId="0" applyNumberFormat="1" applyFont="1" applyFill="1" applyBorder="1" applyAlignment="1">
      <alignment horizontal="right" vertical="top"/>
    </xf>
    <xf numFmtId="164" fontId="2" fillId="6" borderId="1" xfId="0" applyNumberFormat="1" applyFont="1" applyFill="1" applyBorder="1" applyAlignment="1">
      <alignment horizontal="right" vertical="top"/>
    </xf>
    <xf numFmtId="164" fontId="2" fillId="6" borderId="41" xfId="0" applyNumberFormat="1" applyFont="1" applyFill="1" applyBorder="1" applyAlignment="1">
      <alignment horizontal="right" vertical="top"/>
    </xf>
    <xf numFmtId="164" fontId="4" fillId="6" borderId="31" xfId="0" applyNumberFormat="1" applyFont="1" applyFill="1" applyBorder="1" applyAlignment="1">
      <alignment horizontal="right" vertical="top"/>
    </xf>
    <xf numFmtId="164" fontId="4" fillId="6" borderId="54" xfId="0" applyNumberFormat="1" applyFont="1" applyFill="1" applyBorder="1" applyAlignment="1">
      <alignment horizontal="right" vertical="top"/>
    </xf>
    <xf numFmtId="164" fontId="2" fillId="6" borderId="24" xfId="0" applyNumberFormat="1" applyFont="1" applyFill="1" applyBorder="1" applyAlignment="1">
      <alignment horizontal="right" vertical="top"/>
    </xf>
    <xf numFmtId="164" fontId="2" fillId="6" borderId="9" xfId="0" applyNumberFormat="1" applyFont="1" applyFill="1" applyBorder="1" applyAlignment="1">
      <alignment horizontal="right" vertical="top"/>
    </xf>
    <xf numFmtId="164" fontId="4" fillId="6" borderId="65" xfId="0" applyNumberFormat="1" applyFont="1" applyFill="1" applyBorder="1" applyAlignment="1">
      <alignment horizontal="right" vertical="top"/>
    </xf>
    <xf numFmtId="164" fontId="4" fillId="6" borderId="71" xfId="0" applyNumberFormat="1" applyFont="1" applyFill="1" applyBorder="1" applyAlignment="1">
      <alignment horizontal="right" vertical="top"/>
    </xf>
    <xf numFmtId="0" fontId="4" fillId="6" borderId="32" xfId="0" applyFont="1" applyFill="1" applyBorder="1" applyAlignment="1">
      <alignment horizontal="center" vertical="top"/>
    </xf>
    <xf numFmtId="164" fontId="4" fillId="6" borderId="28" xfId="0" applyNumberFormat="1" applyFont="1" applyFill="1" applyBorder="1" applyAlignment="1">
      <alignment horizontal="right" vertical="top"/>
    </xf>
    <xf numFmtId="49" fontId="4" fillId="3" borderId="36" xfId="0" applyNumberFormat="1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164" fontId="2" fillId="5" borderId="17" xfId="0" applyNumberFormat="1" applyFont="1" applyFill="1" applyBorder="1" applyAlignment="1">
      <alignment horizontal="right" vertical="top"/>
    </xf>
    <xf numFmtId="0" fontId="2" fillId="5" borderId="7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 wrapText="1"/>
    </xf>
    <xf numFmtId="164" fontId="2" fillId="5" borderId="40" xfId="0" applyNumberFormat="1" applyFont="1" applyFill="1" applyBorder="1" applyAlignment="1">
      <alignment horizontal="right" vertical="top"/>
    </xf>
    <xf numFmtId="164" fontId="2" fillId="5" borderId="41" xfId="0" applyNumberFormat="1" applyFont="1" applyFill="1" applyBorder="1" applyAlignment="1">
      <alignment horizontal="right" vertical="top"/>
    </xf>
    <xf numFmtId="164" fontId="2" fillId="5" borderId="38" xfId="0" applyNumberFormat="1" applyFont="1" applyFill="1" applyBorder="1" applyAlignment="1">
      <alignment horizontal="right" vertical="top"/>
    </xf>
    <xf numFmtId="0" fontId="4" fillId="5" borderId="28" xfId="0" applyFont="1" applyFill="1" applyBorder="1" applyAlignment="1">
      <alignment horizontal="center" vertical="top"/>
    </xf>
    <xf numFmtId="164" fontId="4" fillId="5" borderId="65" xfId="0" applyNumberFormat="1" applyFont="1" applyFill="1" applyBorder="1" applyAlignment="1">
      <alignment horizontal="right" vertical="top"/>
    </xf>
    <xf numFmtId="164" fontId="4" fillId="5" borderId="25" xfId="0" applyNumberFormat="1" applyFont="1" applyFill="1" applyBorder="1" applyAlignment="1">
      <alignment horizontal="right" vertical="top"/>
    </xf>
    <xf numFmtId="164" fontId="4" fillId="5" borderId="27" xfId="0" applyNumberFormat="1" applyFont="1" applyFill="1" applyBorder="1" applyAlignment="1">
      <alignment horizontal="right" vertical="top"/>
    </xf>
    <xf numFmtId="164" fontId="4" fillId="5" borderId="56" xfId="0" applyNumberFormat="1" applyFont="1" applyFill="1" applyBorder="1" applyAlignment="1">
      <alignment horizontal="right" vertical="top"/>
    </xf>
    <xf numFmtId="164" fontId="4" fillId="5" borderId="26" xfId="0" applyNumberFormat="1" applyFont="1" applyFill="1" applyBorder="1" applyAlignment="1">
      <alignment horizontal="right" vertical="top"/>
    </xf>
    <xf numFmtId="0" fontId="2" fillId="5" borderId="59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164" fontId="2" fillId="5" borderId="0" xfId="0" applyNumberFormat="1" applyFont="1" applyFill="1" applyBorder="1" applyAlignment="1">
      <alignment horizontal="right" vertical="top"/>
    </xf>
    <xf numFmtId="164" fontId="4" fillId="5" borderId="9" xfId="0" applyNumberFormat="1" applyFont="1" applyFill="1" applyBorder="1" applyAlignment="1">
      <alignment horizontal="right" vertical="top"/>
    </xf>
    <xf numFmtId="164" fontId="4" fillId="5" borderId="20" xfId="0" applyNumberFormat="1" applyFont="1" applyFill="1" applyBorder="1" applyAlignment="1">
      <alignment horizontal="right" vertical="top"/>
    </xf>
    <xf numFmtId="164" fontId="4" fillId="5" borderId="23" xfId="0" applyNumberFormat="1" applyFont="1" applyFill="1" applyBorder="1" applyAlignment="1">
      <alignment horizontal="right" vertical="top"/>
    </xf>
    <xf numFmtId="164" fontId="4" fillId="5" borderId="22" xfId="0" applyNumberFormat="1" applyFont="1" applyFill="1" applyBorder="1" applyAlignment="1">
      <alignment horizontal="right" vertical="top"/>
    </xf>
    <xf numFmtId="0" fontId="2" fillId="5" borderId="30" xfId="0" applyFont="1" applyFill="1" applyBorder="1" applyAlignment="1">
      <alignment horizontal="center" vertical="top"/>
    </xf>
    <xf numFmtId="164" fontId="2" fillId="5" borderId="27" xfId="0" applyNumberFormat="1" applyFont="1" applyFill="1" applyBorder="1" applyAlignment="1">
      <alignment horizontal="right" vertical="top"/>
    </xf>
    <xf numFmtId="0" fontId="4" fillId="5" borderId="8" xfId="0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right" vertical="top"/>
    </xf>
    <xf numFmtId="164" fontId="4" fillId="5" borderId="2" xfId="0" applyNumberFormat="1" applyFont="1" applyFill="1" applyBorder="1" applyAlignment="1">
      <alignment horizontal="right" vertical="top"/>
    </xf>
    <xf numFmtId="164" fontId="4" fillId="5" borderId="51" xfId="0" applyNumberFormat="1" applyFont="1" applyFill="1" applyBorder="1" applyAlignment="1">
      <alignment horizontal="right" vertical="top"/>
    </xf>
    <xf numFmtId="164" fontId="4" fillId="5" borderId="31" xfId="0" applyNumberFormat="1" applyFont="1" applyFill="1" applyBorder="1" applyAlignment="1">
      <alignment horizontal="right" vertical="top"/>
    </xf>
    <xf numFmtId="164" fontId="4" fillId="5" borderId="3" xfId="0" applyNumberFormat="1" applyFont="1" applyFill="1" applyBorder="1" applyAlignment="1">
      <alignment horizontal="right" vertical="top"/>
    </xf>
    <xf numFmtId="0" fontId="4" fillId="5" borderId="8" xfId="0" applyFont="1" applyFill="1" applyBorder="1" applyAlignment="1">
      <alignment horizontal="center" vertical="top" wrapText="1"/>
    </xf>
    <xf numFmtId="0" fontId="2" fillId="5" borderId="32" xfId="0" applyFont="1" applyFill="1" applyBorder="1" applyAlignment="1">
      <alignment horizontal="center" vertical="top"/>
    </xf>
    <xf numFmtId="164" fontId="2" fillId="5" borderId="47" xfId="0" applyNumberFormat="1" applyFont="1" applyFill="1" applyBorder="1" applyAlignment="1">
      <alignment horizontal="right" vertical="top"/>
    </xf>
    <xf numFmtId="164" fontId="4" fillId="6" borderId="56" xfId="0" applyNumberFormat="1" applyFont="1" applyFill="1" applyBorder="1" applyAlignment="1">
      <alignment horizontal="right" vertical="top"/>
    </xf>
    <xf numFmtId="164" fontId="4" fillId="6" borderId="25" xfId="0" applyNumberFormat="1" applyFont="1" applyFill="1" applyBorder="1" applyAlignment="1">
      <alignment horizontal="right" vertical="top"/>
    </xf>
    <xf numFmtId="164" fontId="4" fillId="6" borderId="26" xfId="0" applyNumberFormat="1" applyFont="1" applyFill="1" applyBorder="1" applyAlignment="1">
      <alignment horizontal="right" vertical="top"/>
    </xf>
    <xf numFmtId="164" fontId="4" fillId="6" borderId="37" xfId="0" applyNumberFormat="1" applyFont="1" applyFill="1" applyBorder="1" applyAlignment="1">
      <alignment horizontal="right" vertical="top"/>
    </xf>
    <xf numFmtId="0" fontId="2" fillId="5" borderId="6" xfId="0" applyFont="1" applyFill="1" applyBorder="1" applyAlignment="1">
      <alignment horizontal="center" vertical="top" wrapText="1"/>
    </xf>
    <xf numFmtId="164" fontId="2" fillId="5" borderId="72" xfId="0" applyNumberFormat="1" applyFont="1" applyFill="1" applyBorder="1" applyAlignment="1">
      <alignment horizontal="right" vertical="top"/>
    </xf>
    <xf numFmtId="164" fontId="2" fillId="5" borderId="52" xfId="0" applyNumberFormat="1" applyFont="1" applyFill="1" applyBorder="1" applyAlignment="1">
      <alignment horizontal="right" vertical="top"/>
    </xf>
    <xf numFmtId="164" fontId="4" fillId="5" borderId="17" xfId="0" applyNumberFormat="1" applyFont="1" applyFill="1" applyBorder="1" applyAlignment="1">
      <alignment horizontal="right" vertical="top"/>
    </xf>
    <xf numFmtId="164" fontId="4" fillId="5" borderId="18" xfId="0" applyNumberFormat="1" applyFont="1" applyFill="1" applyBorder="1" applyAlignment="1">
      <alignment horizontal="right" vertical="top"/>
    </xf>
    <xf numFmtId="164" fontId="4" fillId="5" borderId="16" xfId="0" applyNumberFormat="1" applyFont="1" applyFill="1" applyBorder="1" applyAlignment="1">
      <alignment horizontal="right" vertical="top"/>
    </xf>
    <xf numFmtId="49" fontId="4" fillId="7" borderId="4" xfId="0" applyNumberFormat="1" applyFont="1" applyFill="1" applyBorder="1" applyAlignment="1">
      <alignment horizontal="center" vertical="top"/>
    </xf>
    <xf numFmtId="164" fontId="4" fillId="7" borderId="4" xfId="0" applyNumberFormat="1" applyFont="1" applyFill="1" applyBorder="1" applyAlignment="1">
      <alignment horizontal="right" vertical="top"/>
    </xf>
    <xf numFmtId="164" fontId="4" fillId="7" borderId="6" xfId="0" applyNumberFormat="1" applyFont="1" applyFill="1" applyBorder="1" applyAlignment="1">
      <alignment horizontal="right" vertical="top"/>
    </xf>
    <xf numFmtId="164" fontId="4" fillId="7" borderId="32" xfId="0" applyNumberFormat="1" applyFont="1" applyFill="1" applyBorder="1" applyAlignment="1">
      <alignment horizontal="right" vertical="top"/>
    </xf>
    <xf numFmtId="49" fontId="4" fillId="9" borderId="4" xfId="0" applyNumberFormat="1" applyFont="1" applyFill="1" applyBorder="1" applyAlignment="1">
      <alignment horizontal="center" vertical="top"/>
    </xf>
    <xf numFmtId="49" fontId="4" fillId="9" borderId="42" xfId="0" applyNumberFormat="1" applyFont="1" applyFill="1" applyBorder="1" applyAlignment="1">
      <alignment horizontal="center" vertical="top"/>
    </xf>
    <xf numFmtId="49" fontId="4" fillId="9" borderId="9" xfId="0" applyNumberFormat="1" applyFont="1" applyFill="1" applyBorder="1" applyAlignment="1">
      <alignment horizontal="center" vertical="top"/>
    </xf>
    <xf numFmtId="49" fontId="4" fillId="9" borderId="10" xfId="0" applyNumberFormat="1" applyFont="1" applyFill="1" applyBorder="1" applyAlignment="1">
      <alignment horizontal="center" vertical="top"/>
    </xf>
    <xf numFmtId="49" fontId="4" fillId="9" borderId="47" xfId="0" applyNumberFormat="1" applyFont="1" applyFill="1" applyBorder="1" applyAlignment="1">
      <alignment vertical="top"/>
    </xf>
    <xf numFmtId="49" fontId="4" fillId="9" borderId="44" xfId="0" applyNumberFormat="1" applyFont="1" applyFill="1" applyBorder="1" applyAlignment="1">
      <alignment vertical="top"/>
    </xf>
    <xf numFmtId="49" fontId="4" fillId="9" borderId="48" xfId="0" applyNumberFormat="1" applyFont="1" applyFill="1" applyBorder="1" applyAlignment="1">
      <alignment vertical="top"/>
    </xf>
    <xf numFmtId="49" fontId="4" fillId="9" borderId="11" xfId="0" applyNumberFormat="1" applyFont="1" applyFill="1" applyBorder="1" applyAlignment="1">
      <alignment horizontal="center" vertical="top"/>
    </xf>
    <xf numFmtId="49" fontId="4" fillId="9" borderId="4" xfId="0" applyNumberFormat="1" applyFont="1" applyFill="1" applyBorder="1" applyAlignment="1">
      <alignment horizontal="center" vertical="top" wrapText="1"/>
    </xf>
    <xf numFmtId="49" fontId="4" fillId="9" borderId="31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right" vertical="top"/>
    </xf>
    <xf numFmtId="164" fontId="4" fillId="9" borderId="14" xfId="0" applyNumberFormat="1" applyFont="1" applyFill="1" applyBorder="1" applyAlignment="1">
      <alignment horizontal="right" vertical="top"/>
    </xf>
    <xf numFmtId="164" fontId="4" fillId="9" borderId="4" xfId="0" applyNumberFormat="1" applyFont="1" applyFill="1" applyBorder="1" applyAlignment="1">
      <alignment horizontal="right" vertical="top"/>
    </xf>
    <xf numFmtId="49" fontId="4" fillId="9" borderId="19" xfId="0" applyNumberFormat="1" applyFont="1" applyFill="1" applyBorder="1" applyAlignment="1">
      <alignment horizontal="center" vertical="top" wrapText="1"/>
    </xf>
    <xf numFmtId="164" fontId="12" fillId="5" borderId="20" xfId="0" applyNumberFormat="1" applyFont="1" applyFill="1" applyBorder="1" applyAlignment="1">
      <alignment horizontal="right" vertical="top"/>
    </xf>
    <xf numFmtId="164" fontId="13" fillId="6" borderId="25" xfId="0" applyNumberFormat="1" applyFont="1" applyFill="1" applyBorder="1" applyAlignment="1">
      <alignment horizontal="right" vertical="top"/>
    </xf>
    <xf numFmtId="0" fontId="6" fillId="7" borderId="73" xfId="0" applyFont="1" applyFill="1" applyBorder="1"/>
    <xf numFmtId="0" fontId="6" fillId="7" borderId="74" xfId="0" applyFont="1" applyFill="1" applyBorder="1"/>
    <xf numFmtId="49" fontId="4" fillId="11" borderId="10" xfId="0" applyNumberFormat="1" applyFont="1" applyFill="1" applyBorder="1" applyAlignment="1">
      <alignment horizontal="center" vertical="top" wrapText="1"/>
    </xf>
    <xf numFmtId="49" fontId="4" fillId="11" borderId="4" xfId="0" applyNumberFormat="1" applyFont="1" applyFill="1" applyBorder="1" applyAlignment="1">
      <alignment horizontal="center" vertical="top"/>
    </xf>
    <xf numFmtId="49" fontId="4" fillId="11" borderId="42" xfId="0" applyNumberFormat="1" applyFont="1" applyFill="1" applyBorder="1" applyAlignment="1">
      <alignment horizontal="center" vertical="top"/>
    </xf>
    <xf numFmtId="49" fontId="4" fillId="11" borderId="9" xfId="0" applyNumberFormat="1" applyFont="1" applyFill="1" applyBorder="1" applyAlignment="1">
      <alignment horizontal="center" vertical="top"/>
    </xf>
    <xf numFmtId="49" fontId="4" fillId="11" borderId="10" xfId="0" applyNumberFormat="1" applyFont="1" applyFill="1" applyBorder="1" applyAlignment="1">
      <alignment horizontal="center" vertical="top"/>
    </xf>
    <xf numFmtId="49" fontId="4" fillId="11" borderId="47" xfId="0" applyNumberFormat="1" applyFont="1" applyFill="1" applyBorder="1" applyAlignment="1">
      <alignment vertical="top"/>
    </xf>
    <xf numFmtId="49" fontId="4" fillId="11" borderId="44" xfId="0" applyNumberFormat="1" applyFont="1" applyFill="1" applyBorder="1" applyAlignment="1">
      <alignment vertical="top"/>
    </xf>
    <xf numFmtId="49" fontId="4" fillId="11" borderId="48" xfId="0" applyNumberFormat="1" applyFont="1" applyFill="1" applyBorder="1" applyAlignment="1">
      <alignment vertical="top"/>
    </xf>
    <xf numFmtId="49" fontId="4" fillId="11" borderId="11" xfId="0" applyNumberFormat="1" applyFont="1" applyFill="1" applyBorder="1" applyAlignment="1">
      <alignment horizontal="center" vertical="top"/>
    </xf>
    <xf numFmtId="49" fontId="4" fillId="11" borderId="4" xfId="0" applyNumberFormat="1" applyFont="1" applyFill="1" applyBorder="1" applyAlignment="1">
      <alignment horizontal="center" vertical="top" wrapText="1"/>
    </xf>
    <xf numFmtId="49" fontId="4" fillId="11" borderId="31" xfId="0" applyNumberFormat="1" applyFont="1" applyFill="1" applyBorder="1" applyAlignment="1">
      <alignment horizontal="center" vertical="top"/>
    </xf>
    <xf numFmtId="164" fontId="4" fillId="11" borderId="13" xfId="0" applyNumberFormat="1" applyFont="1" applyFill="1" applyBorder="1" applyAlignment="1">
      <alignment horizontal="right" vertical="top"/>
    </xf>
    <xf numFmtId="164" fontId="4" fillId="11" borderId="43" xfId="0" applyNumberFormat="1" applyFont="1" applyFill="1" applyBorder="1" applyAlignment="1">
      <alignment horizontal="right" vertical="top"/>
    </xf>
    <xf numFmtId="164" fontId="4" fillId="11" borderId="4" xfId="0" applyNumberFormat="1" applyFont="1" applyFill="1" applyBorder="1" applyAlignment="1">
      <alignment horizontal="right" vertical="top"/>
    </xf>
    <xf numFmtId="164" fontId="4" fillId="11" borderId="5" xfId="0" applyNumberFormat="1" applyFont="1" applyFill="1" applyBorder="1" applyAlignment="1">
      <alignment horizontal="right" vertical="top"/>
    </xf>
    <xf numFmtId="164" fontId="4" fillId="11" borderId="14" xfId="0" applyNumberFormat="1" applyFont="1" applyFill="1" applyBorder="1" applyAlignment="1">
      <alignment horizontal="right" vertical="top"/>
    </xf>
    <xf numFmtId="164" fontId="4" fillId="7" borderId="10" xfId="0" applyNumberFormat="1" applyFont="1" applyFill="1" applyBorder="1" applyAlignment="1">
      <alignment horizontal="right" vertical="top"/>
    </xf>
    <xf numFmtId="164" fontId="4" fillId="7" borderId="36" xfId="0" applyNumberFormat="1" applyFont="1" applyFill="1" applyBorder="1" applyAlignment="1">
      <alignment horizontal="right" vertical="top"/>
    </xf>
    <xf numFmtId="164" fontId="4" fillId="7" borderId="55" xfId="0" applyNumberFormat="1" applyFont="1" applyFill="1" applyBorder="1" applyAlignment="1">
      <alignment horizontal="right" vertical="top"/>
    </xf>
    <xf numFmtId="164" fontId="4" fillId="7" borderId="46" xfId="0" applyNumberFormat="1" applyFont="1" applyFill="1" applyBorder="1" applyAlignment="1">
      <alignment horizontal="right" vertical="top"/>
    </xf>
    <xf numFmtId="164" fontId="4" fillId="7" borderId="37" xfId="0" applyNumberFormat="1" applyFont="1" applyFill="1" applyBorder="1" applyAlignment="1">
      <alignment horizontal="right" vertical="top"/>
    </xf>
    <xf numFmtId="164" fontId="16" fillId="6" borderId="15" xfId="0" applyNumberFormat="1" applyFont="1" applyFill="1" applyBorder="1" applyAlignment="1">
      <alignment horizontal="right" vertical="top"/>
    </xf>
    <xf numFmtId="164" fontId="16" fillId="6" borderId="16" xfId="0" applyNumberFormat="1" applyFont="1" applyFill="1" applyBorder="1" applyAlignment="1">
      <alignment horizontal="right" vertical="top"/>
    </xf>
    <xf numFmtId="165" fontId="0" fillId="0" borderId="0" xfId="0" applyNumberFormat="1"/>
    <xf numFmtId="164" fontId="12" fillId="5" borderId="52" xfId="0" applyNumberFormat="1" applyFont="1" applyFill="1" applyBorder="1" applyAlignment="1">
      <alignment horizontal="right" vertical="top"/>
    </xf>
    <xf numFmtId="164" fontId="12" fillId="5" borderId="47" xfId="0" applyNumberFormat="1" applyFont="1" applyFill="1" applyBorder="1" applyAlignment="1">
      <alignment horizontal="right" vertical="top"/>
    </xf>
    <xf numFmtId="164" fontId="12" fillId="5" borderId="16" xfId="0" applyNumberFormat="1" applyFont="1" applyFill="1" applyBorder="1" applyAlignment="1">
      <alignment horizontal="right" vertical="top"/>
    </xf>
    <xf numFmtId="164" fontId="12" fillId="5" borderId="53" xfId="0" applyNumberFormat="1" applyFont="1" applyFill="1" applyBorder="1" applyAlignment="1">
      <alignment horizontal="right" vertical="top"/>
    </xf>
    <xf numFmtId="164" fontId="13" fillId="6" borderId="78" xfId="0" applyNumberFormat="1" applyFont="1" applyFill="1" applyBorder="1" applyAlignment="1">
      <alignment horizontal="right" vertical="top"/>
    </xf>
    <xf numFmtId="164" fontId="12" fillId="5" borderId="79" xfId="0" applyNumberFormat="1" applyFont="1" applyFill="1" applyBorder="1" applyAlignment="1">
      <alignment horizontal="right" vertical="top"/>
    </xf>
    <xf numFmtId="164" fontId="12" fillId="5" borderId="74" xfId="0" applyNumberFormat="1" applyFont="1" applyFill="1" applyBorder="1" applyAlignment="1">
      <alignment horizontal="right" vertical="top"/>
    </xf>
    <xf numFmtId="164" fontId="13" fillId="6" borderId="80" xfId="0" applyNumberFormat="1" applyFont="1" applyFill="1" applyBorder="1" applyAlignment="1">
      <alignment horizontal="right" vertical="top"/>
    </xf>
    <xf numFmtId="164" fontId="2" fillId="5" borderId="61" xfId="0" applyNumberFormat="1" applyFont="1" applyFill="1" applyBorder="1" applyAlignment="1">
      <alignment horizontal="right" vertical="top"/>
    </xf>
    <xf numFmtId="164" fontId="2" fillId="5" borderId="62" xfId="0" applyNumberFormat="1" applyFont="1" applyFill="1" applyBorder="1" applyAlignment="1">
      <alignment horizontal="right" vertical="top"/>
    </xf>
    <xf numFmtId="164" fontId="12" fillId="5" borderId="34" xfId="0" applyNumberFormat="1" applyFont="1" applyFill="1" applyBorder="1" applyAlignment="1">
      <alignment horizontal="right" vertical="top"/>
    </xf>
    <xf numFmtId="164" fontId="2" fillId="5" borderId="34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3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center" vertical="top"/>
    </xf>
    <xf numFmtId="0" fontId="2" fillId="9" borderId="57" xfId="0" applyFont="1" applyFill="1" applyBorder="1" applyAlignment="1">
      <alignment horizontal="center" vertical="top"/>
    </xf>
    <xf numFmtId="0" fontId="2" fillId="9" borderId="58" xfId="0" applyFont="1" applyFill="1" applyBorder="1" applyAlignment="1">
      <alignment horizontal="center" vertical="top"/>
    </xf>
    <xf numFmtId="49" fontId="4" fillId="7" borderId="43" xfId="0" applyNumberFormat="1" applyFont="1" applyFill="1" applyBorder="1" applyAlignment="1">
      <alignment horizontal="right" vertical="top"/>
    </xf>
    <xf numFmtId="49" fontId="4" fillId="7" borderId="57" xfId="0" applyNumberFormat="1" applyFont="1" applyFill="1" applyBorder="1" applyAlignment="1">
      <alignment horizontal="right" vertical="top"/>
    </xf>
    <xf numFmtId="0" fontId="2" fillId="7" borderId="11" xfId="0" applyFont="1" applyFill="1" applyBorder="1" applyAlignment="1">
      <alignment horizontal="center" vertical="top"/>
    </xf>
    <xf numFmtId="0" fontId="2" fillId="7" borderId="57" xfId="0" applyFont="1" applyFill="1" applyBorder="1" applyAlignment="1">
      <alignment horizontal="center" vertical="top"/>
    </xf>
    <xf numFmtId="0" fontId="2" fillId="7" borderId="58" xfId="0" applyFont="1" applyFill="1" applyBorder="1" applyAlignment="1">
      <alignment horizontal="center" vertical="top"/>
    </xf>
    <xf numFmtId="0" fontId="11" fillId="0" borderId="69" xfId="0" applyNumberFormat="1" applyFont="1" applyBorder="1" applyAlignment="1">
      <alignment horizontal="left" vertical="top" wrapText="1"/>
    </xf>
    <xf numFmtId="49" fontId="4" fillId="9" borderId="43" xfId="0" applyNumberFormat="1" applyFont="1" applyFill="1" applyBorder="1" applyAlignment="1">
      <alignment horizontal="right" vertical="top"/>
    </xf>
    <xf numFmtId="49" fontId="4" fillId="9" borderId="57" xfId="0" applyNumberFormat="1" applyFont="1" applyFill="1" applyBorder="1" applyAlignment="1">
      <alignment horizontal="right" vertical="top"/>
    </xf>
    <xf numFmtId="0" fontId="2" fillId="3" borderId="54" xfId="0" applyFont="1" applyFill="1" applyBorder="1" applyAlignment="1">
      <alignment horizontal="center" vertical="top" wrapText="1"/>
    </xf>
    <xf numFmtId="0" fontId="2" fillId="3" borderId="75" xfId="0" applyFont="1" applyFill="1" applyBorder="1" applyAlignment="1">
      <alignment horizontal="center" vertical="top" wrapText="1"/>
    </xf>
    <xf numFmtId="0" fontId="2" fillId="3" borderId="70" xfId="0" applyFont="1" applyFill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9" borderId="42" xfId="0" applyNumberFormat="1" applyFont="1" applyFill="1" applyBorder="1" applyAlignment="1">
      <alignment horizontal="center" vertical="top"/>
    </xf>
    <xf numFmtId="49" fontId="4" fillId="9" borderId="9" xfId="0" applyNumberFormat="1" applyFont="1" applyFill="1" applyBorder="1" applyAlignment="1">
      <alignment horizontal="center" vertical="top"/>
    </xf>
    <xf numFmtId="49" fontId="4" fillId="3" borderId="34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3" borderId="51" xfId="0" applyNumberFormat="1" applyFont="1" applyFill="1" applyBorder="1" applyAlignment="1">
      <alignment horizontal="right" vertical="top"/>
    </xf>
    <xf numFmtId="49" fontId="4" fillId="3" borderId="75" xfId="0" applyNumberFormat="1" applyFont="1" applyFill="1" applyBorder="1" applyAlignment="1">
      <alignment horizontal="right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" borderId="43" xfId="0" applyNumberFormat="1" applyFont="1" applyFill="1" applyBorder="1" applyAlignment="1">
      <alignment horizontal="right" vertical="top"/>
    </xf>
    <xf numFmtId="49" fontId="4" fillId="3" borderId="57" xfId="0" applyNumberFormat="1" applyFont="1" applyFill="1" applyBorder="1" applyAlignment="1">
      <alignment horizontal="right" vertical="top"/>
    </xf>
    <xf numFmtId="49" fontId="4" fillId="3" borderId="63" xfId="0" applyNumberFormat="1" applyFont="1" applyFill="1" applyBorder="1" applyAlignment="1">
      <alignment horizontal="right" vertical="top"/>
    </xf>
    <xf numFmtId="49" fontId="4" fillId="9" borderId="42" xfId="0" applyNumberFormat="1" applyFont="1" applyFill="1" applyBorder="1" applyAlignment="1">
      <alignment horizontal="center" vertical="top" wrapText="1"/>
    </xf>
    <xf numFmtId="49" fontId="4" fillId="9" borderId="9" xfId="0" applyNumberFormat="1" applyFont="1" applyFill="1" applyBorder="1" applyAlignment="1">
      <alignment horizontal="center" vertical="top" wrapText="1"/>
    </xf>
    <xf numFmtId="49" fontId="4" fillId="9" borderId="10" xfId="0" applyNumberFormat="1" applyFont="1" applyFill="1" applyBorder="1" applyAlignment="1">
      <alignment horizontal="center" vertical="top" wrapText="1"/>
    </xf>
    <xf numFmtId="49" fontId="4" fillId="0" borderId="55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right" vertical="top" wrapText="1"/>
    </xf>
    <xf numFmtId="0" fontId="4" fillId="7" borderId="72" xfId="0" applyFont="1" applyFill="1" applyBorder="1" applyAlignment="1">
      <alignment horizontal="right" vertical="top" wrapText="1"/>
    </xf>
    <xf numFmtId="0" fontId="4" fillId="7" borderId="60" xfId="0" applyFont="1" applyFill="1" applyBorder="1" applyAlignment="1">
      <alignment horizontal="right" vertical="top" wrapText="1"/>
    </xf>
    <xf numFmtId="165" fontId="4" fillId="7" borderId="52" xfId="0" applyNumberFormat="1" applyFont="1" applyFill="1" applyBorder="1" applyAlignment="1">
      <alignment horizontal="center" vertical="top" wrapText="1"/>
    </xf>
    <xf numFmtId="165" fontId="4" fillId="7" borderId="72" xfId="0" applyNumberFormat="1" applyFont="1" applyFill="1" applyBorder="1" applyAlignment="1">
      <alignment horizontal="center" vertical="top" wrapText="1"/>
    </xf>
    <xf numFmtId="165" fontId="4" fillId="7" borderId="60" xfId="0" applyNumberFormat="1" applyFont="1" applyFill="1" applyBorder="1" applyAlignment="1">
      <alignment horizontal="center" vertical="top" wrapText="1"/>
    </xf>
    <xf numFmtId="0" fontId="2" fillId="0" borderId="76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" fillId="0" borderId="77" xfId="0" applyFont="1" applyBorder="1" applyAlignment="1">
      <alignment horizontal="left" vertical="top" wrapText="1"/>
    </xf>
    <xf numFmtId="165" fontId="2" fillId="0" borderId="53" xfId="0" applyNumberFormat="1" applyFont="1" applyBorder="1" applyAlignment="1">
      <alignment horizontal="center" vertical="top" wrapText="1"/>
    </xf>
    <xf numFmtId="165" fontId="2" fillId="0" borderId="73" xfId="0" applyNumberFormat="1" applyFont="1" applyBorder="1" applyAlignment="1">
      <alignment horizontal="center" vertical="top" wrapText="1"/>
    </xf>
    <xf numFmtId="165" fontId="2" fillId="0" borderId="74" xfId="0" applyNumberFormat="1" applyFont="1" applyBorder="1" applyAlignment="1">
      <alignment horizontal="center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top" wrapText="1"/>
    </xf>
    <xf numFmtId="0" fontId="4" fillId="6" borderId="48" xfId="0" applyFont="1" applyFill="1" applyBorder="1" applyAlignment="1">
      <alignment horizontal="right" vertical="top" wrapText="1"/>
    </xf>
    <xf numFmtId="0" fontId="4" fillId="6" borderId="55" xfId="0" applyFont="1" applyFill="1" applyBorder="1" applyAlignment="1">
      <alignment horizontal="right" vertical="top" wrapText="1"/>
    </xf>
    <xf numFmtId="0" fontId="4" fillId="6" borderId="63" xfId="0" applyFont="1" applyFill="1" applyBorder="1" applyAlignment="1">
      <alignment horizontal="right" vertical="top" wrapText="1"/>
    </xf>
    <xf numFmtId="165" fontId="4" fillId="6" borderId="48" xfId="0" applyNumberFormat="1" applyFont="1" applyFill="1" applyBorder="1" applyAlignment="1">
      <alignment horizontal="center" vertical="top" wrapText="1"/>
    </xf>
    <xf numFmtId="165" fontId="4" fillId="6" borderId="55" xfId="0" applyNumberFormat="1" applyFont="1" applyFill="1" applyBorder="1" applyAlignment="1">
      <alignment horizontal="center" vertical="top" wrapText="1"/>
    </xf>
    <xf numFmtId="165" fontId="4" fillId="6" borderId="63" xfId="0" applyNumberFormat="1" applyFont="1" applyFill="1" applyBorder="1" applyAlignment="1">
      <alignment horizontal="center" vertical="top" wrapText="1"/>
    </xf>
    <xf numFmtId="0" fontId="4" fillId="7" borderId="53" xfId="0" applyFont="1" applyFill="1" applyBorder="1" applyAlignment="1">
      <alignment horizontal="right" vertical="top" wrapText="1"/>
    </xf>
    <xf numFmtId="0" fontId="4" fillId="7" borderId="73" xfId="0" applyFont="1" applyFill="1" applyBorder="1" applyAlignment="1">
      <alignment horizontal="right" vertical="top" wrapText="1"/>
    </xf>
    <xf numFmtId="0" fontId="4" fillId="7" borderId="74" xfId="0" applyFont="1" applyFill="1" applyBorder="1" applyAlignment="1">
      <alignment horizontal="right" vertical="top" wrapText="1"/>
    </xf>
    <xf numFmtId="165" fontId="4" fillId="7" borderId="53" xfId="0" applyNumberFormat="1" applyFont="1" applyFill="1" applyBorder="1" applyAlignment="1">
      <alignment horizontal="center" vertical="top" wrapText="1"/>
    </xf>
    <xf numFmtId="165" fontId="4" fillId="7" borderId="73" xfId="0" applyNumberFormat="1" applyFont="1" applyFill="1" applyBorder="1" applyAlignment="1">
      <alignment horizontal="center" vertical="top" wrapText="1"/>
    </xf>
    <xf numFmtId="165" fontId="4" fillId="7" borderId="74" xfId="0" applyNumberFormat="1" applyFont="1" applyFill="1" applyBorder="1" applyAlignment="1">
      <alignment horizontal="center" vertical="top" wrapText="1"/>
    </xf>
    <xf numFmtId="0" fontId="2" fillId="4" borderId="76" xfId="0" applyFont="1" applyFill="1" applyBorder="1" applyAlignment="1">
      <alignment horizontal="left" vertical="top" wrapText="1"/>
    </xf>
    <xf numFmtId="0" fontId="2" fillId="4" borderId="64" xfId="0" applyFont="1" applyFill="1" applyBorder="1" applyAlignment="1">
      <alignment horizontal="left" vertical="top" wrapText="1"/>
    </xf>
    <xf numFmtId="0" fontId="2" fillId="4" borderId="77" xfId="0" applyFont="1" applyFill="1" applyBorder="1" applyAlignment="1">
      <alignment horizontal="left" vertical="top" wrapText="1"/>
    </xf>
    <xf numFmtId="49" fontId="4" fillId="3" borderId="34" xfId="0" applyNumberFormat="1" applyFont="1" applyFill="1" applyBorder="1" applyAlignment="1">
      <alignment horizontal="center" vertical="top" wrapText="1"/>
    </xf>
    <xf numFmtId="49" fontId="4" fillId="3" borderId="20" xfId="0" applyNumberFormat="1" applyFont="1" applyFill="1" applyBorder="1" applyAlignment="1">
      <alignment horizontal="center" vertical="top" wrapText="1"/>
    </xf>
    <xf numFmtId="49" fontId="4" fillId="3" borderId="36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0" fontId="4" fillId="9" borderId="43" xfId="0" applyFont="1" applyFill="1" applyBorder="1" applyAlignment="1">
      <alignment horizontal="left" vertical="top"/>
    </xf>
    <xf numFmtId="0" fontId="4" fillId="9" borderId="57" xfId="0" applyFont="1" applyFill="1" applyBorder="1" applyAlignment="1">
      <alignment horizontal="left" vertical="top"/>
    </xf>
    <xf numFmtId="0" fontId="4" fillId="9" borderId="58" xfId="0" applyFont="1" applyFill="1" applyBorder="1" applyAlignment="1">
      <alignment horizontal="left" vertical="top"/>
    </xf>
    <xf numFmtId="0" fontId="4" fillId="3" borderId="43" xfId="0" applyFont="1" applyFill="1" applyBorder="1" applyAlignment="1">
      <alignment horizontal="left" vertical="top" wrapText="1"/>
    </xf>
    <xf numFmtId="0" fontId="4" fillId="3" borderId="57" xfId="0" applyFont="1" applyFill="1" applyBorder="1" applyAlignment="1">
      <alignment horizontal="left" vertical="top" wrapText="1"/>
    </xf>
    <xf numFmtId="0" fontId="4" fillId="3" borderId="58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49" fontId="2" fillId="0" borderId="45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0" fontId="2" fillId="4" borderId="35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37" xfId="0" applyFont="1" applyFill="1" applyBorder="1" applyAlignment="1">
      <alignment horizontal="left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 vertical="top" wrapText="1"/>
    </xf>
    <xf numFmtId="49" fontId="4" fillId="3" borderId="43" xfId="0" applyNumberFormat="1" applyFont="1" applyFill="1" applyBorder="1" applyAlignment="1">
      <alignment horizontal="left" vertical="top"/>
    </xf>
    <xf numFmtId="49" fontId="4" fillId="3" borderId="57" xfId="0" applyNumberFormat="1" applyFont="1" applyFill="1" applyBorder="1" applyAlignment="1">
      <alignment horizontal="left" vertical="top"/>
    </xf>
    <xf numFmtId="49" fontId="4" fillId="3" borderId="58" xfId="0" applyNumberFormat="1" applyFont="1" applyFill="1" applyBorder="1" applyAlignment="1">
      <alignment horizontal="left" vertical="top"/>
    </xf>
    <xf numFmtId="0" fontId="8" fillId="0" borderId="42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4" fillId="9" borderId="58" xfId="0" applyNumberFormat="1" applyFont="1" applyFill="1" applyBorder="1" applyAlignment="1">
      <alignment horizontal="right" vertical="top"/>
    </xf>
    <xf numFmtId="49" fontId="4" fillId="3" borderId="58" xfId="0" applyNumberFormat="1" applyFont="1" applyFill="1" applyBorder="1" applyAlignment="1">
      <alignment horizontal="right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57" xfId="0" applyFont="1" applyFill="1" applyBorder="1" applyAlignment="1">
      <alignment horizontal="center" vertical="top" wrapText="1"/>
    </xf>
    <xf numFmtId="0" fontId="2" fillId="3" borderId="5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2" fillId="4" borderId="65" xfId="0" applyFont="1" applyFill="1" applyBorder="1" applyAlignment="1">
      <alignment horizontal="left" vertical="top" wrapText="1"/>
    </xf>
    <xf numFmtId="0" fontId="2" fillId="4" borderId="67" xfId="0" applyFont="1" applyFill="1" applyBorder="1" applyAlignment="1">
      <alignment horizontal="left" vertical="top" wrapText="1"/>
    </xf>
    <xf numFmtId="0" fontId="2" fillId="4" borderId="6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3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49" fontId="4" fillId="9" borderId="10" xfId="0" applyNumberFormat="1" applyFont="1" applyFill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top"/>
    </xf>
    <xf numFmtId="0" fontId="2" fillId="0" borderId="37" xfId="0" applyFont="1" applyFill="1" applyBorder="1" applyAlignment="1">
      <alignment horizontal="left" vertical="top" wrapText="1"/>
    </xf>
    <xf numFmtId="0" fontId="4" fillId="7" borderId="53" xfId="0" applyFont="1" applyFill="1" applyBorder="1" applyAlignment="1">
      <alignment horizontal="left" vertical="top" wrapText="1"/>
    </xf>
    <xf numFmtId="0" fontId="4" fillId="7" borderId="73" xfId="0" applyFont="1" applyFill="1" applyBorder="1" applyAlignment="1">
      <alignment horizontal="left" vertical="top" wrapText="1"/>
    </xf>
    <xf numFmtId="0" fontId="4" fillId="7" borderId="74" xfId="0" applyFont="1" applyFill="1" applyBorder="1" applyAlignment="1">
      <alignment horizontal="left" vertical="top" wrapText="1"/>
    </xf>
    <xf numFmtId="0" fontId="4" fillId="9" borderId="41" xfId="0" applyFont="1" applyFill="1" applyBorder="1" applyAlignment="1">
      <alignment horizontal="left" vertical="top"/>
    </xf>
    <xf numFmtId="0" fontId="4" fillId="9" borderId="73" xfId="0" applyFont="1" applyFill="1" applyBorder="1" applyAlignment="1">
      <alignment horizontal="left" vertical="top"/>
    </xf>
    <xf numFmtId="0" fontId="4" fillId="9" borderId="74" xfId="0" applyFont="1" applyFill="1" applyBorder="1" applyAlignment="1">
      <alignment horizontal="left" vertical="top"/>
    </xf>
    <xf numFmtId="0" fontId="4" fillId="3" borderId="46" xfId="0" applyFont="1" applyFill="1" applyBorder="1" applyAlignment="1">
      <alignment horizontal="left" vertical="top" wrapText="1"/>
    </xf>
    <xf numFmtId="0" fontId="4" fillId="3" borderId="55" xfId="0" applyFont="1" applyFill="1" applyBorder="1" applyAlignment="1">
      <alignment horizontal="left" vertical="top" wrapText="1"/>
    </xf>
    <xf numFmtId="0" fontId="4" fillId="3" borderId="63" xfId="0" applyFont="1" applyFill="1" applyBorder="1" applyAlignment="1">
      <alignment horizontal="left" vertical="top" wrapText="1"/>
    </xf>
    <xf numFmtId="49" fontId="4" fillId="8" borderId="52" xfId="0" applyNumberFormat="1" applyFont="1" applyFill="1" applyBorder="1" applyAlignment="1">
      <alignment horizontal="left" vertical="top" wrapText="1"/>
    </xf>
    <xf numFmtId="49" fontId="4" fillId="8" borderId="72" xfId="0" applyNumberFormat="1" applyFont="1" applyFill="1" applyBorder="1" applyAlignment="1">
      <alignment horizontal="left" vertical="top" wrapText="1"/>
    </xf>
    <xf numFmtId="49" fontId="4" fillId="8" borderId="60" xfId="0" applyNumberFormat="1" applyFont="1" applyFill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 textRotation="90" wrapText="1"/>
    </xf>
    <xf numFmtId="0" fontId="2" fillId="0" borderId="62" xfId="0" applyNumberFormat="1" applyFont="1" applyBorder="1" applyAlignment="1">
      <alignment horizontal="center" vertical="center" textRotation="90" wrapText="1"/>
    </xf>
    <xf numFmtId="0" fontId="2" fillId="0" borderId="63" xfId="0" applyNumberFormat="1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165" fontId="4" fillId="6" borderId="54" xfId="0" applyNumberFormat="1" applyFont="1" applyFill="1" applyBorder="1" applyAlignment="1">
      <alignment horizontal="center" vertical="top" wrapText="1"/>
    </xf>
    <xf numFmtId="165" fontId="4" fillId="6" borderId="75" xfId="0" applyNumberFormat="1" applyFont="1" applyFill="1" applyBorder="1" applyAlignment="1">
      <alignment horizontal="center" vertical="top" wrapText="1"/>
    </xf>
    <xf numFmtId="165" fontId="4" fillId="6" borderId="70" xfId="0" applyNumberFormat="1" applyFont="1" applyFill="1" applyBorder="1" applyAlignment="1">
      <alignment horizontal="center" vertical="top" wrapText="1"/>
    </xf>
    <xf numFmtId="165" fontId="2" fillId="0" borderId="53" xfId="0" applyNumberFormat="1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165" fontId="2" fillId="0" borderId="53" xfId="0" applyNumberFormat="1" applyFont="1" applyBorder="1" applyAlignment="1">
      <alignment horizontal="center" vertical="top"/>
    </xf>
    <xf numFmtId="0" fontId="2" fillId="0" borderId="73" xfId="0" applyFont="1" applyBorder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165" fontId="4" fillId="7" borderId="76" xfId="0" applyNumberFormat="1" applyFont="1" applyFill="1" applyBorder="1" applyAlignment="1">
      <alignment horizontal="center" vertical="top" wrapText="1"/>
    </xf>
    <xf numFmtId="165" fontId="4" fillId="7" borderId="64" xfId="0" applyNumberFormat="1" applyFont="1" applyFill="1" applyBorder="1" applyAlignment="1">
      <alignment horizontal="center" vertical="top" wrapText="1"/>
    </xf>
    <xf numFmtId="165" fontId="4" fillId="7" borderId="77" xfId="0" applyNumberFormat="1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center" textRotation="90" wrapText="1"/>
    </xf>
    <xf numFmtId="0" fontId="2" fillId="5" borderId="37" xfId="0" applyFont="1" applyFill="1" applyBorder="1" applyAlignment="1">
      <alignment horizontal="center" vertical="center" textRotation="90" wrapText="1"/>
    </xf>
    <xf numFmtId="0" fontId="4" fillId="5" borderId="52" xfId="0" applyFont="1" applyFill="1" applyBorder="1" applyAlignment="1">
      <alignment horizontal="center" vertical="center" wrapText="1"/>
    </xf>
    <xf numFmtId="0" fontId="4" fillId="5" borderId="72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49" fontId="4" fillId="10" borderId="52" xfId="0" applyNumberFormat="1" applyFont="1" applyFill="1" applyBorder="1" applyAlignment="1">
      <alignment horizontal="left" vertical="top" wrapText="1"/>
    </xf>
    <xf numFmtId="49" fontId="4" fillId="10" borderId="72" xfId="0" applyNumberFormat="1" applyFont="1" applyFill="1" applyBorder="1" applyAlignment="1">
      <alignment horizontal="left" vertical="top" wrapText="1"/>
    </xf>
    <xf numFmtId="49" fontId="4" fillId="11" borderId="42" xfId="0" applyNumberFormat="1" applyFont="1" applyFill="1" applyBorder="1" applyAlignment="1">
      <alignment horizontal="center" vertical="top"/>
    </xf>
    <xf numFmtId="49" fontId="4" fillId="11" borderId="9" xfId="0" applyNumberFormat="1" applyFont="1" applyFill="1" applyBorder="1" applyAlignment="1">
      <alignment horizontal="center" vertical="top"/>
    </xf>
    <xf numFmtId="49" fontId="4" fillId="11" borderId="10" xfId="0" applyNumberFormat="1" applyFont="1" applyFill="1" applyBorder="1" applyAlignment="1">
      <alignment horizontal="center" vertical="top"/>
    </xf>
    <xf numFmtId="0" fontId="4" fillId="11" borderId="46" xfId="0" applyFont="1" applyFill="1" applyBorder="1" applyAlignment="1">
      <alignment horizontal="left" vertical="top"/>
    </xf>
    <xf numFmtId="0" fontId="4" fillId="11" borderId="55" xfId="0" applyFont="1" applyFill="1" applyBorder="1" applyAlignment="1">
      <alignment horizontal="left" vertical="top"/>
    </xf>
    <xf numFmtId="0" fontId="4" fillId="3" borderId="69" xfId="0" applyFont="1" applyFill="1" applyBorder="1" applyAlignment="1">
      <alignment horizontal="left" vertical="top" wrapText="1"/>
    </xf>
    <xf numFmtId="0" fontId="2" fillId="5" borderId="56" xfId="0" applyFont="1" applyFill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5" borderId="41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49" fontId="4" fillId="11" borderId="43" xfId="0" applyNumberFormat="1" applyFont="1" applyFill="1" applyBorder="1" applyAlignment="1">
      <alignment horizontal="right" vertical="top"/>
    </xf>
    <xf numFmtId="49" fontId="4" fillId="11" borderId="57" xfId="0" applyNumberFormat="1" applyFont="1" applyFill="1" applyBorder="1" applyAlignment="1">
      <alignment horizontal="right" vertical="top"/>
    </xf>
    <xf numFmtId="49" fontId="4" fillId="11" borderId="58" xfId="0" applyNumberFormat="1" applyFont="1" applyFill="1" applyBorder="1" applyAlignment="1">
      <alignment horizontal="right" vertical="top"/>
    </xf>
    <xf numFmtId="0" fontId="0" fillId="0" borderId="37" xfId="0" applyBorder="1" applyAlignment="1">
      <alignment vertical="top" wrapText="1"/>
    </xf>
    <xf numFmtId="49" fontId="4" fillId="3" borderId="0" xfId="0" applyNumberFormat="1" applyFont="1" applyFill="1" applyBorder="1" applyAlignment="1">
      <alignment horizontal="left" vertical="top"/>
    </xf>
    <xf numFmtId="0" fontId="4" fillId="11" borderId="43" xfId="0" applyFont="1" applyFill="1" applyBorder="1" applyAlignment="1">
      <alignment horizontal="left" vertical="top"/>
    </xf>
    <xf numFmtId="0" fontId="4" fillId="11" borderId="57" xfId="0" applyFont="1" applyFill="1" applyBorder="1" applyAlignment="1">
      <alignment horizontal="left" vertical="top"/>
    </xf>
    <xf numFmtId="49" fontId="4" fillId="11" borderId="42" xfId="0" applyNumberFormat="1" applyFont="1" applyFill="1" applyBorder="1" applyAlignment="1">
      <alignment horizontal="center" vertical="top" wrapText="1"/>
    </xf>
    <xf numFmtId="49" fontId="4" fillId="11" borderId="9" xfId="0" applyNumberFormat="1" applyFont="1" applyFill="1" applyBorder="1" applyAlignment="1">
      <alignment horizontal="center" vertical="top" wrapText="1"/>
    </xf>
    <xf numFmtId="49" fontId="4" fillId="11" borderId="10" xfId="0" applyNumberFormat="1" applyFont="1" applyFill="1" applyBorder="1" applyAlignment="1">
      <alignment horizontal="center" vertical="top" wrapText="1"/>
    </xf>
    <xf numFmtId="49" fontId="4" fillId="10" borderId="64" xfId="0" applyNumberFormat="1" applyFont="1" applyFill="1" applyBorder="1" applyAlignment="1">
      <alignment horizontal="left" vertical="top" wrapText="1"/>
    </xf>
    <xf numFmtId="49" fontId="4" fillId="10" borderId="77" xfId="0" applyNumberFormat="1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69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11" borderId="75" xfId="0" applyFont="1" applyFill="1" applyBorder="1" applyAlignment="1">
      <alignment horizontal="left" vertical="top"/>
    </xf>
    <xf numFmtId="0" fontId="4" fillId="11" borderId="70" xfId="0" applyFont="1" applyFill="1" applyBorder="1" applyAlignment="1">
      <alignment horizontal="left" vertical="top"/>
    </xf>
    <xf numFmtId="49" fontId="4" fillId="3" borderId="11" xfId="0" applyNumberFormat="1" applyFont="1" applyFill="1" applyBorder="1" applyAlignment="1">
      <alignment horizontal="left" vertical="top"/>
    </xf>
    <xf numFmtId="0" fontId="4" fillId="11" borderId="11" xfId="0" applyFont="1" applyFill="1" applyBorder="1" applyAlignment="1">
      <alignment horizontal="left" vertical="top"/>
    </xf>
    <xf numFmtId="0" fontId="4" fillId="11" borderId="58" xfId="0" applyFont="1" applyFill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 wrapText="1"/>
    </xf>
    <xf numFmtId="49" fontId="4" fillId="2" borderId="43" xfId="0" applyNumberFormat="1" applyFont="1" applyFill="1" applyBorder="1" applyAlignment="1">
      <alignment horizontal="right" vertical="top"/>
    </xf>
    <xf numFmtId="49" fontId="4" fillId="2" borderId="57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1"/>
  <sheetViews>
    <sheetView tabSelected="1" zoomScaleNormal="100" zoomScaleSheetLayoutView="99" workbookViewId="0">
      <selection sqref="A1:R1"/>
    </sheetView>
  </sheetViews>
  <sheetFormatPr defaultRowHeight="12.75" x14ac:dyDescent="0.2"/>
  <cols>
    <col min="1" max="3" width="2.7109375" style="10" customWidth="1"/>
    <col min="4" max="4" width="35.85546875" style="10" customWidth="1"/>
    <col min="5" max="5" width="4.42578125" style="43" customWidth="1"/>
    <col min="6" max="6" width="3.5703125" style="11" customWidth="1"/>
    <col min="7" max="7" width="4.140625" style="91" customWidth="1"/>
    <col min="8" max="8" width="7.7109375" style="11" customWidth="1"/>
    <col min="9" max="11" width="7.7109375" style="10" customWidth="1"/>
    <col min="12" max="12" width="8.7109375" style="10" customWidth="1"/>
    <col min="13" max="14" width="7.7109375" style="10" customWidth="1"/>
    <col min="15" max="15" width="26.85546875" style="10" customWidth="1"/>
    <col min="16" max="17" width="3.7109375" style="10" customWidth="1"/>
    <col min="18" max="18" width="3.5703125" style="10" customWidth="1"/>
    <col min="19" max="16384" width="9.140625" style="5"/>
  </cols>
  <sheetData>
    <row r="1" spans="1:21" ht="15.75" x14ac:dyDescent="0.2">
      <c r="A1" s="510" t="s">
        <v>70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21" ht="15.75" x14ac:dyDescent="0.2">
      <c r="A2" s="511" t="s">
        <v>77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</row>
    <row r="3" spans="1:21" ht="15.75" x14ac:dyDescent="0.2">
      <c r="A3" s="512" t="s">
        <v>30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13"/>
      <c r="T3" s="13"/>
      <c r="U3" s="13"/>
    </row>
    <row r="4" spans="1:21" ht="13.5" thickBot="1" x14ac:dyDescent="0.25">
      <c r="P4" s="513" t="s">
        <v>0</v>
      </c>
      <c r="Q4" s="513"/>
      <c r="R4" s="513"/>
    </row>
    <row r="5" spans="1:21" x14ac:dyDescent="0.2">
      <c r="A5" s="519" t="s">
        <v>31</v>
      </c>
      <c r="B5" s="521" t="s">
        <v>1</v>
      </c>
      <c r="C5" s="521" t="s">
        <v>2</v>
      </c>
      <c r="D5" s="506" t="s">
        <v>15</v>
      </c>
      <c r="E5" s="533" t="s">
        <v>3</v>
      </c>
      <c r="F5" s="521" t="s">
        <v>39</v>
      </c>
      <c r="G5" s="530" t="s">
        <v>4</v>
      </c>
      <c r="H5" s="524" t="s">
        <v>5</v>
      </c>
      <c r="I5" s="516" t="s">
        <v>32</v>
      </c>
      <c r="J5" s="517"/>
      <c r="K5" s="517"/>
      <c r="L5" s="518"/>
      <c r="M5" s="524" t="s">
        <v>37</v>
      </c>
      <c r="N5" s="524" t="s">
        <v>38</v>
      </c>
      <c r="O5" s="527" t="s">
        <v>71</v>
      </c>
      <c r="P5" s="528"/>
      <c r="Q5" s="528"/>
      <c r="R5" s="529"/>
    </row>
    <row r="6" spans="1:21" x14ac:dyDescent="0.2">
      <c r="A6" s="520"/>
      <c r="B6" s="522"/>
      <c r="C6" s="522"/>
      <c r="D6" s="507"/>
      <c r="E6" s="534"/>
      <c r="F6" s="522"/>
      <c r="G6" s="531"/>
      <c r="H6" s="525"/>
      <c r="I6" s="488" t="s">
        <v>6</v>
      </c>
      <c r="J6" s="490" t="s">
        <v>7</v>
      </c>
      <c r="K6" s="491"/>
      <c r="L6" s="486" t="s">
        <v>22</v>
      </c>
      <c r="M6" s="525"/>
      <c r="N6" s="525"/>
      <c r="O6" s="448" t="s">
        <v>15</v>
      </c>
      <c r="P6" s="490" t="s">
        <v>8</v>
      </c>
      <c r="Q6" s="514"/>
      <c r="R6" s="515"/>
    </row>
    <row r="7" spans="1:21" ht="112.5" customHeight="1" thickBot="1" x14ac:dyDescent="0.25">
      <c r="A7" s="489"/>
      <c r="B7" s="523"/>
      <c r="C7" s="523"/>
      <c r="D7" s="508"/>
      <c r="E7" s="535"/>
      <c r="F7" s="523"/>
      <c r="G7" s="532"/>
      <c r="H7" s="526"/>
      <c r="I7" s="489"/>
      <c r="J7" s="7" t="s">
        <v>6</v>
      </c>
      <c r="K7" s="6" t="s">
        <v>16</v>
      </c>
      <c r="L7" s="487"/>
      <c r="M7" s="526"/>
      <c r="N7" s="526"/>
      <c r="O7" s="449"/>
      <c r="P7" s="8" t="s">
        <v>40</v>
      </c>
      <c r="Q7" s="8" t="s">
        <v>41</v>
      </c>
      <c r="R7" s="9" t="s">
        <v>42</v>
      </c>
    </row>
    <row r="8" spans="1:21" s="81" customFormat="1" ht="15.75" customHeight="1" x14ac:dyDescent="0.2">
      <c r="A8" s="503" t="s">
        <v>45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5"/>
    </row>
    <row r="9" spans="1:21" s="81" customFormat="1" x14ac:dyDescent="0.2">
      <c r="A9" s="494" t="s">
        <v>78</v>
      </c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6"/>
    </row>
    <row r="10" spans="1:21" ht="15" customHeight="1" x14ac:dyDescent="0.2">
      <c r="A10" s="314" t="s">
        <v>9</v>
      </c>
      <c r="B10" s="497" t="s">
        <v>46</v>
      </c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9"/>
    </row>
    <row r="11" spans="1:21" ht="15.75" customHeight="1" thickBot="1" x14ac:dyDescent="0.25">
      <c r="A11" s="304" t="s">
        <v>9</v>
      </c>
      <c r="B11" s="255" t="s">
        <v>9</v>
      </c>
      <c r="C11" s="500" t="s">
        <v>47</v>
      </c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2"/>
    </row>
    <row r="12" spans="1:21" x14ac:dyDescent="0.2">
      <c r="A12" s="376" t="s">
        <v>9</v>
      </c>
      <c r="B12" s="378" t="s">
        <v>9</v>
      </c>
      <c r="C12" s="483" t="s">
        <v>9</v>
      </c>
      <c r="D12" s="356" t="s">
        <v>51</v>
      </c>
      <c r="E12" s="436"/>
      <c r="F12" s="439" t="s">
        <v>44</v>
      </c>
      <c r="G12" s="374" t="s">
        <v>53</v>
      </c>
      <c r="H12" s="183" t="s">
        <v>43</v>
      </c>
      <c r="I12" s="216">
        <f t="shared" ref="I12:I13" si="0">J12+L12</f>
        <v>15</v>
      </c>
      <c r="J12" s="217">
        <v>15</v>
      </c>
      <c r="K12" s="217"/>
      <c r="L12" s="218"/>
      <c r="M12" s="133"/>
      <c r="N12" s="133"/>
      <c r="O12" s="509" t="s">
        <v>80</v>
      </c>
      <c r="P12" s="30">
        <v>1</v>
      </c>
      <c r="Q12" s="30"/>
      <c r="R12" s="31"/>
    </row>
    <row r="13" spans="1:21" x14ac:dyDescent="0.2">
      <c r="A13" s="377"/>
      <c r="B13" s="379"/>
      <c r="C13" s="484"/>
      <c r="D13" s="357"/>
      <c r="E13" s="437"/>
      <c r="F13" s="440"/>
      <c r="G13" s="480"/>
      <c r="H13" s="179" t="s">
        <v>52</v>
      </c>
      <c r="I13" s="219">
        <f t="shared" si="0"/>
        <v>85</v>
      </c>
      <c r="J13" s="220">
        <v>85</v>
      </c>
      <c r="K13" s="220"/>
      <c r="L13" s="220"/>
      <c r="M13" s="92"/>
      <c r="N13" s="92"/>
      <c r="O13" s="473"/>
      <c r="P13" s="32"/>
      <c r="Q13" s="32"/>
      <c r="R13" s="33"/>
    </row>
    <row r="14" spans="1:21" x14ac:dyDescent="0.2">
      <c r="A14" s="377"/>
      <c r="B14" s="379"/>
      <c r="C14" s="484"/>
      <c r="D14" s="357"/>
      <c r="E14" s="437"/>
      <c r="F14" s="440"/>
      <c r="G14" s="480"/>
      <c r="H14" s="180"/>
      <c r="I14" s="221"/>
      <c r="J14" s="222"/>
      <c r="K14" s="222"/>
      <c r="L14" s="222"/>
      <c r="M14" s="134"/>
      <c r="N14" s="134"/>
      <c r="O14" s="473"/>
      <c r="P14" s="34"/>
      <c r="Q14" s="34"/>
      <c r="R14" s="35"/>
      <c r="T14" s="13"/>
    </row>
    <row r="15" spans="1:21" x14ac:dyDescent="0.2">
      <c r="A15" s="377"/>
      <c r="B15" s="379"/>
      <c r="C15" s="484"/>
      <c r="D15" s="357"/>
      <c r="E15" s="437"/>
      <c r="F15" s="440"/>
      <c r="G15" s="480"/>
      <c r="H15" s="181"/>
      <c r="I15" s="221"/>
      <c r="J15" s="222"/>
      <c r="K15" s="222"/>
      <c r="L15" s="222"/>
      <c r="M15" s="45"/>
      <c r="N15" s="45"/>
      <c r="O15" s="473"/>
      <c r="P15" s="32"/>
      <c r="Q15" s="32"/>
      <c r="R15" s="33"/>
    </row>
    <row r="16" spans="1:21" x14ac:dyDescent="0.2">
      <c r="A16" s="377"/>
      <c r="B16" s="379"/>
      <c r="C16" s="484"/>
      <c r="D16" s="357"/>
      <c r="E16" s="437"/>
      <c r="F16" s="440"/>
      <c r="G16" s="480"/>
      <c r="H16" s="180"/>
      <c r="I16" s="221"/>
      <c r="J16" s="222"/>
      <c r="K16" s="222"/>
      <c r="L16" s="222"/>
      <c r="M16" s="134"/>
      <c r="N16" s="134"/>
      <c r="O16" s="472" t="s">
        <v>81</v>
      </c>
      <c r="P16" s="78">
        <v>250</v>
      </c>
      <c r="Q16" s="78"/>
      <c r="R16" s="79"/>
      <c r="T16" s="13"/>
    </row>
    <row r="17" spans="1:22" x14ac:dyDescent="0.2">
      <c r="A17" s="377"/>
      <c r="B17" s="379"/>
      <c r="C17" s="484"/>
      <c r="D17" s="357"/>
      <c r="E17" s="437"/>
      <c r="F17" s="440"/>
      <c r="G17" s="480"/>
      <c r="H17" s="181"/>
      <c r="I17" s="221"/>
      <c r="J17" s="222"/>
      <c r="K17" s="222"/>
      <c r="L17" s="222"/>
      <c r="M17" s="45"/>
      <c r="N17" s="45"/>
      <c r="O17" s="473"/>
      <c r="P17" s="32"/>
      <c r="Q17" s="32"/>
      <c r="R17" s="33"/>
    </row>
    <row r="18" spans="1:22" x14ac:dyDescent="0.2">
      <c r="A18" s="377"/>
      <c r="B18" s="379"/>
      <c r="C18" s="484"/>
      <c r="D18" s="357"/>
      <c r="E18" s="437"/>
      <c r="F18" s="440"/>
      <c r="G18" s="480"/>
      <c r="H18" s="182"/>
      <c r="I18" s="223"/>
      <c r="J18" s="224"/>
      <c r="K18" s="224"/>
      <c r="L18" s="224"/>
      <c r="M18" s="42"/>
      <c r="N18" s="42"/>
      <c r="O18" s="473"/>
      <c r="P18" s="34"/>
      <c r="Q18" s="34"/>
      <c r="R18" s="35"/>
      <c r="T18" s="13"/>
    </row>
    <row r="19" spans="1:22" ht="13.5" thickBot="1" x14ac:dyDescent="0.25">
      <c r="A19" s="482"/>
      <c r="B19" s="450"/>
      <c r="C19" s="485"/>
      <c r="D19" s="493"/>
      <c r="E19" s="438"/>
      <c r="F19" s="441"/>
      <c r="G19" s="492"/>
      <c r="H19" s="235" t="s">
        <v>10</v>
      </c>
      <c r="I19" s="225">
        <f>SUM(I12:I18)</f>
        <v>100</v>
      </c>
      <c r="J19" s="226">
        <f>SUM(J12:J18)</f>
        <v>100</v>
      </c>
      <c r="K19" s="227">
        <f t="shared" ref="K19:N19" si="1">SUM(K12:K18)</f>
        <v>0</v>
      </c>
      <c r="L19" s="228">
        <f t="shared" si="1"/>
        <v>0</v>
      </c>
      <c r="M19" s="236">
        <f t="shared" si="1"/>
        <v>0</v>
      </c>
      <c r="N19" s="236">
        <f t="shared" si="1"/>
        <v>0</v>
      </c>
      <c r="O19" s="474"/>
      <c r="P19" s="36"/>
      <c r="Q19" s="36"/>
      <c r="R19" s="37"/>
      <c r="T19" s="13"/>
    </row>
    <row r="20" spans="1:22" ht="18" customHeight="1" x14ac:dyDescent="0.2">
      <c r="A20" s="376" t="s">
        <v>9</v>
      </c>
      <c r="B20" s="378" t="s">
        <v>9</v>
      </c>
      <c r="C20" s="483" t="s">
        <v>11</v>
      </c>
      <c r="D20" s="356" t="s">
        <v>90</v>
      </c>
      <c r="E20" s="453"/>
      <c r="F20" s="476" t="s">
        <v>44</v>
      </c>
      <c r="G20" s="479" t="s">
        <v>53</v>
      </c>
      <c r="H20" s="103" t="s">
        <v>43</v>
      </c>
      <c r="I20" s="229">
        <f>J20</f>
        <v>52</v>
      </c>
      <c r="J20" s="230">
        <f>60-8</f>
        <v>52</v>
      </c>
      <c r="K20" s="229"/>
      <c r="L20" s="218"/>
      <c r="M20" s="133">
        <v>150</v>
      </c>
      <c r="N20" s="133">
        <v>200</v>
      </c>
      <c r="O20" s="127" t="s">
        <v>58</v>
      </c>
      <c r="P20" s="54"/>
      <c r="Q20" s="54">
        <v>8</v>
      </c>
      <c r="R20" s="55">
        <v>10</v>
      </c>
      <c r="S20" s="51"/>
      <c r="T20" s="52"/>
      <c r="U20" s="52"/>
      <c r="V20" s="52"/>
    </row>
    <row r="21" spans="1:22" ht="25.5" x14ac:dyDescent="0.2">
      <c r="A21" s="377"/>
      <c r="B21" s="379"/>
      <c r="C21" s="484"/>
      <c r="D21" s="357"/>
      <c r="E21" s="454"/>
      <c r="F21" s="477"/>
      <c r="G21" s="480"/>
      <c r="H21" s="14"/>
      <c r="I21" s="231">
        <f>J21+L21</f>
        <v>0</v>
      </c>
      <c r="J21" s="230"/>
      <c r="K21" s="231"/>
      <c r="L21" s="222"/>
      <c r="M21" s="21"/>
      <c r="N21" s="21"/>
      <c r="O21" s="128" t="s">
        <v>60</v>
      </c>
      <c r="P21" s="47"/>
      <c r="Q21" s="47">
        <v>5</v>
      </c>
      <c r="R21" s="48">
        <v>10</v>
      </c>
      <c r="S21" s="51"/>
      <c r="T21" s="52"/>
      <c r="U21" s="52"/>
      <c r="V21" s="52"/>
    </row>
    <row r="22" spans="1:22" ht="41.25" customHeight="1" x14ac:dyDescent="0.2">
      <c r="A22" s="377"/>
      <c r="B22" s="379"/>
      <c r="C22" s="484"/>
      <c r="D22" s="178"/>
      <c r="E22" s="454"/>
      <c r="F22" s="477"/>
      <c r="G22" s="480"/>
      <c r="H22" s="14"/>
      <c r="I22" s="231">
        <f>J22+L22</f>
        <v>0</v>
      </c>
      <c r="J22" s="230"/>
      <c r="K22" s="231"/>
      <c r="L22" s="222"/>
      <c r="M22" s="134"/>
      <c r="N22" s="134"/>
      <c r="O22" s="129" t="s">
        <v>61</v>
      </c>
      <c r="P22" s="38"/>
      <c r="Q22" s="38">
        <v>8</v>
      </c>
      <c r="R22" s="39">
        <v>10</v>
      </c>
      <c r="S22" s="51"/>
      <c r="T22" s="52"/>
      <c r="U22" s="52"/>
      <c r="V22" s="52"/>
    </row>
    <row r="23" spans="1:22" ht="28.5" customHeight="1" x14ac:dyDescent="0.2">
      <c r="A23" s="377"/>
      <c r="B23" s="379"/>
      <c r="C23" s="484"/>
      <c r="D23" s="164"/>
      <c r="E23" s="454"/>
      <c r="F23" s="477"/>
      <c r="G23" s="480"/>
      <c r="H23" s="14"/>
      <c r="I23" s="231">
        <f>J23+L23</f>
        <v>0</v>
      </c>
      <c r="J23" s="230"/>
      <c r="K23" s="231"/>
      <c r="L23" s="222"/>
      <c r="M23" s="21"/>
      <c r="N23" s="21"/>
      <c r="O23" s="128" t="s">
        <v>62</v>
      </c>
      <c r="P23" s="47"/>
      <c r="Q23" s="47">
        <v>5</v>
      </c>
      <c r="R23" s="48">
        <v>10</v>
      </c>
      <c r="S23" s="51"/>
      <c r="T23" s="52"/>
      <c r="U23" s="52"/>
      <c r="V23" s="52"/>
    </row>
    <row r="24" spans="1:22" ht="25.5" x14ac:dyDescent="0.2">
      <c r="A24" s="377"/>
      <c r="B24" s="379"/>
      <c r="C24" s="484"/>
      <c r="D24" s="164"/>
      <c r="E24" s="454"/>
      <c r="F24" s="477"/>
      <c r="G24" s="480"/>
      <c r="H24" s="14"/>
      <c r="I24" s="231">
        <f>J24+L24</f>
        <v>0</v>
      </c>
      <c r="J24" s="232"/>
      <c r="K24" s="231"/>
      <c r="L24" s="222"/>
      <c r="M24" s="134"/>
      <c r="N24" s="134"/>
      <c r="O24" s="129" t="s">
        <v>59</v>
      </c>
      <c r="P24" s="38"/>
      <c r="Q24" s="38">
        <v>15</v>
      </c>
      <c r="R24" s="39">
        <v>20</v>
      </c>
      <c r="S24" s="51"/>
      <c r="T24" s="52"/>
      <c r="U24" s="52"/>
      <c r="V24" s="52"/>
    </row>
    <row r="25" spans="1:22" ht="27.75" customHeight="1" thickBot="1" x14ac:dyDescent="0.25">
      <c r="A25" s="482"/>
      <c r="B25" s="450"/>
      <c r="C25" s="485"/>
      <c r="D25" s="165"/>
      <c r="E25" s="475"/>
      <c r="F25" s="478"/>
      <c r="G25" s="481"/>
      <c r="H25" s="237" t="s">
        <v>10</v>
      </c>
      <c r="I25" s="233">
        <f>SUM(I20:I24)</f>
        <v>52</v>
      </c>
      <c r="J25" s="226">
        <f>SUM(J20:J24)</f>
        <v>52</v>
      </c>
      <c r="K25" s="226">
        <f t="shared" ref="K25:N25" si="2">SUM(K20:K24)</f>
        <v>0</v>
      </c>
      <c r="L25" s="234">
        <f t="shared" si="2"/>
        <v>0</v>
      </c>
      <c r="M25" s="238">
        <f>SUM(M20:M24)</f>
        <v>150</v>
      </c>
      <c r="N25" s="238">
        <f t="shared" si="2"/>
        <v>200</v>
      </c>
      <c r="O25" s="132" t="s">
        <v>63</v>
      </c>
      <c r="P25" s="215">
        <v>2</v>
      </c>
      <c r="Q25" s="49">
        <v>2</v>
      </c>
      <c r="R25" s="50">
        <v>3</v>
      </c>
      <c r="S25" s="51"/>
      <c r="T25" s="52"/>
      <c r="U25" s="52"/>
      <c r="V25" s="52"/>
    </row>
    <row r="26" spans="1:22" ht="13.5" thickBot="1" x14ac:dyDescent="0.25">
      <c r="A26" s="301" t="s">
        <v>9</v>
      </c>
      <c r="B26" s="63" t="s">
        <v>9</v>
      </c>
      <c r="C26" s="386" t="s">
        <v>12</v>
      </c>
      <c r="D26" s="387"/>
      <c r="E26" s="387"/>
      <c r="F26" s="387"/>
      <c r="G26" s="387"/>
      <c r="H26" s="388"/>
      <c r="I26" s="130">
        <f>SUM(I25,I19)</f>
        <v>152</v>
      </c>
      <c r="J26" s="130">
        <f>SUM(J25,J19)</f>
        <v>152</v>
      </c>
      <c r="K26" s="130">
        <f t="shared" ref="K26:N26" si="3">SUM(K25,K19)</f>
        <v>0</v>
      </c>
      <c r="L26" s="131">
        <f t="shared" si="3"/>
        <v>0</v>
      </c>
      <c r="M26" s="131">
        <f t="shared" si="3"/>
        <v>150</v>
      </c>
      <c r="N26" s="130">
        <f t="shared" si="3"/>
        <v>200</v>
      </c>
      <c r="O26" s="84"/>
      <c r="P26" s="85"/>
      <c r="Q26" s="85"/>
      <c r="R26" s="86"/>
      <c r="S26" s="455"/>
      <c r="T26" s="52"/>
      <c r="U26" s="52"/>
      <c r="V26" s="52"/>
    </row>
    <row r="27" spans="1:22" ht="13.5" thickBot="1" x14ac:dyDescent="0.25">
      <c r="A27" s="301" t="s">
        <v>9</v>
      </c>
      <c r="B27" s="63" t="s">
        <v>11</v>
      </c>
      <c r="C27" s="456" t="s">
        <v>48</v>
      </c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8"/>
      <c r="S27" s="455"/>
      <c r="T27" s="53"/>
      <c r="U27" s="53"/>
      <c r="V27" s="53"/>
    </row>
    <row r="28" spans="1:22" ht="13.5" customHeight="1" x14ac:dyDescent="0.2">
      <c r="A28" s="302" t="s">
        <v>9</v>
      </c>
      <c r="B28" s="107" t="s">
        <v>11</v>
      </c>
      <c r="C28" s="109" t="s">
        <v>9</v>
      </c>
      <c r="D28" s="451" t="s">
        <v>54</v>
      </c>
      <c r="E28" s="467" t="s">
        <v>72</v>
      </c>
      <c r="F28" s="114" t="s">
        <v>56</v>
      </c>
      <c r="G28" s="88" t="s">
        <v>53</v>
      </c>
      <c r="H28" s="16" t="s">
        <v>43</v>
      </c>
      <c r="I28" s="239">
        <f>J28+L28</f>
        <v>1272.0999999999999</v>
      </c>
      <c r="J28" s="240">
        <f>42.6+16.4</f>
        <v>59</v>
      </c>
      <c r="K28" s="240"/>
      <c r="L28" s="241">
        <v>1213.0999999999999</v>
      </c>
      <c r="M28" s="20">
        <v>933.6</v>
      </c>
      <c r="N28" s="20">
        <v>0</v>
      </c>
      <c r="O28" s="459" t="s">
        <v>85</v>
      </c>
      <c r="P28" s="470">
        <v>93</v>
      </c>
      <c r="Q28" s="30"/>
      <c r="R28" s="31"/>
      <c r="T28" s="13"/>
    </row>
    <row r="29" spans="1:22" ht="13.5" customHeight="1" x14ac:dyDescent="0.2">
      <c r="A29" s="303"/>
      <c r="B29" s="108"/>
      <c r="C29" s="110"/>
      <c r="D29" s="452"/>
      <c r="E29" s="468"/>
      <c r="F29" s="115"/>
      <c r="G29" s="89"/>
      <c r="H29" s="25" t="s">
        <v>55</v>
      </c>
      <c r="I29" s="242">
        <f>J29+L29</f>
        <v>1666.7</v>
      </c>
      <c r="J29" s="230"/>
      <c r="K29" s="230"/>
      <c r="L29" s="222">
        <v>1666.7</v>
      </c>
      <c r="M29" s="21"/>
      <c r="N29" s="21"/>
      <c r="O29" s="460"/>
      <c r="P29" s="471"/>
      <c r="Q29" s="142">
        <v>100</v>
      </c>
      <c r="R29" s="35"/>
      <c r="T29" s="13"/>
    </row>
    <row r="30" spans="1:22" ht="13.5" customHeight="1" x14ac:dyDescent="0.2">
      <c r="A30" s="303"/>
      <c r="B30" s="108"/>
      <c r="C30" s="110"/>
      <c r="D30" s="452"/>
      <c r="E30" s="468"/>
      <c r="F30" s="115"/>
      <c r="G30" s="89"/>
      <c r="H30" s="17" t="s">
        <v>52</v>
      </c>
      <c r="I30" s="242">
        <f>J30+L30</f>
        <v>6202.8</v>
      </c>
      <c r="J30" s="243"/>
      <c r="K30" s="243"/>
      <c r="L30" s="220">
        <v>6202.8</v>
      </c>
      <c r="M30" s="92"/>
      <c r="N30" s="92"/>
      <c r="O30" s="460"/>
      <c r="P30" s="34"/>
      <c r="Q30" s="34"/>
      <c r="R30" s="35"/>
      <c r="T30" s="13"/>
    </row>
    <row r="31" spans="1:22" ht="13.5" customHeight="1" thickBot="1" x14ac:dyDescent="0.25">
      <c r="A31" s="304"/>
      <c r="B31" s="87"/>
      <c r="C31" s="111"/>
      <c r="D31" s="119"/>
      <c r="E31" s="469"/>
      <c r="F31" s="116"/>
      <c r="G31" s="90"/>
      <c r="H31" s="237" t="s">
        <v>10</v>
      </c>
      <c r="I31" s="233">
        <f>SUM(I28:I30)</f>
        <v>9141.6</v>
      </c>
      <c r="J31" s="226">
        <f>SUM(J28:J30)</f>
        <v>59</v>
      </c>
      <c r="K31" s="226">
        <f t="shared" ref="K31:N31" si="4">SUM(K28:K30)</f>
        <v>0</v>
      </c>
      <c r="L31" s="226">
        <f>SUM(L28:L30)</f>
        <v>9082.6</v>
      </c>
      <c r="M31" s="238">
        <f t="shared" si="4"/>
        <v>933.6</v>
      </c>
      <c r="N31" s="238">
        <f t="shared" si="4"/>
        <v>0</v>
      </c>
      <c r="O31" s="461"/>
      <c r="P31" s="36"/>
      <c r="Q31" s="36"/>
      <c r="R31" s="37"/>
      <c r="T31" s="13"/>
    </row>
    <row r="32" spans="1:22" ht="25.5" customHeight="1" x14ac:dyDescent="0.2">
      <c r="A32" s="305" t="s">
        <v>9</v>
      </c>
      <c r="B32" s="76" t="s">
        <v>11</v>
      </c>
      <c r="C32" s="65" t="s">
        <v>11</v>
      </c>
      <c r="D32" s="356" t="s">
        <v>69</v>
      </c>
      <c r="E32" s="453"/>
      <c r="F32" s="114" t="s">
        <v>44</v>
      </c>
      <c r="G32" s="88" t="s">
        <v>53</v>
      </c>
      <c r="H32" s="16" t="s">
        <v>43</v>
      </c>
      <c r="I32" s="239">
        <f>J32+L32</f>
        <v>87.2</v>
      </c>
      <c r="J32" s="240">
        <v>87.2</v>
      </c>
      <c r="K32" s="240"/>
      <c r="L32" s="241"/>
      <c r="M32" s="68"/>
      <c r="N32" s="68"/>
      <c r="O32" s="94" t="s">
        <v>64</v>
      </c>
      <c r="P32" s="95">
        <v>1</v>
      </c>
      <c r="Q32" s="71"/>
      <c r="R32" s="72"/>
      <c r="T32" s="13"/>
    </row>
    <row r="33" spans="1:20" ht="24" x14ac:dyDescent="0.2">
      <c r="A33" s="306"/>
      <c r="B33" s="74"/>
      <c r="C33" s="75"/>
      <c r="D33" s="357"/>
      <c r="E33" s="454"/>
      <c r="F33" s="115"/>
      <c r="G33" s="89"/>
      <c r="H33" s="25" t="s">
        <v>52</v>
      </c>
      <c r="I33" s="244">
        <f>J33+L33</f>
        <v>494.1</v>
      </c>
      <c r="J33" s="245">
        <v>494.1</v>
      </c>
      <c r="K33" s="245"/>
      <c r="L33" s="246"/>
      <c r="M33" s="69"/>
      <c r="N33" s="69"/>
      <c r="O33" s="96" t="s">
        <v>82</v>
      </c>
      <c r="P33" s="97">
        <v>1</v>
      </c>
      <c r="Q33" s="70"/>
      <c r="R33" s="73"/>
      <c r="T33" s="13"/>
    </row>
    <row r="34" spans="1:20" ht="24.75" thickBot="1" x14ac:dyDescent="0.25">
      <c r="A34" s="307"/>
      <c r="B34" s="77"/>
      <c r="C34" s="66"/>
      <c r="D34" s="144"/>
      <c r="E34" s="67"/>
      <c r="F34" s="116"/>
      <c r="G34" s="90"/>
      <c r="H34" s="237" t="s">
        <v>10</v>
      </c>
      <c r="I34" s="247">
        <f>SUM(I32:I33)</f>
        <v>581.30000000000007</v>
      </c>
      <c r="J34" s="226">
        <f>SUM(J32:J33)</f>
        <v>581.30000000000007</v>
      </c>
      <c r="K34" s="226">
        <f t="shared" ref="K34:N34" si="5">SUM(K32:K33)</f>
        <v>0</v>
      </c>
      <c r="L34" s="234">
        <f t="shared" si="5"/>
        <v>0</v>
      </c>
      <c r="M34" s="248">
        <f t="shared" si="5"/>
        <v>0</v>
      </c>
      <c r="N34" s="248">
        <f t="shared" si="5"/>
        <v>0</v>
      </c>
      <c r="O34" s="98" t="s">
        <v>83</v>
      </c>
      <c r="P34" s="99">
        <v>1</v>
      </c>
      <c r="Q34" s="56"/>
      <c r="R34" s="57"/>
      <c r="T34" s="13"/>
    </row>
    <row r="35" spans="1:20" ht="13.5" thickBot="1" x14ac:dyDescent="0.25">
      <c r="A35" s="308" t="s">
        <v>9</v>
      </c>
      <c r="B35" s="12" t="s">
        <v>11</v>
      </c>
      <c r="C35" s="387" t="s">
        <v>12</v>
      </c>
      <c r="D35" s="387"/>
      <c r="E35" s="387"/>
      <c r="F35" s="387"/>
      <c r="G35" s="387"/>
      <c r="H35" s="463"/>
      <c r="I35" s="23">
        <f>SUM(I34,I31)</f>
        <v>9722.9</v>
      </c>
      <c r="J35" s="23">
        <f>J34+J31</f>
        <v>640.30000000000007</v>
      </c>
      <c r="K35" s="23">
        <f>K34+K31</f>
        <v>0</v>
      </c>
      <c r="L35" s="24">
        <f>L34+L31</f>
        <v>9082.6</v>
      </c>
      <c r="M35" s="24">
        <f>M34+M31</f>
        <v>933.6</v>
      </c>
      <c r="N35" s="23">
        <f>N34+N31</f>
        <v>0</v>
      </c>
      <c r="O35" s="464"/>
      <c r="P35" s="465"/>
      <c r="Q35" s="465"/>
      <c r="R35" s="466"/>
    </row>
    <row r="36" spans="1:20" ht="13.5" thickBot="1" x14ac:dyDescent="0.25">
      <c r="A36" s="308" t="s">
        <v>9</v>
      </c>
      <c r="B36" s="367" t="s">
        <v>13</v>
      </c>
      <c r="C36" s="368"/>
      <c r="D36" s="368"/>
      <c r="E36" s="368"/>
      <c r="F36" s="368"/>
      <c r="G36" s="368"/>
      <c r="H36" s="462"/>
      <c r="I36" s="311">
        <f>SUM(I26,I35)</f>
        <v>9874.9</v>
      </c>
      <c r="J36" s="311">
        <f>SUM(J26,J35)</f>
        <v>792.30000000000007</v>
      </c>
      <c r="K36" s="311">
        <f t="shared" ref="K36:N36" si="6">SUM(K26,K35)</f>
        <v>0</v>
      </c>
      <c r="L36" s="312">
        <f>SUM(L26,L35)</f>
        <v>9082.6</v>
      </c>
      <c r="M36" s="312">
        <f>SUM(M35,M26)</f>
        <v>1083.5999999999999</v>
      </c>
      <c r="N36" s="311">
        <f t="shared" si="6"/>
        <v>200</v>
      </c>
      <c r="O36" s="358"/>
      <c r="P36" s="359"/>
      <c r="Q36" s="359"/>
      <c r="R36" s="360"/>
    </row>
    <row r="37" spans="1:20" ht="15.75" customHeight="1" thickBot="1" x14ac:dyDescent="0.25">
      <c r="A37" s="309" t="s">
        <v>11</v>
      </c>
      <c r="B37" s="430" t="s">
        <v>49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2"/>
    </row>
    <row r="38" spans="1:20" ht="13.5" thickBot="1" x14ac:dyDescent="0.25">
      <c r="A38" s="301" t="s">
        <v>11</v>
      </c>
      <c r="B38" s="12" t="s">
        <v>9</v>
      </c>
      <c r="C38" s="433" t="s">
        <v>50</v>
      </c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5"/>
    </row>
    <row r="39" spans="1:20" ht="38.25" x14ac:dyDescent="0.2">
      <c r="A39" s="389" t="s">
        <v>11</v>
      </c>
      <c r="B39" s="426" t="s">
        <v>9</v>
      </c>
      <c r="C39" s="384" t="s">
        <v>9</v>
      </c>
      <c r="D39" s="445" t="s">
        <v>57</v>
      </c>
      <c r="E39" s="436"/>
      <c r="F39" s="439"/>
      <c r="G39" s="442" t="s">
        <v>53</v>
      </c>
      <c r="H39" s="27" t="s">
        <v>43</v>
      </c>
      <c r="I39" s="340">
        <f>J39+L39</f>
        <v>331</v>
      </c>
      <c r="J39" s="341">
        <f>49.5+281.5</f>
        <v>331</v>
      </c>
      <c r="K39" s="341">
        <f>0.8+4.3</f>
        <v>5.0999999999999996</v>
      </c>
      <c r="L39" s="241"/>
      <c r="M39" s="20"/>
      <c r="N39" s="20"/>
      <c r="O39" s="80" t="s">
        <v>65</v>
      </c>
      <c r="P39" s="40">
        <v>1</v>
      </c>
      <c r="Q39" s="40"/>
      <c r="R39" s="41"/>
      <c r="S39" s="44"/>
      <c r="T39" s="52"/>
    </row>
    <row r="40" spans="1:20" ht="38.25" x14ac:dyDescent="0.2">
      <c r="A40" s="390"/>
      <c r="B40" s="427"/>
      <c r="C40" s="385"/>
      <c r="D40" s="446"/>
      <c r="E40" s="437"/>
      <c r="F40" s="440"/>
      <c r="G40" s="443"/>
      <c r="H40" s="28" t="s">
        <v>52</v>
      </c>
      <c r="I40" s="244">
        <f>J40+L40</f>
        <v>152.19999999999999</v>
      </c>
      <c r="J40" s="230">
        <v>152.19999999999999</v>
      </c>
      <c r="K40" s="230">
        <v>3.8</v>
      </c>
      <c r="L40" s="222"/>
      <c r="M40" s="21"/>
      <c r="N40" s="21"/>
      <c r="O40" s="46" t="s">
        <v>68</v>
      </c>
      <c r="P40" s="58">
        <v>1</v>
      </c>
      <c r="Q40" s="58"/>
      <c r="R40" s="59"/>
      <c r="S40" s="44"/>
      <c r="T40" s="52"/>
    </row>
    <row r="41" spans="1:20" ht="78.75" customHeight="1" x14ac:dyDescent="0.2">
      <c r="A41" s="390"/>
      <c r="B41" s="427"/>
      <c r="C41" s="385"/>
      <c r="D41" s="446"/>
      <c r="E41" s="437"/>
      <c r="F41" s="440"/>
      <c r="G41" s="443"/>
      <c r="H41" s="26"/>
      <c r="I41" s="249"/>
      <c r="J41" s="243"/>
      <c r="K41" s="243"/>
      <c r="L41" s="220"/>
      <c r="M41" s="22"/>
      <c r="N41" s="22"/>
      <c r="O41" s="15" t="s">
        <v>66</v>
      </c>
      <c r="P41" s="34">
        <v>1</v>
      </c>
      <c r="Q41" s="34"/>
      <c r="R41" s="35"/>
      <c r="S41" s="44"/>
      <c r="T41" s="52"/>
    </row>
    <row r="42" spans="1:20" ht="26.25" thickBot="1" x14ac:dyDescent="0.25">
      <c r="A42" s="391"/>
      <c r="B42" s="428"/>
      <c r="C42" s="429"/>
      <c r="D42" s="447"/>
      <c r="E42" s="438"/>
      <c r="F42" s="441"/>
      <c r="G42" s="444"/>
      <c r="H42" s="237" t="s">
        <v>10</v>
      </c>
      <c r="I42" s="233">
        <f>SUM(I39:I41)</f>
        <v>483.2</v>
      </c>
      <c r="J42" s="226">
        <f>SUM(J39:J41)</f>
        <v>483.2</v>
      </c>
      <c r="K42" s="226">
        <f>SUM(K39:K41)</f>
        <v>8.8999999999999986</v>
      </c>
      <c r="L42" s="226">
        <f t="shared" ref="L42:N42" si="7">SUM(L39:L41)</f>
        <v>0</v>
      </c>
      <c r="M42" s="238">
        <f t="shared" si="7"/>
        <v>0</v>
      </c>
      <c r="N42" s="238">
        <f t="shared" si="7"/>
        <v>0</v>
      </c>
      <c r="O42" s="60" t="s">
        <v>67</v>
      </c>
      <c r="P42" s="64">
        <v>1</v>
      </c>
      <c r="Q42" s="61"/>
      <c r="R42" s="62"/>
      <c r="S42" s="44"/>
      <c r="T42" s="52"/>
    </row>
    <row r="43" spans="1:20" ht="21" customHeight="1" x14ac:dyDescent="0.2">
      <c r="A43" s="376" t="s">
        <v>11</v>
      </c>
      <c r="B43" s="378" t="s">
        <v>9</v>
      </c>
      <c r="C43" s="384" t="s">
        <v>11</v>
      </c>
      <c r="D43" s="451" t="s">
        <v>91</v>
      </c>
      <c r="E43" s="453"/>
      <c r="F43" s="372"/>
      <c r="G43" s="374" t="s">
        <v>53</v>
      </c>
      <c r="H43" s="103" t="s">
        <v>43</v>
      </c>
      <c r="I43" s="216">
        <f>J43+L43</f>
        <v>92.9</v>
      </c>
      <c r="J43" s="217">
        <f>84.9+8</f>
        <v>92.9</v>
      </c>
      <c r="K43" s="217"/>
      <c r="L43" s="218"/>
      <c r="M43" s="100">
        <v>179.5</v>
      </c>
      <c r="N43" s="143">
        <v>199.5</v>
      </c>
      <c r="O43" s="104" t="s">
        <v>84</v>
      </c>
      <c r="P43" s="105"/>
      <c r="Q43" s="105">
        <v>1</v>
      </c>
      <c r="R43" s="106">
        <v>1</v>
      </c>
      <c r="S43" s="44"/>
      <c r="T43" s="52"/>
    </row>
    <row r="44" spans="1:20" ht="42.75" customHeight="1" x14ac:dyDescent="0.2">
      <c r="A44" s="377"/>
      <c r="B44" s="379"/>
      <c r="C44" s="385"/>
      <c r="D44" s="452"/>
      <c r="E44" s="454"/>
      <c r="F44" s="373"/>
      <c r="G44" s="375"/>
      <c r="H44" s="14"/>
      <c r="I44" s="250"/>
      <c r="J44" s="230"/>
      <c r="K44" s="230"/>
      <c r="L44" s="222"/>
      <c r="M44" s="122"/>
      <c r="N44" s="126"/>
      <c r="O44" s="162" t="s">
        <v>79</v>
      </c>
      <c r="P44" s="166">
        <v>1</v>
      </c>
      <c r="Q44" s="166"/>
      <c r="R44" s="167">
        <v>1</v>
      </c>
      <c r="S44" s="44"/>
      <c r="T44" s="53"/>
    </row>
    <row r="45" spans="1:20" ht="42" customHeight="1" x14ac:dyDescent="0.2">
      <c r="A45" s="303"/>
      <c r="B45" s="108"/>
      <c r="C45" s="117"/>
      <c r="D45" s="101" t="s">
        <v>89</v>
      </c>
      <c r="E45" s="113"/>
      <c r="F45" s="118"/>
      <c r="G45" s="112"/>
      <c r="H45" s="14"/>
      <c r="I45" s="250"/>
      <c r="J45" s="230"/>
      <c r="K45" s="230"/>
      <c r="L45" s="222"/>
      <c r="M45" s="122"/>
      <c r="N45" s="126"/>
      <c r="O45" s="163" t="s">
        <v>88</v>
      </c>
      <c r="P45" s="168">
        <v>1</v>
      </c>
      <c r="Q45" s="168"/>
      <c r="R45" s="169"/>
      <c r="S45" s="44"/>
      <c r="T45" s="53"/>
    </row>
    <row r="46" spans="1:20" ht="12.75" customHeight="1" x14ac:dyDescent="0.2">
      <c r="A46" s="303"/>
      <c r="B46" s="108"/>
      <c r="C46" s="117"/>
      <c r="D46" s="382" t="s">
        <v>92</v>
      </c>
      <c r="E46" s="113"/>
      <c r="F46" s="118"/>
      <c r="G46" s="112"/>
      <c r="H46" s="121"/>
      <c r="I46" s="249"/>
      <c r="J46" s="232"/>
      <c r="K46" s="232"/>
      <c r="L46" s="224"/>
      <c r="M46" s="124"/>
      <c r="N46" s="125"/>
      <c r="O46" s="163"/>
      <c r="P46" s="168"/>
      <c r="Q46" s="168"/>
      <c r="R46" s="169"/>
      <c r="T46" s="13"/>
    </row>
    <row r="47" spans="1:20" ht="37.5" customHeight="1" x14ac:dyDescent="0.2">
      <c r="A47" s="303"/>
      <c r="B47" s="108"/>
      <c r="C47" s="117"/>
      <c r="D47" s="383"/>
      <c r="E47" s="113"/>
      <c r="F47" s="118"/>
      <c r="G47" s="112"/>
      <c r="H47" s="253" t="s">
        <v>10</v>
      </c>
      <c r="I47" s="251">
        <f>SUM(I43:I46)</f>
        <v>92.9</v>
      </c>
      <c r="J47" s="251">
        <f>SUM(J43:J46)</f>
        <v>92.9</v>
      </c>
      <c r="K47" s="251">
        <f t="shared" ref="K47:N47" si="8">SUM(K43:K46)</f>
        <v>0</v>
      </c>
      <c r="L47" s="252">
        <f t="shared" si="8"/>
        <v>0</v>
      </c>
      <c r="M47" s="254">
        <f t="shared" si="8"/>
        <v>179.5</v>
      </c>
      <c r="N47" s="251">
        <f t="shared" si="8"/>
        <v>199.5</v>
      </c>
      <c r="O47" s="163"/>
      <c r="P47" s="168"/>
      <c r="Q47" s="168"/>
      <c r="R47" s="169"/>
      <c r="T47" s="13"/>
    </row>
    <row r="48" spans="1:20" ht="13.5" thickBot="1" x14ac:dyDescent="0.25">
      <c r="A48" s="310" t="s">
        <v>11</v>
      </c>
      <c r="B48" s="102" t="s">
        <v>9</v>
      </c>
      <c r="C48" s="380" t="s">
        <v>12</v>
      </c>
      <c r="D48" s="381"/>
      <c r="E48" s="381"/>
      <c r="F48" s="381"/>
      <c r="G48" s="381"/>
      <c r="H48" s="381"/>
      <c r="I48" s="137">
        <f>SUM(I47,I42)</f>
        <v>576.1</v>
      </c>
      <c r="J48" s="138">
        <f>J47+J42</f>
        <v>576.1</v>
      </c>
      <c r="K48" s="138">
        <f t="shared" ref="K48:N48" si="9">K47+K42</f>
        <v>8.8999999999999986</v>
      </c>
      <c r="L48" s="139">
        <f>SUM(L47,L42)</f>
        <v>0</v>
      </c>
      <c r="M48" s="135">
        <f t="shared" si="9"/>
        <v>179.5</v>
      </c>
      <c r="N48" s="135">
        <f t="shared" si="9"/>
        <v>199.5</v>
      </c>
      <c r="O48" s="369"/>
      <c r="P48" s="370"/>
      <c r="Q48" s="370"/>
      <c r="R48" s="371"/>
    </row>
    <row r="49" spans="1:39" ht="14.25" customHeight="1" thickBot="1" x14ac:dyDescent="0.25">
      <c r="A49" s="301" t="s">
        <v>11</v>
      </c>
      <c r="B49" s="367" t="s">
        <v>13</v>
      </c>
      <c r="C49" s="368"/>
      <c r="D49" s="368"/>
      <c r="E49" s="368"/>
      <c r="F49" s="368"/>
      <c r="G49" s="368"/>
      <c r="H49" s="368"/>
      <c r="I49" s="313">
        <f>SUM(I48)</f>
        <v>576.1</v>
      </c>
      <c r="J49" s="313">
        <f t="shared" ref="J49:N49" si="10">SUM(J48)</f>
        <v>576.1</v>
      </c>
      <c r="K49" s="313">
        <f t="shared" si="10"/>
        <v>8.8999999999999986</v>
      </c>
      <c r="L49" s="313">
        <f t="shared" si="10"/>
        <v>0</v>
      </c>
      <c r="M49" s="313">
        <f t="shared" si="10"/>
        <v>179.5</v>
      </c>
      <c r="N49" s="313">
        <f t="shared" si="10"/>
        <v>199.5</v>
      </c>
      <c r="O49" s="358"/>
      <c r="P49" s="359"/>
      <c r="Q49" s="359"/>
      <c r="R49" s="360"/>
    </row>
    <row r="50" spans="1:39" ht="12.75" customHeight="1" thickBot="1" x14ac:dyDescent="0.25">
      <c r="A50" s="297" t="s">
        <v>44</v>
      </c>
      <c r="B50" s="361" t="s">
        <v>76</v>
      </c>
      <c r="C50" s="362"/>
      <c r="D50" s="362"/>
      <c r="E50" s="362"/>
      <c r="F50" s="362"/>
      <c r="G50" s="362"/>
      <c r="H50" s="362"/>
      <c r="I50" s="298">
        <f>SUM(I49,I36)</f>
        <v>10451</v>
      </c>
      <c r="J50" s="298">
        <f t="shared" ref="J50:N50" si="11">SUM(J49,J36)</f>
        <v>1368.4</v>
      </c>
      <c r="K50" s="298">
        <f t="shared" si="11"/>
        <v>8.8999999999999986</v>
      </c>
      <c r="L50" s="298">
        <f t="shared" si="11"/>
        <v>9082.6</v>
      </c>
      <c r="M50" s="298">
        <f t="shared" si="11"/>
        <v>1263.0999999999999</v>
      </c>
      <c r="N50" s="298">
        <f t="shared" si="11"/>
        <v>399.5</v>
      </c>
      <c r="O50" s="363"/>
      <c r="P50" s="364"/>
      <c r="Q50" s="364"/>
      <c r="R50" s="365"/>
      <c r="S50" s="93"/>
    </row>
    <row r="51" spans="1:39" s="83" customFormat="1" ht="26.25" customHeight="1" x14ac:dyDescent="0.2">
      <c r="A51" s="366" t="s">
        <v>73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120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</row>
    <row r="52" spans="1:39" s="83" customFormat="1" ht="14.25" customHeight="1" thickBot="1" x14ac:dyDescent="0.25">
      <c r="A52" s="392" t="s">
        <v>17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4"/>
      <c r="P52" s="4"/>
      <c r="Q52" s="4"/>
      <c r="R52" s="4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</row>
    <row r="53" spans="1:39" ht="45" customHeight="1" thickBot="1" x14ac:dyDescent="0.25">
      <c r="A53" s="393" t="s">
        <v>14</v>
      </c>
      <c r="B53" s="394"/>
      <c r="C53" s="394"/>
      <c r="D53" s="394"/>
      <c r="E53" s="394"/>
      <c r="F53" s="394"/>
      <c r="G53" s="394"/>
      <c r="H53" s="395"/>
      <c r="I53" s="393" t="s">
        <v>32</v>
      </c>
      <c r="J53" s="394"/>
      <c r="K53" s="394"/>
      <c r="L53" s="395"/>
      <c r="M53" s="29" t="s">
        <v>74</v>
      </c>
      <c r="N53" s="29" t="s">
        <v>75</v>
      </c>
      <c r="R53" s="140"/>
    </row>
    <row r="54" spans="1:39" ht="14.25" customHeight="1" x14ac:dyDescent="0.2">
      <c r="A54" s="396" t="s">
        <v>18</v>
      </c>
      <c r="B54" s="397"/>
      <c r="C54" s="397"/>
      <c r="D54" s="397"/>
      <c r="E54" s="397"/>
      <c r="F54" s="397"/>
      <c r="G54" s="397"/>
      <c r="H54" s="398"/>
      <c r="I54" s="399">
        <f>SUM(I55:L56)</f>
        <v>3516.9</v>
      </c>
      <c r="J54" s="400"/>
      <c r="K54" s="400"/>
      <c r="L54" s="401"/>
      <c r="M54" s="299">
        <f>SUM(M55:M56)</f>
        <v>1263.0999999999999</v>
      </c>
      <c r="N54" s="299">
        <f>SUM(N55:N56)</f>
        <v>399.5</v>
      </c>
      <c r="O54" s="93"/>
    </row>
    <row r="55" spans="1:39" ht="14.25" customHeight="1" x14ac:dyDescent="0.2">
      <c r="A55" s="402" t="s">
        <v>34</v>
      </c>
      <c r="B55" s="403"/>
      <c r="C55" s="403"/>
      <c r="D55" s="403"/>
      <c r="E55" s="403"/>
      <c r="F55" s="403"/>
      <c r="G55" s="403"/>
      <c r="H55" s="404"/>
      <c r="I55" s="405">
        <f>SUMIF(H12:H43,H32,I12:I43)</f>
        <v>1850.2</v>
      </c>
      <c r="J55" s="406"/>
      <c r="K55" s="406"/>
      <c r="L55" s="407"/>
      <c r="M55" s="42">
        <f>SUMIF(H12:H43,H32,M12:M47)</f>
        <v>1263.0999999999999</v>
      </c>
      <c r="N55" s="42">
        <f>SUMIF(H12:H50,"SB",N12:N50)</f>
        <v>399.5</v>
      </c>
    </row>
    <row r="56" spans="1:39" ht="14.25" customHeight="1" x14ac:dyDescent="0.2">
      <c r="A56" s="408" t="s">
        <v>35</v>
      </c>
      <c r="B56" s="409"/>
      <c r="C56" s="409"/>
      <c r="D56" s="409"/>
      <c r="E56" s="409"/>
      <c r="F56" s="409"/>
      <c r="G56" s="409"/>
      <c r="H56" s="410"/>
      <c r="I56" s="405">
        <f>SUMIF(H12:H43,"SB(P)",I12:I47)</f>
        <v>1666.7</v>
      </c>
      <c r="J56" s="406"/>
      <c r="K56" s="406"/>
      <c r="L56" s="407"/>
      <c r="M56" s="42">
        <f>SUMIF(H12:H43,"SB(P)",M12:M47)</f>
        <v>0</v>
      </c>
      <c r="N56" s="42">
        <f>SUMIF(H12:H50,"SB(P)",N12:N50)</f>
        <v>0</v>
      </c>
    </row>
    <row r="57" spans="1:39" ht="14.25" customHeight="1" x14ac:dyDescent="0.2">
      <c r="A57" s="417" t="s">
        <v>19</v>
      </c>
      <c r="B57" s="418"/>
      <c r="C57" s="418"/>
      <c r="D57" s="418"/>
      <c r="E57" s="418"/>
      <c r="F57" s="418"/>
      <c r="G57" s="418"/>
      <c r="H57" s="419"/>
      <c r="I57" s="420">
        <f>SUM(I58:L58)</f>
        <v>6934.1</v>
      </c>
      <c r="J57" s="421"/>
      <c r="K57" s="421"/>
      <c r="L57" s="422"/>
      <c r="M57" s="300">
        <f>SUM(M58:M58)</f>
        <v>0</v>
      </c>
      <c r="N57" s="300">
        <f>SUM(N58:N58)</f>
        <v>0</v>
      </c>
    </row>
    <row r="58" spans="1:39" ht="14.25" customHeight="1" x14ac:dyDescent="0.2">
      <c r="A58" s="423" t="s">
        <v>36</v>
      </c>
      <c r="B58" s="424"/>
      <c r="C58" s="424"/>
      <c r="D58" s="424"/>
      <c r="E58" s="424"/>
      <c r="F58" s="424"/>
      <c r="G58" s="424"/>
      <c r="H58" s="425"/>
      <c r="I58" s="405">
        <f>SUMIF(H12:H43,"ES",I12:I47)</f>
        <v>6934.1</v>
      </c>
      <c r="J58" s="406"/>
      <c r="K58" s="406"/>
      <c r="L58" s="407"/>
      <c r="M58" s="42">
        <f>SUMIF(H12:H43,"ES",M12:M47)</f>
        <v>0</v>
      </c>
      <c r="N58" s="42">
        <f>SUMIF(H12:H50,"ES",N12:N50)</f>
        <v>0</v>
      </c>
    </row>
    <row r="59" spans="1:39" ht="14.25" customHeight="1" thickBot="1" x14ac:dyDescent="0.25">
      <c r="A59" s="411" t="s">
        <v>20</v>
      </c>
      <c r="B59" s="412"/>
      <c r="C59" s="412"/>
      <c r="D59" s="412"/>
      <c r="E59" s="412"/>
      <c r="F59" s="412"/>
      <c r="G59" s="412"/>
      <c r="H59" s="413"/>
      <c r="I59" s="414">
        <f>SUM(I57,I54)</f>
        <v>10451</v>
      </c>
      <c r="J59" s="415"/>
      <c r="K59" s="415"/>
      <c r="L59" s="416"/>
      <c r="M59" s="236">
        <f>SUM(M54,M57)</f>
        <v>1263.0999999999999</v>
      </c>
      <c r="N59" s="236">
        <f>SUM(N54,N57)</f>
        <v>399.5</v>
      </c>
    </row>
    <row r="61" spans="1:39" x14ac:dyDescent="0.2">
      <c r="I61" s="140"/>
      <c r="J61" s="140"/>
    </row>
  </sheetData>
  <mergeCells count="93">
    <mergeCell ref="A1:R1"/>
    <mergeCell ref="A2:R2"/>
    <mergeCell ref="A3:R3"/>
    <mergeCell ref="P4:R4"/>
    <mergeCell ref="P6:R6"/>
    <mergeCell ref="I5:L5"/>
    <mergeCell ref="A5:A7"/>
    <mergeCell ref="B5:B7"/>
    <mergeCell ref="C5:C7"/>
    <mergeCell ref="N5:N7"/>
    <mergeCell ref="O5:R5"/>
    <mergeCell ref="F5:F7"/>
    <mergeCell ref="G5:G7"/>
    <mergeCell ref="M5:M7"/>
    <mergeCell ref="H5:H7"/>
    <mergeCell ref="E5:E7"/>
    <mergeCell ref="A20:A25"/>
    <mergeCell ref="B20:B25"/>
    <mergeCell ref="C20:C25"/>
    <mergeCell ref="L6:L7"/>
    <mergeCell ref="I6:I7"/>
    <mergeCell ref="J6:K6"/>
    <mergeCell ref="G12:G19"/>
    <mergeCell ref="C12:C19"/>
    <mergeCell ref="D12:D19"/>
    <mergeCell ref="A9:R9"/>
    <mergeCell ref="B10:R10"/>
    <mergeCell ref="C11:R11"/>
    <mergeCell ref="A12:A19"/>
    <mergeCell ref="A8:R8"/>
    <mergeCell ref="D5:D7"/>
    <mergeCell ref="O12:O15"/>
    <mergeCell ref="O16:O19"/>
    <mergeCell ref="E20:E25"/>
    <mergeCell ref="F20:F25"/>
    <mergeCell ref="G20:G25"/>
    <mergeCell ref="E12:E19"/>
    <mergeCell ref="F12:F19"/>
    <mergeCell ref="O6:O7"/>
    <mergeCell ref="B12:B19"/>
    <mergeCell ref="D43:D44"/>
    <mergeCell ref="E43:E44"/>
    <mergeCell ref="S26:S27"/>
    <mergeCell ref="C27:R27"/>
    <mergeCell ref="O28:O31"/>
    <mergeCell ref="B36:H36"/>
    <mergeCell ref="O36:R36"/>
    <mergeCell ref="D32:D33"/>
    <mergeCell ref="C35:H35"/>
    <mergeCell ref="O35:R35"/>
    <mergeCell ref="E32:E33"/>
    <mergeCell ref="E28:E31"/>
    <mergeCell ref="D28:D30"/>
    <mergeCell ref="P28:P29"/>
    <mergeCell ref="B39:B42"/>
    <mergeCell ref="C39:C42"/>
    <mergeCell ref="B37:R37"/>
    <mergeCell ref="C38:R38"/>
    <mergeCell ref="E39:E42"/>
    <mergeCell ref="F39:F42"/>
    <mergeCell ref="G39:G42"/>
    <mergeCell ref="D39:D42"/>
    <mergeCell ref="A55:H55"/>
    <mergeCell ref="I55:L55"/>
    <mergeCell ref="A56:H56"/>
    <mergeCell ref="I56:L56"/>
    <mergeCell ref="A59:H59"/>
    <mergeCell ref="I59:L59"/>
    <mergeCell ref="A57:H57"/>
    <mergeCell ref="I57:L57"/>
    <mergeCell ref="A58:H58"/>
    <mergeCell ref="I58:L58"/>
    <mergeCell ref="A52:N52"/>
    <mergeCell ref="A53:H53"/>
    <mergeCell ref="I53:L53"/>
    <mergeCell ref="A54:H54"/>
    <mergeCell ref="I54:L54"/>
    <mergeCell ref="D20:D21"/>
    <mergeCell ref="O49:R49"/>
    <mergeCell ref="B50:H50"/>
    <mergeCell ref="O50:R50"/>
    <mergeCell ref="A51:R51"/>
    <mergeCell ref="B49:H49"/>
    <mergeCell ref="O48:R48"/>
    <mergeCell ref="F43:F44"/>
    <mergeCell ref="G43:G44"/>
    <mergeCell ref="A43:A44"/>
    <mergeCell ref="B43:B44"/>
    <mergeCell ref="C48:H48"/>
    <mergeCell ref="D46:D47"/>
    <mergeCell ref="C43:C44"/>
    <mergeCell ref="C26:H26"/>
    <mergeCell ref="A39:A42"/>
  </mergeCells>
  <phoneticPr fontId="0" type="noConversion"/>
  <printOptions horizontalCentered="1"/>
  <pageMargins left="0" right="0" top="0" bottom="0" header="0.31496062992125984" footer="0.31496062992125984"/>
  <pageSetup paperSize="9" scale="99" orientation="landscape" r:id="rId1"/>
  <rowBreaks count="2" manualBreakCount="2">
    <brk id="27" max="17" man="1"/>
    <brk id="42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opLeftCell="A26" zoomScaleNormal="100" zoomScaleSheetLayoutView="100" workbookViewId="0">
      <selection activeCell="V5" sqref="V5"/>
    </sheetView>
  </sheetViews>
  <sheetFormatPr defaultRowHeight="12.75" x14ac:dyDescent="0.2"/>
  <cols>
    <col min="1" max="1" width="3.28515625" customWidth="1"/>
    <col min="2" max="2" width="3.140625" customWidth="1"/>
    <col min="3" max="3" width="3" customWidth="1"/>
    <col min="4" max="4" width="29.140625" customWidth="1"/>
    <col min="5" max="5" width="5" customWidth="1"/>
    <col min="6" max="6" width="4.85546875" customWidth="1"/>
    <col min="7" max="7" width="5.140625" customWidth="1"/>
    <col min="8" max="8" width="8.42578125" customWidth="1"/>
    <col min="9" max="9" width="7.5703125" customWidth="1"/>
    <col min="10" max="10" width="6.85546875" customWidth="1"/>
    <col min="11" max="11" width="5.28515625" customWidth="1"/>
    <col min="12" max="12" width="7" customWidth="1"/>
    <col min="13" max="13" width="8.28515625" customWidth="1"/>
    <col min="14" max="14" width="7.28515625" customWidth="1"/>
    <col min="15" max="15" width="5.140625" customWidth="1"/>
    <col min="16" max="16" width="7.42578125" customWidth="1"/>
    <col min="17" max="17" width="7.5703125" customWidth="1"/>
    <col min="18" max="18" width="7.28515625" customWidth="1"/>
    <col min="19" max="19" width="5.28515625" customWidth="1"/>
    <col min="20" max="20" width="7.42578125" customWidth="1"/>
  </cols>
  <sheetData>
    <row r="1" spans="1:20" s="5" customFormat="1" ht="15.75" customHeight="1" x14ac:dyDescent="0.2">
      <c r="A1" s="510" t="s">
        <v>70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</row>
    <row r="2" spans="1:20" s="5" customFormat="1" ht="15.75" customHeight="1" x14ac:dyDescent="0.2">
      <c r="A2" s="511" t="s">
        <v>77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</row>
    <row r="3" spans="1:20" s="5" customFormat="1" ht="15.75" x14ac:dyDescent="0.2">
      <c r="A3" s="512" t="s">
        <v>30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</row>
    <row r="4" spans="1:20" s="5" customFormat="1" ht="15.75" x14ac:dyDescent="0.2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 t="s">
        <v>93</v>
      </c>
      <c r="T4" s="355"/>
    </row>
    <row r="5" spans="1:20" s="5" customFormat="1" ht="13.5" thickBot="1" x14ac:dyDescent="0.25">
      <c r="A5" s="10"/>
      <c r="B5" s="10"/>
      <c r="C5" s="10"/>
      <c r="D5" s="10"/>
      <c r="E5" s="43"/>
      <c r="F5" s="11"/>
      <c r="G5" s="91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 t="s">
        <v>0</v>
      </c>
    </row>
    <row r="6" spans="1:20" s="5" customFormat="1" ht="37.5" customHeight="1" x14ac:dyDescent="0.2">
      <c r="A6" s="519" t="s">
        <v>31</v>
      </c>
      <c r="B6" s="521" t="s">
        <v>1</v>
      </c>
      <c r="C6" s="521" t="s">
        <v>2</v>
      </c>
      <c r="D6" s="506" t="s">
        <v>15</v>
      </c>
      <c r="E6" s="533" t="s">
        <v>3</v>
      </c>
      <c r="F6" s="521" t="s">
        <v>39</v>
      </c>
      <c r="G6" s="530" t="s">
        <v>4</v>
      </c>
      <c r="H6" s="524" t="s">
        <v>5</v>
      </c>
      <c r="I6" s="516" t="s">
        <v>32</v>
      </c>
      <c r="J6" s="517"/>
      <c r="K6" s="517"/>
      <c r="L6" s="518"/>
      <c r="M6" s="550" t="s">
        <v>86</v>
      </c>
      <c r="N6" s="551"/>
      <c r="O6" s="551"/>
      <c r="P6" s="552"/>
      <c r="Q6" s="550" t="s">
        <v>87</v>
      </c>
      <c r="R6" s="551"/>
      <c r="S6" s="551"/>
      <c r="T6" s="552"/>
    </row>
    <row r="7" spans="1:20" s="5" customFormat="1" ht="12.75" customHeight="1" x14ac:dyDescent="0.2">
      <c r="A7" s="520"/>
      <c r="B7" s="522"/>
      <c r="C7" s="522"/>
      <c r="D7" s="507"/>
      <c r="E7" s="534"/>
      <c r="F7" s="522"/>
      <c r="G7" s="531"/>
      <c r="H7" s="525"/>
      <c r="I7" s="488" t="s">
        <v>6</v>
      </c>
      <c r="J7" s="490" t="s">
        <v>7</v>
      </c>
      <c r="K7" s="491"/>
      <c r="L7" s="486" t="s">
        <v>22</v>
      </c>
      <c r="M7" s="561" t="s">
        <v>6</v>
      </c>
      <c r="N7" s="563" t="s">
        <v>7</v>
      </c>
      <c r="O7" s="564"/>
      <c r="P7" s="548" t="s">
        <v>22</v>
      </c>
      <c r="Q7" s="561" t="s">
        <v>6</v>
      </c>
      <c r="R7" s="563" t="s">
        <v>7</v>
      </c>
      <c r="S7" s="564"/>
      <c r="T7" s="548" t="s">
        <v>22</v>
      </c>
    </row>
    <row r="8" spans="1:20" s="5" customFormat="1" ht="112.5" customHeight="1" thickBot="1" x14ac:dyDescent="0.25">
      <c r="A8" s="489"/>
      <c r="B8" s="523"/>
      <c r="C8" s="523"/>
      <c r="D8" s="508"/>
      <c r="E8" s="535"/>
      <c r="F8" s="523"/>
      <c r="G8" s="532"/>
      <c r="H8" s="526"/>
      <c r="I8" s="489"/>
      <c r="J8" s="7" t="s">
        <v>6</v>
      </c>
      <c r="K8" s="6" t="s">
        <v>16</v>
      </c>
      <c r="L8" s="487"/>
      <c r="M8" s="562"/>
      <c r="N8" s="184" t="s">
        <v>6</v>
      </c>
      <c r="O8" s="184" t="s">
        <v>16</v>
      </c>
      <c r="P8" s="549"/>
      <c r="Q8" s="562"/>
      <c r="R8" s="184" t="s">
        <v>6</v>
      </c>
      <c r="S8" s="184" t="s">
        <v>16</v>
      </c>
      <c r="T8" s="549"/>
    </row>
    <row r="9" spans="1:20" s="81" customFormat="1" x14ac:dyDescent="0.2">
      <c r="A9" s="553" t="s">
        <v>45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75"/>
      <c r="R9" s="575"/>
      <c r="S9" s="575"/>
      <c r="T9" s="576"/>
    </row>
    <row r="10" spans="1:20" s="81" customFormat="1" x14ac:dyDescent="0.2">
      <c r="A10" s="494" t="s">
        <v>78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317"/>
      <c r="R10" s="317"/>
      <c r="S10" s="317"/>
      <c r="T10" s="318"/>
    </row>
    <row r="11" spans="1:20" s="5" customFormat="1" ht="15" customHeight="1" thickBot="1" x14ac:dyDescent="0.25">
      <c r="A11" s="319" t="s">
        <v>9</v>
      </c>
      <c r="B11" s="558" t="s">
        <v>46</v>
      </c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81"/>
      <c r="R11" s="581"/>
      <c r="S11" s="581"/>
      <c r="T11" s="582"/>
    </row>
    <row r="12" spans="1:20" s="5" customFormat="1" ht="13.5" thickBot="1" x14ac:dyDescent="0.25">
      <c r="A12" s="320" t="s">
        <v>9</v>
      </c>
      <c r="B12" s="12" t="s">
        <v>9</v>
      </c>
      <c r="C12" s="433" t="s">
        <v>47</v>
      </c>
      <c r="D12" s="434"/>
      <c r="E12" s="434"/>
      <c r="F12" s="434"/>
      <c r="G12" s="434"/>
      <c r="H12" s="434"/>
      <c r="I12" s="434"/>
      <c r="J12" s="434"/>
      <c r="K12" s="434"/>
      <c r="L12" s="434"/>
      <c r="M12" s="560"/>
      <c r="N12" s="560"/>
      <c r="O12" s="560"/>
      <c r="P12" s="560"/>
      <c r="Q12" s="577"/>
      <c r="R12" s="434"/>
      <c r="S12" s="434"/>
      <c r="T12" s="435"/>
    </row>
    <row r="13" spans="1:20" s="5" customFormat="1" ht="12.75" customHeight="1" x14ac:dyDescent="0.2">
      <c r="A13" s="555" t="s">
        <v>9</v>
      </c>
      <c r="B13" s="378" t="s">
        <v>9</v>
      </c>
      <c r="C13" s="483" t="s">
        <v>9</v>
      </c>
      <c r="D13" s="356" t="s">
        <v>51</v>
      </c>
      <c r="E13" s="436"/>
      <c r="F13" s="439" t="s">
        <v>44</v>
      </c>
      <c r="G13" s="374" t="s">
        <v>53</v>
      </c>
      <c r="H13" s="256" t="s">
        <v>43</v>
      </c>
      <c r="I13" s="185">
        <f t="shared" ref="I13:I14" si="0">J13+L13</f>
        <v>15</v>
      </c>
      <c r="J13" s="186">
        <v>15</v>
      </c>
      <c r="K13" s="186"/>
      <c r="L13" s="257"/>
      <c r="M13" s="185">
        <f>N13+P13</f>
        <v>15</v>
      </c>
      <c r="N13" s="186">
        <v>15</v>
      </c>
      <c r="O13" s="186"/>
      <c r="P13" s="187"/>
      <c r="Q13" s="185"/>
      <c r="R13" s="186"/>
      <c r="S13" s="186"/>
      <c r="T13" s="187"/>
    </row>
    <row r="14" spans="1:20" s="5" customFormat="1" x14ac:dyDescent="0.2">
      <c r="A14" s="556"/>
      <c r="B14" s="379"/>
      <c r="C14" s="484"/>
      <c r="D14" s="357"/>
      <c r="E14" s="437"/>
      <c r="F14" s="440"/>
      <c r="G14" s="375"/>
      <c r="H14" s="258" t="s">
        <v>52</v>
      </c>
      <c r="I14" s="188">
        <f t="shared" si="0"/>
        <v>85</v>
      </c>
      <c r="J14" s="198">
        <v>85</v>
      </c>
      <c r="K14" s="198"/>
      <c r="L14" s="192"/>
      <c r="M14" s="188">
        <f>N14+P14</f>
        <v>85</v>
      </c>
      <c r="N14" s="189">
        <v>85</v>
      </c>
      <c r="O14" s="189"/>
      <c r="P14" s="190"/>
      <c r="Q14" s="188"/>
      <c r="R14" s="189"/>
      <c r="S14" s="189"/>
      <c r="T14" s="190"/>
    </row>
    <row r="15" spans="1:20" s="5" customFormat="1" x14ac:dyDescent="0.2">
      <c r="A15" s="556"/>
      <c r="B15" s="379"/>
      <c r="C15" s="484"/>
      <c r="D15" s="357"/>
      <c r="E15" s="437"/>
      <c r="F15" s="440"/>
      <c r="G15" s="375"/>
      <c r="H15" s="259"/>
      <c r="I15" s="260"/>
      <c r="J15" s="189"/>
      <c r="K15" s="189"/>
      <c r="L15" s="261"/>
      <c r="M15" s="188"/>
      <c r="N15" s="189"/>
      <c r="O15" s="189"/>
      <c r="P15" s="190"/>
      <c r="Q15" s="188"/>
      <c r="R15" s="189"/>
      <c r="S15" s="189"/>
      <c r="T15" s="190"/>
    </row>
    <row r="16" spans="1:20" s="5" customFormat="1" x14ac:dyDescent="0.2">
      <c r="A16" s="556"/>
      <c r="B16" s="379"/>
      <c r="C16" s="484"/>
      <c r="D16" s="357"/>
      <c r="E16" s="437"/>
      <c r="F16" s="440"/>
      <c r="G16" s="375"/>
      <c r="H16" s="258"/>
      <c r="I16" s="262"/>
      <c r="J16" s="198"/>
      <c r="K16" s="198"/>
      <c r="L16" s="192"/>
      <c r="M16" s="188"/>
      <c r="N16" s="189"/>
      <c r="O16" s="189"/>
      <c r="P16" s="190"/>
      <c r="Q16" s="188"/>
      <c r="R16" s="189"/>
      <c r="S16" s="189"/>
      <c r="T16" s="190"/>
    </row>
    <row r="17" spans="1:20" s="5" customFormat="1" ht="12.75" customHeight="1" x14ac:dyDescent="0.2">
      <c r="A17" s="556"/>
      <c r="B17" s="379"/>
      <c r="C17" s="484"/>
      <c r="D17" s="357"/>
      <c r="E17" s="437"/>
      <c r="F17" s="440"/>
      <c r="G17" s="375"/>
      <c r="H17" s="259"/>
      <c r="I17" s="260"/>
      <c r="J17" s="189"/>
      <c r="K17" s="189"/>
      <c r="L17" s="261"/>
      <c r="M17" s="188"/>
      <c r="N17" s="189"/>
      <c r="O17" s="189"/>
      <c r="P17" s="190"/>
      <c r="Q17" s="188"/>
      <c r="R17" s="189"/>
      <c r="S17" s="189"/>
      <c r="T17" s="190"/>
    </row>
    <row r="18" spans="1:20" s="5" customFormat="1" x14ac:dyDescent="0.2">
      <c r="A18" s="556"/>
      <c r="B18" s="379"/>
      <c r="C18" s="484"/>
      <c r="D18" s="357"/>
      <c r="E18" s="437"/>
      <c r="F18" s="440"/>
      <c r="G18" s="375"/>
      <c r="H18" s="258"/>
      <c r="I18" s="262"/>
      <c r="J18" s="198"/>
      <c r="K18" s="198"/>
      <c r="L18" s="192"/>
      <c r="M18" s="188"/>
      <c r="N18" s="189"/>
      <c r="O18" s="189"/>
      <c r="P18" s="190"/>
      <c r="Q18" s="188"/>
      <c r="R18" s="189"/>
      <c r="S18" s="189"/>
      <c r="T18" s="190"/>
    </row>
    <row r="19" spans="1:20" s="5" customFormat="1" ht="13.5" thickBot="1" x14ac:dyDescent="0.25">
      <c r="A19" s="557"/>
      <c r="B19" s="450"/>
      <c r="C19" s="485"/>
      <c r="D19" s="493"/>
      <c r="E19" s="438"/>
      <c r="F19" s="441"/>
      <c r="G19" s="492"/>
      <c r="H19" s="263" t="s">
        <v>10</v>
      </c>
      <c r="I19" s="264">
        <f>SUM(I13:I18)</f>
        <v>100</v>
      </c>
      <c r="J19" s="265">
        <f>SUM(J13:J18)</f>
        <v>100</v>
      </c>
      <c r="K19" s="265">
        <f>SUM(K13:K18)</f>
        <v>0</v>
      </c>
      <c r="L19" s="266">
        <f>SUM(L13:L18)</f>
        <v>0</v>
      </c>
      <c r="M19" s="267">
        <f>N19+P19</f>
        <v>100</v>
      </c>
      <c r="N19" s="265">
        <f>N14+N13</f>
        <v>100</v>
      </c>
      <c r="O19" s="265"/>
      <c r="P19" s="268"/>
      <c r="Q19" s="267"/>
      <c r="R19" s="265"/>
      <c r="S19" s="265"/>
      <c r="T19" s="268"/>
    </row>
    <row r="20" spans="1:20" s="5" customFormat="1" ht="41.25" customHeight="1" x14ac:dyDescent="0.2">
      <c r="A20" s="555" t="s">
        <v>9</v>
      </c>
      <c r="B20" s="378" t="s">
        <v>9</v>
      </c>
      <c r="C20" s="483" t="s">
        <v>11</v>
      </c>
      <c r="D20" s="356" t="s">
        <v>90</v>
      </c>
      <c r="E20" s="453"/>
      <c r="F20" s="476" t="s">
        <v>44</v>
      </c>
      <c r="G20" s="479" t="s">
        <v>53</v>
      </c>
      <c r="H20" s="291" t="s">
        <v>43</v>
      </c>
      <c r="I20" s="292">
        <f>J20</f>
        <v>60</v>
      </c>
      <c r="J20" s="257">
        <v>60</v>
      </c>
      <c r="K20" s="257"/>
      <c r="L20" s="257"/>
      <c r="M20" s="293">
        <f>N20</f>
        <v>52</v>
      </c>
      <c r="N20" s="257">
        <f>60-8</f>
        <v>52</v>
      </c>
      <c r="O20" s="294"/>
      <c r="P20" s="294"/>
      <c r="Q20" s="343">
        <f>M20-I20</f>
        <v>-8</v>
      </c>
      <c r="R20" s="345">
        <f>N20-J20</f>
        <v>-8</v>
      </c>
      <c r="S20" s="294"/>
      <c r="T20" s="295"/>
    </row>
    <row r="21" spans="1:20" s="5" customFormat="1" ht="28.5" hidden="1" customHeight="1" x14ac:dyDescent="0.2">
      <c r="A21" s="556"/>
      <c r="B21" s="379"/>
      <c r="C21" s="484"/>
      <c r="D21" s="357"/>
      <c r="E21" s="454"/>
      <c r="F21" s="477"/>
      <c r="G21" s="480"/>
      <c r="H21" s="270"/>
      <c r="I21" s="271">
        <f>J21+L21</f>
        <v>0</v>
      </c>
      <c r="J21" s="192"/>
      <c r="K21" s="192"/>
      <c r="L21" s="192"/>
      <c r="M21" s="206"/>
      <c r="N21" s="207"/>
      <c r="O21" s="207"/>
      <c r="P21" s="207"/>
      <c r="Q21" s="210"/>
      <c r="R21" s="211"/>
      <c r="S21" s="211"/>
      <c r="T21" s="204"/>
    </row>
    <row r="22" spans="1:20" s="5" customFormat="1" hidden="1" x14ac:dyDescent="0.2">
      <c r="A22" s="556"/>
      <c r="B22" s="379"/>
      <c r="C22" s="484"/>
      <c r="D22" s="164"/>
      <c r="E22" s="454"/>
      <c r="F22" s="477"/>
      <c r="G22" s="480"/>
      <c r="H22" s="270"/>
      <c r="I22" s="271">
        <f>J22+L22</f>
        <v>0</v>
      </c>
      <c r="J22" s="192"/>
      <c r="K22" s="192"/>
      <c r="L22" s="192"/>
      <c r="M22" s="208"/>
      <c r="N22" s="209"/>
      <c r="O22" s="209"/>
      <c r="P22" s="209"/>
      <c r="Q22" s="212"/>
      <c r="R22" s="213"/>
      <c r="S22" s="213"/>
      <c r="T22" s="214"/>
    </row>
    <row r="23" spans="1:20" s="5" customFormat="1" ht="16.5" customHeight="1" thickBot="1" x14ac:dyDescent="0.25">
      <c r="A23" s="556"/>
      <c r="B23" s="379"/>
      <c r="C23" s="484"/>
      <c r="D23" s="164"/>
      <c r="E23" s="454"/>
      <c r="F23" s="477"/>
      <c r="G23" s="480"/>
      <c r="H23" s="263" t="s">
        <v>10</v>
      </c>
      <c r="I23" s="264">
        <f>SUM(I20:I22)</f>
        <v>60</v>
      </c>
      <c r="J23" s="264">
        <f t="shared" ref="J23:L23" si="1">SUM(J20:J22)</f>
        <v>60</v>
      </c>
      <c r="K23" s="264">
        <f t="shared" si="1"/>
        <v>0</v>
      </c>
      <c r="L23" s="264">
        <f t="shared" si="1"/>
        <v>0</v>
      </c>
      <c r="M23" s="272">
        <f>N23+P23</f>
        <v>52</v>
      </c>
      <c r="N23" s="273">
        <f>N20</f>
        <v>52</v>
      </c>
      <c r="O23" s="273"/>
      <c r="P23" s="274"/>
      <c r="Q23" s="272">
        <f>SUM(Q20:Q22)</f>
        <v>-8</v>
      </c>
      <c r="R23" s="273">
        <f>SUM(R20:R22)</f>
        <v>-8</v>
      </c>
      <c r="S23" s="273">
        <v>0</v>
      </c>
      <c r="T23" s="275">
        <v>0</v>
      </c>
    </row>
    <row r="24" spans="1:20" s="5" customFormat="1" ht="13.5" thickBot="1" x14ac:dyDescent="0.25">
      <c r="A24" s="320" t="s">
        <v>9</v>
      </c>
      <c r="B24" s="63" t="s">
        <v>9</v>
      </c>
      <c r="C24" s="386" t="s">
        <v>12</v>
      </c>
      <c r="D24" s="387"/>
      <c r="E24" s="387"/>
      <c r="F24" s="387"/>
      <c r="G24" s="387"/>
      <c r="H24" s="463"/>
      <c r="I24" s="123">
        <f>SUM(I23,I19)</f>
        <v>160</v>
      </c>
      <c r="J24" s="23">
        <f>SUM(J23,J19)</f>
        <v>160</v>
      </c>
      <c r="K24" s="23">
        <f>SUM(K23,K19)</f>
        <v>0</v>
      </c>
      <c r="L24" s="24">
        <f>SUM(L23,L19)</f>
        <v>0</v>
      </c>
      <c r="M24" s="123">
        <f>SUM(M23,M19)</f>
        <v>152</v>
      </c>
      <c r="N24" s="170">
        <f>N23+N19</f>
        <v>152</v>
      </c>
      <c r="O24" s="170"/>
      <c r="P24" s="172"/>
      <c r="Q24" s="123">
        <f>R24+T24</f>
        <v>-8</v>
      </c>
      <c r="R24" s="170">
        <f>R23+R19</f>
        <v>-8</v>
      </c>
      <c r="S24" s="170">
        <v>0</v>
      </c>
      <c r="T24" s="24">
        <v>0</v>
      </c>
    </row>
    <row r="25" spans="1:20" s="5" customFormat="1" ht="13.5" thickBot="1" x14ac:dyDescent="0.25">
      <c r="A25" s="320" t="s">
        <v>9</v>
      </c>
      <c r="B25" s="63" t="s">
        <v>11</v>
      </c>
      <c r="C25" s="456" t="s">
        <v>48</v>
      </c>
      <c r="D25" s="457"/>
      <c r="E25" s="457"/>
      <c r="F25" s="457"/>
      <c r="G25" s="457"/>
      <c r="H25" s="457"/>
      <c r="I25" s="457"/>
      <c r="J25" s="457"/>
      <c r="K25" s="457"/>
      <c r="L25" s="457"/>
      <c r="M25" s="569"/>
      <c r="N25" s="569"/>
      <c r="O25" s="569"/>
      <c r="P25" s="569"/>
      <c r="Q25" s="583"/>
      <c r="R25" s="457"/>
      <c r="S25" s="457"/>
      <c r="T25" s="458"/>
    </row>
    <row r="26" spans="1:20" s="5" customFormat="1" ht="13.5" customHeight="1" x14ac:dyDescent="0.2">
      <c r="A26" s="321" t="s">
        <v>9</v>
      </c>
      <c r="B26" s="145" t="s">
        <v>11</v>
      </c>
      <c r="C26" s="148" t="s">
        <v>9</v>
      </c>
      <c r="D26" s="451" t="s">
        <v>54</v>
      </c>
      <c r="E26" s="467" t="s">
        <v>72</v>
      </c>
      <c r="F26" s="156" t="s">
        <v>56</v>
      </c>
      <c r="G26" s="153" t="s">
        <v>53</v>
      </c>
      <c r="H26" s="256" t="s">
        <v>43</v>
      </c>
      <c r="I26" s="185">
        <f>J26+L26</f>
        <v>1272.0999999999999</v>
      </c>
      <c r="J26" s="186">
        <v>59</v>
      </c>
      <c r="K26" s="186"/>
      <c r="L26" s="257">
        <v>1213.0999999999999</v>
      </c>
      <c r="M26" s="185">
        <f t="shared" ref="M26:M31" si="2">N26+P26</f>
        <v>1272.0999999999999</v>
      </c>
      <c r="N26" s="186">
        <f>16.4+42.6</f>
        <v>59</v>
      </c>
      <c r="O26" s="296"/>
      <c r="P26" s="187">
        <v>1213.0999999999999</v>
      </c>
      <c r="Q26" s="185"/>
      <c r="R26" s="186"/>
      <c r="S26" s="186"/>
      <c r="T26" s="187"/>
    </row>
    <row r="27" spans="1:20" s="5" customFormat="1" ht="13.5" customHeight="1" x14ac:dyDescent="0.2">
      <c r="A27" s="322"/>
      <c r="B27" s="146"/>
      <c r="C27" s="149"/>
      <c r="D27" s="452"/>
      <c r="E27" s="468"/>
      <c r="F27" s="157"/>
      <c r="G27" s="154"/>
      <c r="H27" s="276" t="s">
        <v>55</v>
      </c>
      <c r="I27" s="197">
        <f>J27+L27</f>
        <v>1666.7</v>
      </c>
      <c r="J27" s="198"/>
      <c r="K27" s="198"/>
      <c r="L27" s="192">
        <v>1666.7</v>
      </c>
      <c r="M27" s="197">
        <f t="shared" si="2"/>
        <v>1666.7</v>
      </c>
      <c r="N27" s="273"/>
      <c r="O27" s="273"/>
      <c r="P27" s="193">
        <v>1666.7</v>
      </c>
      <c r="Q27" s="197"/>
      <c r="R27" s="198"/>
      <c r="S27" s="198"/>
      <c r="T27" s="193"/>
    </row>
    <row r="28" spans="1:20" s="5" customFormat="1" ht="13.5" customHeight="1" x14ac:dyDescent="0.2">
      <c r="A28" s="322"/>
      <c r="B28" s="146"/>
      <c r="C28" s="149"/>
      <c r="D28" s="452"/>
      <c r="E28" s="468"/>
      <c r="F28" s="157"/>
      <c r="G28" s="154"/>
      <c r="H28" s="258" t="s">
        <v>52</v>
      </c>
      <c r="I28" s="197">
        <f>J28+L28</f>
        <v>6202.8</v>
      </c>
      <c r="J28" s="199"/>
      <c r="K28" s="199"/>
      <c r="L28" s="277">
        <v>6202.8</v>
      </c>
      <c r="M28" s="197">
        <f t="shared" si="2"/>
        <v>6202.8</v>
      </c>
      <c r="N28" s="205"/>
      <c r="O28" s="205"/>
      <c r="P28" s="200">
        <v>6202.8</v>
      </c>
      <c r="Q28" s="197"/>
      <c r="R28" s="199"/>
      <c r="S28" s="199"/>
      <c r="T28" s="200"/>
    </row>
    <row r="29" spans="1:20" s="5" customFormat="1" ht="13.5" customHeight="1" thickBot="1" x14ac:dyDescent="0.25">
      <c r="A29" s="323"/>
      <c r="B29" s="147"/>
      <c r="C29" s="150"/>
      <c r="D29" s="161"/>
      <c r="E29" s="469"/>
      <c r="F29" s="158"/>
      <c r="G29" s="155"/>
      <c r="H29" s="278" t="s">
        <v>10</v>
      </c>
      <c r="I29" s="279">
        <f>SUM(I26:I28)</f>
        <v>9141.6</v>
      </c>
      <c r="J29" s="280">
        <f t="shared" ref="J29:K29" si="3">SUM(J26:J28)</f>
        <v>59</v>
      </c>
      <c r="K29" s="280">
        <f t="shared" si="3"/>
        <v>0</v>
      </c>
      <c r="L29" s="281">
        <f>SUM(L26:L28)</f>
        <v>9082.6</v>
      </c>
      <c r="M29" s="282">
        <f>SUM(M26:M28)</f>
        <v>9141.6</v>
      </c>
      <c r="N29" s="280">
        <f>N28+N27+N26</f>
        <v>59</v>
      </c>
      <c r="O29" s="280"/>
      <c r="P29" s="283">
        <f>SUM(P26:P28)</f>
        <v>9082.6</v>
      </c>
      <c r="Q29" s="282"/>
      <c r="R29" s="280"/>
      <c r="S29" s="280"/>
      <c r="T29" s="283"/>
    </row>
    <row r="30" spans="1:20" s="5" customFormat="1" ht="25.5" customHeight="1" x14ac:dyDescent="0.2">
      <c r="A30" s="324" t="s">
        <v>9</v>
      </c>
      <c r="B30" s="76" t="s">
        <v>11</v>
      </c>
      <c r="C30" s="65" t="s">
        <v>11</v>
      </c>
      <c r="D30" s="356" t="s">
        <v>69</v>
      </c>
      <c r="E30" s="453"/>
      <c r="F30" s="156" t="s">
        <v>44</v>
      </c>
      <c r="G30" s="153" t="s">
        <v>53</v>
      </c>
      <c r="H30" s="256" t="s">
        <v>43</v>
      </c>
      <c r="I30" s="185">
        <f>J30+L30</f>
        <v>87.2</v>
      </c>
      <c r="J30" s="186">
        <v>87.2</v>
      </c>
      <c r="K30" s="186"/>
      <c r="L30" s="257"/>
      <c r="M30" s="185">
        <f t="shared" si="2"/>
        <v>87.2</v>
      </c>
      <c r="N30" s="186">
        <v>87.2</v>
      </c>
      <c r="O30" s="186"/>
      <c r="P30" s="187"/>
      <c r="Q30" s="185"/>
      <c r="R30" s="186"/>
      <c r="S30" s="186"/>
      <c r="T30" s="187"/>
    </row>
    <row r="31" spans="1:20" s="5" customFormat="1" ht="13.5" customHeight="1" x14ac:dyDescent="0.2">
      <c r="A31" s="325"/>
      <c r="B31" s="74"/>
      <c r="C31" s="75"/>
      <c r="D31" s="357"/>
      <c r="E31" s="454"/>
      <c r="F31" s="157"/>
      <c r="G31" s="154"/>
      <c r="H31" s="276" t="s">
        <v>52</v>
      </c>
      <c r="I31" s="188">
        <f>J31+L31</f>
        <v>494.1</v>
      </c>
      <c r="J31" s="189">
        <v>494.1</v>
      </c>
      <c r="K31" s="189"/>
      <c r="L31" s="261"/>
      <c r="M31" s="188">
        <f t="shared" si="2"/>
        <v>494.1</v>
      </c>
      <c r="N31" s="189">
        <v>494.1</v>
      </c>
      <c r="O31" s="189"/>
      <c r="P31" s="190"/>
      <c r="Q31" s="188"/>
      <c r="R31" s="189"/>
      <c r="S31" s="189"/>
      <c r="T31" s="190"/>
    </row>
    <row r="32" spans="1:20" s="5" customFormat="1" ht="13.5" thickBot="1" x14ac:dyDescent="0.25">
      <c r="A32" s="326"/>
      <c r="B32" s="77"/>
      <c r="C32" s="66"/>
      <c r="D32" s="568"/>
      <c r="E32" s="67"/>
      <c r="F32" s="158"/>
      <c r="G32" s="155"/>
      <c r="H32" s="284" t="s">
        <v>10</v>
      </c>
      <c r="I32" s="282">
        <f>SUM(I30:I31)</f>
        <v>581.30000000000007</v>
      </c>
      <c r="J32" s="280">
        <f>SUM(J30:J31)</f>
        <v>581.30000000000007</v>
      </c>
      <c r="K32" s="280">
        <f t="shared" ref="K32:L32" si="4">SUM(K30:K31)</f>
        <v>0</v>
      </c>
      <c r="L32" s="281">
        <f t="shared" si="4"/>
        <v>0</v>
      </c>
      <c r="M32" s="267">
        <f>SUM(M30:M31)</f>
        <v>581.30000000000007</v>
      </c>
      <c r="N32" s="265">
        <f>SUM(N30:N31)</f>
        <v>581.30000000000007</v>
      </c>
      <c r="O32" s="265"/>
      <c r="P32" s="268">
        <v>0</v>
      </c>
      <c r="Q32" s="267"/>
      <c r="R32" s="265"/>
      <c r="S32" s="265"/>
      <c r="T32" s="268"/>
    </row>
    <row r="33" spans="1:36" s="5" customFormat="1" ht="13.5" thickBot="1" x14ac:dyDescent="0.25">
      <c r="A33" s="327" t="s">
        <v>9</v>
      </c>
      <c r="B33" s="12" t="s">
        <v>11</v>
      </c>
      <c r="C33" s="387" t="s">
        <v>12</v>
      </c>
      <c r="D33" s="387"/>
      <c r="E33" s="387"/>
      <c r="F33" s="387"/>
      <c r="G33" s="387"/>
      <c r="H33" s="463"/>
      <c r="I33" s="23">
        <f>SUM(I32,I29)</f>
        <v>9722.9</v>
      </c>
      <c r="J33" s="23">
        <f>SUM(J32,J29)</f>
        <v>640.30000000000007</v>
      </c>
      <c r="K33" s="23">
        <f>K32+K29</f>
        <v>0</v>
      </c>
      <c r="L33" s="172">
        <f>L32+L29</f>
        <v>9082.6</v>
      </c>
      <c r="M33" s="173">
        <f>SUM(M32,M29)</f>
        <v>9722.9</v>
      </c>
      <c r="N33" s="174">
        <f>SUM(N32,N29)</f>
        <v>640.30000000000007</v>
      </c>
      <c r="O33" s="174"/>
      <c r="P33" s="177">
        <f>SUM(P29,P32)</f>
        <v>9082.6</v>
      </c>
      <c r="Q33" s="173"/>
      <c r="R33" s="174"/>
      <c r="S33" s="174"/>
      <c r="T33" s="177"/>
    </row>
    <row r="34" spans="1:36" s="5" customFormat="1" ht="13.5" thickBot="1" x14ac:dyDescent="0.25">
      <c r="A34" s="327" t="s">
        <v>9</v>
      </c>
      <c r="B34" s="565" t="s">
        <v>13</v>
      </c>
      <c r="C34" s="566"/>
      <c r="D34" s="566"/>
      <c r="E34" s="566"/>
      <c r="F34" s="566"/>
      <c r="G34" s="566"/>
      <c r="H34" s="567"/>
      <c r="I34" s="330">
        <f>SUM(I33,I24)</f>
        <v>9882.9</v>
      </c>
      <c r="J34" s="330">
        <f>SUM(J33)</f>
        <v>640.30000000000007</v>
      </c>
      <c r="K34" s="330">
        <f t="shared" ref="K34:L34" si="5">SUM(K24,K33)</f>
        <v>0</v>
      </c>
      <c r="L34" s="331">
        <f t="shared" si="5"/>
        <v>9082.6</v>
      </c>
      <c r="M34" s="332">
        <f>SUM(M33,M24)</f>
        <v>9874.9</v>
      </c>
      <c r="N34" s="333">
        <f>SUM(N33,N24)</f>
        <v>792.30000000000007</v>
      </c>
      <c r="O34" s="333"/>
      <c r="P34" s="334">
        <f>P33</f>
        <v>9082.6</v>
      </c>
      <c r="Q34" s="332">
        <f>SUM(Q33,Q24)</f>
        <v>-8</v>
      </c>
      <c r="R34" s="333">
        <f>SUM(R33,R24)</f>
        <v>-8</v>
      </c>
      <c r="S34" s="333">
        <f>SUM(S33,S24)</f>
        <v>0</v>
      </c>
      <c r="T34" s="334">
        <f>SUM(T33,T24)</f>
        <v>0</v>
      </c>
    </row>
    <row r="35" spans="1:36" s="5" customFormat="1" ht="15.75" customHeight="1" thickBot="1" x14ac:dyDescent="0.25">
      <c r="A35" s="328" t="s">
        <v>11</v>
      </c>
      <c r="B35" s="570" t="s">
        <v>49</v>
      </c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59"/>
      <c r="N35" s="559"/>
      <c r="O35" s="559"/>
      <c r="P35" s="559"/>
      <c r="Q35" s="584"/>
      <c r="R35" s="571"/>
      <c r="S35" s="571"/>
      <c r="T35" s="585"/>
    </row>
    <row r="36" spans="1:36" s="5" customFormat="1" ht="13.5" thickBot="1" x14ac:dyDescent="0.25">
      <c r="A36" s="320" t="s">
        <v>11</v>
      </c>
      <c r="B36" s="12" t="s">
        <v>9</v>
      </c>
      <c r="C36" s="433" t="s">
        <v>50</v>
      </c>
      <c r="D36" s="434"/>
      <c r="E36" s="434"/>
      <c r="F36" s="434"/>
      <c r="G36" s="434"/>
      <c r="H36" s="434"/>
      <c r="I36" s="434"/>
      <c r="J36" s="434"/>
      <c r="K36" s="434"/>
      <c r="L36" s="434"/>
      <c r="M36" s="560"/>
      <c r="N36" s="560"/>
      <c r="O36" s="560"/>
      <c r="P36" s="560"/>
      <c r="Q36" s="577"/>
      <c r="R36" s="434"/>
      <c r="S36" s="434"/>
      <c r="T36" s="435"/>
    </row>
    <row r="37" spans="1:36" s="5" customFormat="1" x14ac:dyDescent="0.2">
      <c r="A37" s="572" t="s">
        <v>11</v>
      </c>
      <c r="B37" s="426" t="s">
        <v>9</v>
      </c>
      <c r="C37" s="384" t="s">
        <v>9</v>
      </c>
      <c r="D37" s="445" t="s">
        <v>57</v>
      </c>
      <c r="E37" s="436"/>
      <c r="F37" s="439"/>
      <c r="G37" s="442" t="s">
        <v>53</v>
      </c>
      <c r="H37" s="27" t="s">
        <v>43</v>
      </c>
      <c r="I37" s="239">
        <f>J37+L37</f>
        <v>49.5</v>
      </c>
      <c r="J37" s="240">
        <v>49.5</v>
      </c>
      <c r="K37" s="240">
        <v>0.8</v>
      </c>
      <c r="L37" s="241">
        <v>0</v>
      </c>
      <c r="M37" s="185">
        <f>N37+P37</f>
        <v>331</v>
      </c>
      <c r="N37" s="186">
        <f>49.5+281.5</f>
        <v>331</v>
      </c>
      <c r="O37" s="186">
        <f>0.8+4.3</f>
        <v>5.0999999999999996</v>
      </c>
      <c r="P37" s="187">
        <v>0</v>
      </c>
      <c r="Q37" s="343">
        <f>M37-I37</f>
        <v>281.5</v>
      </c>
      <c r="R37" s="345">
        <f t="shared" ref="R37:T37" si="6">N37-J37</f>
        <v>281.5</v>
      </c>
      <c r="S37" s="345">
        <f t="shared" si="6"/>
        <v>4.3</v>
      </c>
      <c r="T37" s="348">
        <f t="shared" si="6"/>
        <v>0</v>
      </c>
    </row>
    <row r="38" spans="1:36" s="5" customFormat="1" ht="38.25" customHeight="1" x14ac:dyDescent="0.2">
      <c r="A38" s="573"/>
      <c r="B38" s="427"/>
      <c r="C38" s="385"/>
      <c r="D38" s="446"/>
      <c r="E38" s="437"/>
      <c r="F38" s="440"/>
      <c r="G38" s="443"/>
      <c r="H38" s="28" t="s">
        <v>52</v>
      </c>
      <c r="I38" s="244">
        <f>J38+L38</f>
        <v>152.19999999999999</v>
      </c>
      <c r="J38" s="230">
        <v>152.19999999999999</v>
      </c>
      <c r="K38" s="230">
        <v>3.8</v>
      </c>
      <c r="L38" s="222">
        <v>0</v>
      </c>
      <c r="M38" s="188">
        <f>N38+P38</f>
        <v>152.19999999999999</v>
      </c>
      <c r="N38" s="198">
        <v>152.19999999999999</v>
      </c>
      <c r="O38" s="198">
        <v>3.8</v>
      </c>
      <c r="P38" s="190">
        <v>0</v>
      </c>
      <c r="Q38" s="346">
        <v>0</v>
      </c>
      <c r="R38" s="315">
        <v>0</v>
      </c>
      <c r="S38" s="315">
        <v>0</v>
      </c>
      <c r="T38" s="349">
        <v>0</v>
      </c>
    </row>
    <row r="39" spans="1:36" s="5" customFormat="1" ht="19.5" customHeight="1" thickBot="1" x14ac:dyDescent="0.25">
      <c r="A39" s="574"/>
      <c r="B39" s="428"/>
      <c r="C39" s="429"/>
      <c r="D39" s="447"/>
      <c r="E39" s="438"/>
      <c r="F39" s="441"/>
      <c r="G39" s="444"/>
      <c r="H39" s="237" t="s">
        <v>10</v>
      </c>
      <c r="I39" s="233">
        <f t="shared" ref="I39:N39" si="7">SUM(I37:I38)</f>
        <v>201.7</v>
      </c>
      <c r="J39" s="226">
        <f t="shared" si="7"/>
        <v>201.7</v>
      </c>
      <c r="K39" s="226">
        <f t="shared" si="7"/>
        <v>4.5999999999999996</v>
      </c>
      <c r="L39" s="234">
        <f t="shared" si="7"/>
        <v>0</v>
      </c>
      <c r="M39" s="287">
        <f t="shared" si="7"/>
        <v>483.2</v>
      </c>
      <c r="N39" s="288">
        <f t="shared" si="7"/>
        <v>483.2</v>
      </c>
      <c r="O39" s="288">
        <f>O38+O37</f>
        <v>8.8999999999999986</v>
      </c>
      <c r="P39" s="289"/>
      <c r="Q39" s="347">
        <f>R39+T39</f>
        <v>281.5</v>
      </c>
      <c r="R39" s="316">
        <f>R38+R37</f>
        <v>281.5</v>
      </c>
      <c r="S39" s="316">
        <f>S38+S37</f>
        <v>4.3</v>
      </c>
      <c r="T39" s="350">
        <v>0</v>
      </c>
    </row>
    <row r="40" spans="1:36" s="5" customFormat="1" ht="21" customHeight="1" x14ac:dyDescent="0.2">
      <c r="A40" s="555" t="s">
        <v>11</v>
      </c>
      <c r="B40" s="378" t="s">
        <v>9</v>
      </c>
      <c r="C40" s="384" t="s">
        <v>11</v>
      </c>
      <c r="D40" s="451" t="s">
        <v>91</v>
      </c>
      <c r="E40" s="453"/>
      <c r="F40" s="372"/>
      <c r="G40" s="374" t="s">
        <v>53</v>
      </c>
      <c r="H40" s="269" t="s">
        <v>43</v>
      </c>
      <c r="I40" s="216">
        <f>J40+L40</f>
        <v>84.9</v>
      </c>
      <c r="J40" s="217">
        <v>84.9</v>
      </c>
      <c r="K40" s="217">
        <v>0</v>
      </c>
      <c r="L40" s="218">
        <v>0</v>
      </c>
      <c r="M40" s="286">
        <f>N40+P40</f>
        <v>92.9</v>
      </c>
      <c r="N40" s="201">
        <f>84.9+8</f>
        <v>92.9</v>
      </c>
      <c r="O40" s="201">
        <v>0</v>
      </c>
      <c r="P40" s="202">
        <v>0</v>
      </c>
      <c r="Q40" s="344">
        <f>M40-I40</f>
        <v>8</v>
      </c>
      <c r="R40" s="353">
        <f>N40-J40</f>
        <v>8</v>
      </c>
      <c r="S40" s="354">
        <v>0</v>
      </c>
      <c r="T40" s="351">
        <v>0</v>
      </c>
    </row>
    <row r="41" spans="1:36" s="5" customFormat="1" ht="31.5" customHeight="1" x14ac:dyDescent="0.2">
      <c r="A41" s="556"/>
      <c r="B41" s="379"/>
      <c r="C41" s="385"/>
      <c r="D41" s="452"/>
      <c r="E41" s="454"/>
      <c r="F41" s="373"/>
      <c r="G41" s="375"/>
      <c r="H41" s="270"/>
      <c r="I41" s="250"/>
      <c r="J41" s="230"/>
      <c r="K41" s="230"/>
      <c r="L41" s="222"/>
      <c r="M41" s="191"/>
      <c r="N41" s="192"/>
      <c r="O41" s="192"/>
      <c r="P41" s="193"/>
      <c r="Q41" s="191"/>
      <c r="R41" s="198"/>
      <c r="S41" s="198"/>
      <c r="T41" s="352"/>
    </row>
    <row r="42" spans="1:36" s="5" customFormat="1" ht="56.25" customHeight="1" x14ac:dyDescent="0.2">
      <c r="A42" s="322"/>
      <c r="B42" s="146"/>
      <c r="C42" s="159"/>
      <c r="D42" s="101" t="s">
        <v>89</v>
      </c>
      <c r="E42" s="152"/>
      <c r="F42" s="160"/>
      <c r="G42" s="151"/>
      <c r="H42" s="270"/>
      <c r="I42" s="250"/>
      <c r="J42" s="230"/>
      <c r="K42" s="230"/>
      <c r="L42" s="222"/>
      <c r="M42" s="191"/>
      <c r="N42" s="192"/>
      <c r="O42" s="192"/>
      <c r="P42" s="193"/>
      <c r="Q42" s="191"/>
      <c r="R42" s="192"/>
      <c r="S42" s="192"/>
      <c r="T42" s="193"/>
      <c r="U42" s="203"/>
    </row>
    <row r="43" spans="1:36" s="5" customFormat="1" ht="12.75" customHeight="1" x14ac:dyDescent="0.2">
      <c r="A43" s="322"/>
      <c r="B43" s="146"/>
      <c r="C43" s="159"/>
      <c r="D43" s="382" t="s">
        <v>92</v>
      </c>
      <c r="E43" s="152"/>
      <c r="F43" s="160"/>
      <c r="G43" s="151"/>
      <c r="H43" s="285"/>
      <c r="I43" s="249"/>
      <c r="J43" s="232"/>
      <c r="K43" s="232"/>
      <c r="L43" s="224"/>
      <c r="M43" s="194"/>
      <c r="N43" s="195"/>
      <c r="O43" s="195"/>
      <c r="P43" s="196"/>
      <c r="Q43" s="194"/>
      <c r="R43" s="195"/>
      <c r="S43" s="195"/>
      <c r="T43" s="196"/>
    </row>
    <row r="44" spans="1:36" s="5" customFormat="1" ht="69" customHeight="1" thickBot="1" x14ac:dyDescent="0.25">
      <c r="A44" s="322"/>
      <c r="B44" s="146"/>
      <c r="C44" s="159"/>
      <c r="D44" s="383"/>
      <c r="E44" s="152"/>
      <c r="F44" s="160"/>
      <c r="G44" s="151"/>
      <c r="H44" s="253" t="s">
        <v>10</v>
      </c>
      <c r="I44" s="251">
        <f>SUM(I40:I43)</f>
        <v>84.9</v>
      </c>
      <c r="J44" s="251">
        <f>SUM(J40:J43)</f>
        <v>84.9</v>
      </c>
      <c r="K44" s="251">
        <f>SUM(K40:K43)</f>
        <v>0</v>
      </c>
      <c r="L44" s="252">
        <f t="shared" ref="L44" si="8">SUM(L40:L43)</f>
        <v>0</v>
      </c>
      <c r="M44" s="225">
        <f>N44+P44</f>
        <v>92.9</v>
      </c>
      <c r="N44" s="227">
        <f>N40</f>
        <v>92.9</v>
      </c>
      <c r="O44" s="227">
        <v>0</v>
      </c>
      <c r="P44" s="290">
        <v>0</v>
      </c>
      <c r="Q44" s="225">
        <f>R44+T44</f>
        <v>8</v>
      </c>
      <c r="R44" s="227">
        <f>R40</f>
        <v>8</v>
      </c>
      <c r="S44" s="227">
        <v>0</v>
      </c>
      <c r="T44" s="290">
        <v>0</v>
      </c>
    </row>
    <row r="45" spans="1:36" s="5" customFormat="1" ht="13.5" thickBot="1" x14ac:dyDescent="0.25">
      <c r="A45" s="329" t="s">
        <v>11</v>
      </c>
      <c r="B45" s="102" t="s">
        <v>9</v>
      </c>
      <c r="C45" s="380" t="s">
        <v>12</v>
      </c>
      <c r="D45" s="381"/>
      <c r="E45" s="381"/>
      <c r="F45" s="381"/>
      <c r="G45" s="381"/>
      <c r="H45" s="381"/>
      <c r="I45" s="173">
        <f>SUM(I44,I39)</f>
        <v>286.60000000000002</v>
      </c>
      <c r="J45" s="174">
        <f>SUM(J44,J39)</f>
        <v>286.60000000000002</v>
      </c>
      <c r="K45" s="174">
        <f>SUM(K44,K39)</f>
        <v>4.5999999999999996</v>
      </c>
      <c r="L45" s="175">
        <f t="shared" ref="L45" si="9">L44+L39</f>
        <v>0</v>
      </c>
      <c r="M45" s="173">
        <f>N45+P45</f>
        <v>576.1</v>
      </c>
      <c r="N45" s="174">
        <f>N44+N39</f>
        <v>576.1</v>
      </c>
      <c r="O45" s="174">
        <v>0</v>
      </c>
      <c r="P45" s="175">
        <v>0</v>
      </c>
      <c r="Q45" s="173">
        <f>SUM(Q44,Q39)</f>
        <v>289.5</v>
      </c>
      <c r="R45" s="174">
        <f>SUM(R44,R39)</f>
        <v>289.5</v>
      </c>
      <c r="S45" s="174">
        <f>SUM(S44,S39)</f>
        <v>4.3</v>
      </c>
      <c r="T45" s="177">
        <f>SUM(T44,T39)</f>
        <v>0</v>
      </c>
    </row>
    <row r="46" spans="1:36" s="5" customFormat="1" ht="14.25" customHeight="1" thickBot="1" x14ac:dyDescent="0.25">
      <c r="A46" s="320" t="s">
        <v>11</v>
      </c>
      <c r="B46" s="587" t="s">
        <v>13</v>
      </c>
      <c r="C46" s="588"/>
      <c r="D46" s="588"/>
      <c r="E46" s="588"/>
      <c r="F46" s="588"/>
      <c r="G46" s="588"/>
      <c r="H46" s="588"/>
      <c r="I46" s="136">
        <f>SUM(I45)</f>
        <v>286.60000000000002</v>
      </c>
      <c r="J46" s="18">
        <f>SUM(J45)</f>
        <v>286.60000000000002</v>
      </c>
      <c r="K46" s="18">
        <f>K45</f>
        <v>4.5999999999999996</v>
      </c>
      <c r="L46" s="171">
        <f>L45</f>
        <v>0</v>
      </c>
      <c r="M46" s="136">
        <f>N46+P46</f>
        <v>576.1</v>
      </c>
      <c r="N46" s="176">
        <f>N45</f>
        <v>576.1</v>
      </c>
      <c r="O46" s="176">
        <v>0</v>
      </c>
      <c r="P46" s="171">
        <v>0</v>
      </c>
      <c r="Q46" s="136">
        <f>SUM(Q45)</f>
        <v>289.5</v>
      </c>
      <c r="R46" s="176">
        <f>SUM(R45)</f>
        <v>289.5</v>
      </c>
      <c r="S46" s="176">
        <f>SUM(S45)</f>
        <v>4.3</v>
      </c>
      <c r="T46" s="19">
        <f>SUM(T45)</f>
        <v>0</v>
      </c>
    </row>
    <row r="47" spans="1:36" s="5" customFormat="1" ht="12.75" customHeight="1" thickBot="1" x14ac:dyDescent="0.25">
      <c r="A47" s="297" t="s">
        <v>44</v>
      </c>
      <c r="B47" s="361" t="s">
        <v>76</v>
      </c>
      <c r="C47" s="362"/>
      <c r="D47" s="362"/>
      <c r="E47" s="362"/>
      <c r="F47" s="362"/>
      <c r="G47" s="362"/>
      <c r="H47" s="362"/>
      <c r="I47" s="335">
        <f>SUM(I46,I34)</f>
        <v>10169.5</v>
      </c>
      <c r="J47" s="336">
        <f>SUM(J46,J34)</f>
        <v>926.90000000000009</v>
      </c>
      <c r="K47" s="336">
        <f>SUM(K34,K46)</f>
        <v>4.5999999999999996</v>
      </c>
      <c r="L47" s="337">
        <f>SUM(L34,L46)</f>
        <v>9082.6</v>
      </c>
      <c r="M47" s="335">
        <f>SUM(M46,M34)</f>
        <v>10451</v>
      </c>
      <c r="N47" s="336">
        <f>SUM(N46,N34)</f>
        <v>1368.4</v>
      </c>
      <c r="O47" s="336"/>
      <c r="P47" s="338">
        <f>P46+P34</f>
        <v>9082.6</v>
      </c>
      <c r="Q47" s="335">
        <f>SUM(Q46,Q34)</f>
        <v>281.5</v>
      </c>
      <c r="R47" s="336">
        <f>SUM(R46,R34)</f>
        <v>281.5</v>
      </c>
      <c r="S47" s="336">
        <f>SUM(S46,S34)</f>
        <v>4.3</v>
      </c>
      <c r="T47" s="339">
        <f>SUM(T46,T34)</f>
        <v>0</v>
      </c>
    </row>
    <row r="48" spans="1:36" s="83" customFormat="1" ht="26.25" customHeight="1" x14ac:dyDescent="0.2">
      <c r="A48" s="366" t="s">
        <v>73</v>
      </c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586"/>
      <c r="N48" s="586"/>
      <c r="O48" s="586"/>
      <c r="P48" s="586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</row>
    <row r="49" spans="1:36" s="83" customFormat="1" ht="14.25" customHeight="1" thickBot="1" x14ac:dyDescent="0.25">
      <c r="A49" s="392" t="s">
        <v>17</v>
      </c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</row>
    <row r="50" spans="1:36" s="5" customFormat="1" ht="27.75" customHeight="1" thickBot="1" x14ac:dyDescent="0.25">
      <c r="A50" s="393" t="s">
        <v>14</v>
      </c>
      <c r="B50" s="394"/>
      <c r="C50" s="394"/>
      <c r="D50" s="394"/>
      <c r="E50" s="394"/>
      <c r="F50" s="394"/>
      <c r="G50" s="394"/>
      <c r="H50" s="395"/>
      <c r="I50" s="393" t="s">
        <v>32</v>
      </c>
      <c r="J50" s="394"/>
      <c r="K50" s="394"/>
      <c r="L50" s="395"/>
      <c r="M50" s="550" t="s">
        <v>86</v>
      </c>
      <c r="N50" s="551"/>
      <c r="O50" s="551"/>
      <c r="P50" s="552"/>
      <c r="Q50" s="578" t="s">
        <v>87</v>
      </c>
      <c r="R50" s="579"/>
      <c r="S50" s="579"/>
      <c r="T50" s="580"/>
    </row>
    <row r="51" spans="1:36" s="5" customFormat="1" ht="14.25" customHeight="1" x14ac:dyDescent="0.2">
      <c r="A51" s="396" t="s">
        <v>18</v>
      </c>
      <c r="B51" s="397"/>
      <c r="C51" s="397"/>
      <c r="D51" s="397"/>
      <c r="E51" s="397"/>
      <c r="F51" s="397"/>
      <c r="G51" s="397"/>
      <c r="H51" s="398"/>
      <c r="I51" s="399">
        <f>SUM(I52:L53)</f>
        <v>3235.4</v>
      </c>
      <c r="J51" s="400"/>
      <c r="K51" s="400"/>
      <c r="L51" s="401"/>
      <c r="M51" s="399">
        <f ca="1">SUM(M52:P53)</f>
        <v>3516.9</v>
      </c>
      <c r="N51" s="400"/>
      <c r="O51" s="400"/>
      <c r="P51" s="401"/>
      <c r="Q51" s="399">
        <f ca="1">M51-I51</f>
        <v>281.5</v>
      </c>
      <c r="R51" s="400"/>
      <c r="S51" s="400"/>
      <c r="T51" s="401"/>
    </row>
    <row r="52" spans="1:36" s="5" customFormat="1" ht="14.25" customHeight="1" x14ac:dyDescent="0.2">
      <c r="A52" s="402" t="s">
        <v>34</v>
      </c>
      <c r="B52" s="403"/>
      <c r="C52" s="403"/>
      <c r="D52" s="403"/>
      <c r="E52" s="403"/>
      <c r="F52" s="403"/>
      <c r="G52" s="403"/>
      <c r="H52" s="404"/>
      <c r="I52" s="405">
        <f>SUMIF(H13:H47,"SB",I13:I47)</f>
        <v>1568.7</v>
      </c>
      <c r="J52" s="406"/>
      <c r="K52" s="406"/>
      <c r="L52" s="407"/>
      <c r="M52" s="405">
        <f>SUMIF(H13:H40,"SB",M13:M44)</f>
        <v>1850.2</v>
      </c>
      <c r="N52" s="406"/>
      <c r="O52" s="406"/>
      <c r="P52" s="407"/>
      <c r="Q52" s="539">
        <f>M52-I52</f>
        <v>281.5</v>
      </c>
      <c r="R52" s="540"/>
      <c r="S52" s="540"/>
      <c r="T52" s="541"/>
    </row>
    <row r="53" spans="1:36" s="5" customFormat="1" ht="14.25" customHeight="1" x14ac:dyDescent="0.2">
      <c r="A53" s="408" t="s">
        <v>35</v>
      </c>
      <c r="B53" s="409"/>
      <c r="C53" s="409"/>
      <c r="D53" s="409"/>
      <c r="E53" s="409"/>
      <c r="F53" s="409"/>
      <c r="G53" s="409"/>
      <c r="H53" s="410"/>
      <c r="I53" s="405">
        <f>SUMIF(H13:H47,"SB(P)",I13:I47)</f>
        <v>1666.7</v>
      </c>
      <c r="J53" s="406"/>
      <c r="K53" s="406"/>
      <c r="L53" s="407"/>
      <c r="M53" s="405">
        <f ca="1">SUMIF(H13:I44,"SB(P)",M13:M44)</f>
        <v>1666.7</v>
      </c>
      <c r="N53" s="406"/>
      <c r="O53" s="406"/>
      <c r="P53" s="407"/>
      <c r="Q53" s="542">
        <f ca="1">M53-I53</f>
        <v>0</v>
      </c>
      <c r="R53" s="543"/>
      <c r="S53" s="543"/>
      <c r="T53" s="544"/>
    </row>
    <row r="54" spans="1:36" s="5" customFormat="1" ht="14.25" customHeight="1" x14ac:dyDescent="0.2">
      <c r="A54" s="417" t="s">
        <v>19</v>
      </c>
      <c r="B54" s="418"/>
      <c r="C54" s="418"/>
      <c r="D54" s="418"/>
      <c r="E54" s="418"/>
      <c r="F54" s="418"/>
      <c r="G54" s="418"/>
      <c r="H54" s="419"/>
      <c r="I54" s="420">
        <f>SUM(I55:L55)</f>
        <v>6934.1</v>
      </c>
      <c r="J54" s="421"/>
      <c r="K54" s="421"/>
      <c r="L54" s="422"/>
      <c r="M54" s="420">
        <f>SUM(M55)</f>
        <v>6934.1</v>
      </c>
      <c r="N54" s="421"/>
      <c r="O54" s="421"/>
      <c r="P54" s="422"/>
      <c r="Q54" s="545">
        <f>M54-I54</f>
        <v>0</v>
      </c>
      <c r="R54" s="546"/>
      <c r="S54" s="546"/>
      <c r="T54" s="547"/>
    </row>
    <row r="55" spans="1:36" s="5" customFormat="1" ht="14.25" customHeight="1" x14ac:dyDescent="0.2">
      <c r="A55" s="423" t="s">
        <v>36</v>
      </c>
      <c r="B55" s="424"/>
      <c r="C55" s="424"/>
      <c r="D55" s="424"/>
      <c r="E55" s="424"/>
      <c r="F55" s="424"/>
      <c r="G55" s="424"/>
      <c r="H55" s="425"/>
      <c r="I55" s="405">
        <f>SUMIF(H13:H47,"ES",I13:I47)</f>
        <v>6934.1</v>
      </c>
      <c r="J55" s="406"/>
      <c r="K55" s="406"/>
      <c r="L55" s="407"/>
      <c r="M55" s="405">
        <f>SUMIF(H13:H40,"ES",M13:M40)</f>
        <v>6934.1</v>
      </c>
      <c r="N55" s="406"/>
      <c r="O55" s="406"/>
      <c r="P55" s="407"/>
      <c r="Q55" s="542">
        <f>M55-I55</f>
        <v>0</v>
      </c>
      <c r="R55" s="543"/>
      <c r="S55" s="543"/>
      <c r="T55" s="544"/>
    </row>
    <row r="56" spans="1:36" s="5" customFormat="1" ht="14.25" customHeight="1" thickBot="1" x14ac:dyDescent="0.25">
      <c r="A56" s="411" t="s">
        <v>20</v>
      </c>
      <c r="B56" s="412"/>
      <c r="C56" s="412"/>
      <c r="D56" s="412"/>
      <c r="E56" s="412"/>
      <c r="F56" s="412"/>
      <c r="G56" s="412"/>
      <c r="H56" s="413"/>
      <c r="I56" s="536">
        <f>SUM(I54,I51)</f>
        <v>10169.5</v>
      </c>
      <c r="J56" s="537"/>
      <c r="K56" s="537"/>
      <c r="L56" s="538"/>
      <c r="M56" s="536">
        <f ca="1">SUM(M51,M54)</f>
        <v>10451</v>
      </c>
      <c r="N56" s="537"/>
      <c r="O56" s="537"/>
      <c r="P56" s="538"/>
      <c r="Q56" s="536">
        <f ca="1">SUM(Q54,Q51)</f>
        <v>281.5</v>
      </c>
      <c r="R56" s="537"/>
      <c r="S56" s="537"/>
      <c r="T56" s="538"/>
    </row>
    <row r="59" spans="1:36" x14ac:dyDescent="0.2">
      <c r="Q59" s="342"/>
    </row>
  </sheetData>
  <mergeCells count="105">
    <mergeCell ref="A55:H55"/>
    <mergeCell ref="A56:H56"/>
    <mergeCell ref="I55:L55"/>
    <mergeCell ref="I56:L56"/>
    <mergeCell ref="M55:P55"/>
    <mergeCell ref="M56:P56"/>
    <mergeCell ref="Q6:T6"/>
    <mergeCell ref="Q7:Q8"/>
    <mergeCell ref="R7:S7"/>
    <mergeCell ref="T7:T8"/>
    <mergeCell ref="Q9:T9"/>
    <mergeCell ref="Q36:T36"/>
    <mergeCell ref="Q50:T50"/>
    <mergeCell ref="Q11:T11"/>
    <mergeCell ref="Q12:T12"/>
    <mergeCell ref="Q25:T25"/>
    <mergeCell ref="Q35:T35"/>
    <mergeCell ref="B47:H47"/>
    <mergeCell ref="A48:P48"/>
    <mergeCell ref="A49:P49"/>
    <mergeCell ref="A50:H50"/>
    <mergeCell ref="B46:H46"/>
    <mergeCell ref="A51:H51"/>
    <mergeCell ref="A52:H52"/>
    <mergeCell ref="A53:H53"/>
    <mergeCell ref="A54:H54"/>
    <mergeCell ref="I52:L52"/>
    <mergeCell ref="I53:L53"/>
    <mergeCell ref="I54:L54"/>
    <mergeCell ref="M52:P52"/>
    <mergeCell ref="M53:P53"/>
    <mergeCell ref="M54:P54"/>
    <mergeCell ref="B35:P35"/>
    <mergeCell ref="C36:P36"/>
    <mergeCell ref="F37:F39"/>
    <mergeCell ref="G37:G39"/>
    <mergeCell ref="A40:A41"/>
    <mergeCell ref="B40:B41"/>
    <mergeCell ref="C40:C41"/>
    <mergeCell ref="D40:D41"/>
    <mergeCell ref="E40:E41"/>
    <mergeCell ref="A37:A39"/>
    <mergeCell ref="B37:B39"/>
    <mergeCell ref="C37:C39"/>
    <mergeCell ref="D37:D39"/>
    <mergeCell ref="E37:E39"/>
    <mergeCell ref="F40:F41"/>
    <mergeCell ref="G40:G41"/>
    <mergeCell ref="D43:D44"/>
    <mergeCell ref="C45:H45"/>
    <mergeCell ref="C13:C19"/>
    <mergeCell ref="D13:D19"/>
    <mergeCell ref="E13:E19"/>
    <mergeCell ref="A20:A23"/>
    <mergeCell ref="B20:B23"/>
    <mergeCell ref="C20:C23"/>
    <mergeCell ref="E20:E23"/>
    <mergeCell ref="F20:F23"/>
    <mergeCell ref="E30:E31"/>
    <mergeCell ref="C33:H33"/>
    <mergeCell ref="B34:H34"/>
    <mergeCell ref="D30:D32"/>
    <mergeCell ref="G20:G23"/>
    <mergeCell ref="C24:H24"/>
    <mergeCell ref="C25:P25"/>
    <mergeCell ref="D26:D28"/>
    <mergeCell ref="E26:E29"/>
    <mergeCell ref="D20:D21"/>
    <mergeCell ref="D6:D8"/>
    <mergeCell ref="E6:E8"/>
    <mergeCell ref="F6:F8"/>
    <mergeCell ref="A10:P10"/>
    <mergeCell ref="B11:P11"/>
    <mergeCell ref="C12:P12"/>
    <mergeCell ref="M6:P6"/>
    <mergeCell ref="M7:M8"/>
    <mergeCell ref="G6:G8"/>
    <mergeCell ref="H6:H8"/>
    <mergeCell ref="I6:L6"/>
    <mergeCell ref="N7:O7"/>
    <mergeCell ref="I7:I8"/>
    <mergeCell ref="A3:T3"/>
    <mergeCell ref="A2:T2"/>
    <mergeCell ref="A1:T1"/>
    <mergeCell ref="Q56:T56"/>
    <mergeCell ref="Q51:T51"/>
    <mergeCell ref="Q52:T52"/>
    <mergeCell ref="Q53:T53"/>
    <mergeCell ref="Q54:T54"/>
    <mergeCell ref="Q55:T55"/>
    <mergeCell ref="J7:K7"/>
    <mergeCell ref="L7:L8"/>
    <mergeCell ref="P7:P8"/>
    <mergeCell ref="I50:L50"/>
    <mergeCell ref="I51:L51"/>
    <mergeCell ref="M50:P50"/>
    <mergeCell ref="M51:P51"/>
    <mergeCell ref="A9:P9"/>
    <mergeCell ref="F13:F19"/>
    <mergeCell ref="G13:G19"/>
    <mergeCell ref="A13:A19"/>
    <mergeCell ref="B13:B19"/>
    <mergeCell ref="A6:A8"/>
    <mergeCell ref="B6:B8"/>
    <mergeCell ref="C6:C8"/>
  </mergeCells>
  <pageMargins left="0.23622047244094491" right="0.23622047244094491" top="0.74803149606299213" bottom="0.74803149606299213" header="0.31496062992125984" footer="0.31496062992125984"/>
  <pageSetup paperSize="9" scale="98" fitToWidth="0" fitToHeight="0" orientation="landscape" r:id="rId1"/>
  <rowBreaks count="1" manualBreakCount="1">
    <brk id="4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8" sqref="D28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589" t="s">
        <v>23</v>
      </c>
      <c r="B1" s="589"/>
    </row>
    <row r="2" spans="1:2" ht="31.5" x14ac:dyDescent="0.25">
      <c r="A2" s="2" t="s">
        <v>4</v>
      </c>
      <c r="B2" s="1" t="s">
        <v>21</v>
      </c>
    </row>
    <row r="3" spans="1:2" ht="15.75" customHeight="1" x14ac:dyDescent="0.25">
      <c r="A3" s="141">
        <v>1</v>
      </c>
      <c r="B3" s="1" t="s">
        <v>24</v>
      </c>
    </row>
    <row r="4" spans="1:2" ht="15.75" customHeight="1" x14ac:dyDescent="0.25">
      <c r="A4" s="141">
        <v>2</v>
      </c>
      <c r="B4" s="1" t="s">
        <v>25</v>
      </c>
    </row>
    <row r="5" spans="1:2" ht="15.75" customHeight="1" x14ac:dyDescent="0.25">
      <c r="A5" s="141">
        <v>3</v>
      </c>
      <c r="B5" s="1" t="s">
        <v>26</v>
      </c>
    </row>
    <row r="6" spans="1:2" ht="15.75" customHeight="1" x14ac:dyDescent="0.25">
      <c r="A6" s="141">
        <v>4</v>
      </c>
      <c r="B6" s="1" t="s">
        <v>27</v>
      </c>
    </row>
    <row r="7" spans="1:2" ht="15.75" customHeight="1" x14ac:dyDescent="0.25">
      <c r="A7" s="141">
        <v>5</v>
      </c>
      <c r="B7" s="1" t="s">
        <v>28</v>
      </c>
    </row>
    <row r="8" spans="1:2" ht="15.75" customHeight="1" x14ac:dyDescent="0.25">
      <c r="A8" s="141">
        <v>6</v>
      </c>
      <c r="B8" s="1" t="s">
        <v>29</v>
      </c>
    </row>
    <row r="9" spans="1:2" ht="15.75" customHeight="1" x14ac:dyDescent="0.25"/>
    <row r="10" spans="1:2" ht="15.75" customHeight="1" x14ac:dyDescent="0.25">
      <c r="A10" s="590" t="s">
        <v>33</v>
      </c>
      <c r="B10" s="590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SVP 2013-2015</vt:lpstr>
      <vt:lpstr>Lyginamasis</vt:lpstr>
      <vt:lpstr>Asignavimų valdytojų kodai</vt:lpstr>
      <vt:lpstr>Lyginamasis!Print_Area</vt:lpstr>
      <vt:lpstr>'SVP 2013-2015'!Print_Area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2013-11-20T13:08:51Z</cp:lastPrinted>
  <dcterms:created xsi:type="dcterms:W3CDTF">2007-07-27T10:32:34Z</dcterms:created>
  <dcterms:modified xsi:type="dcterms:W3CDTF">2013-12-03T14:44:41Z</dcterms:modified>
</cp:coreProperties>
</file>