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255" windowWidth="15480" windowHeight="11640"/>
  </bookViews>
  <sheets>
    <sheet name="SVP 2013-2015" sheetId="7" r:id="rId1"/>
    <sheet name="Asignavimų valdytojų kodai" sheetId="3" r:id="rId2"/>
  </sheets>
  <definedNames>
    <definedName name="_xlnm.Print_Area" localSheetId="0">'SVP 2013-2015'!$A$1:$R$94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I63" i="7" l="1"/>
  <c r="I43" i="7" l="1"/>
  <c r="J35" i="7"/>
  <c r="K35" i="7"/>
  <c r="L35" i="7"/>
  <c r="M35" i="7"/>
  <c r="N35" i="7"/>
  <c r="I35" i="7"/>
  <c r="J22" i="7"/>
  <c r="K22" i="7"/>
  <c r="L22" i="7"/>
  <c r="M22" i="7"/>
  <c r="N22" i="7"/>
  <c r="I22" i="7"/>
  <c r="J63" i="7"/>
  <c r="K63" i="7"/>
  <c r="L63" i="7"/>
  <c r="M63" i="7"/>
  <c r="N63" i="7"/>
  <c r="N57" i="7" l="1"/>
  <c r="M57" i="7"/>
  <c r="L57" i="7"/>
  <c r="K57" i="7"/>
  <c r="J57" i="7"/>
  <c r="I56" i="7"/>
  <c r="I55" i="7"/>
  <c r="I57" i="7" l="1"/>
  <c r="N85" i="7"/>
  <c r="M85" i="7"/>
  <c r="J54" i="7" l="1"/>
  <c r="N54" i="7"/>
  <c r="M54" i="7" l="1"/>
  <c r="L54" i="7"/>
  <c r="I48" i="7"/>
  <c r="I47" i="7"/>
  <c r="I45" i="7"/>
  <c r="I46" i="7"/>
  <c r="I54" i="7" l="1"/>
  <c r="M90" i="7"/>
  <c r="N89" i="7"/>
  <c r="M89" i="7"/>
  <c r="N88" i="7"/>
  <c r="M88" i="7"/>
  <c r="N86" i="7"/>
  <c r="M86" i="7"/>
  <c r="N84" i="7"/>
  <c r="M84" i="7"/>
  <c r="N83" i="7"/>
  <c r="M83" i="7"/>
  <c r="N74" i="7"/>
  <c r="M74" i="7"/>
  <c r="L74" i="7"/>
  <c r="K74" i="7"/>
  <c r="J74" i="7"/>
  <c r="I73" i="7"/>
  <c r="I72" i="7"/>
  <c r="I71" i="7"/>
  <c r="I70" i="7"/>
  <c r="I69" i="7"/>
  <c r="N67" i="7"/>
  <c r="M67" i="7"/>
  <c r="L67" i="7"/>
  <c r="K67" i="7"/>
  <c r="J67" i="7"/>
  <c r="I66" i="7"/>
  <c r="I65" i="7"/>
  <c r="I86" i="7"/>
  <c r="N62" i="7"/>
  <c r="M62" i="7"/>
  <c r="L62" i="7"/>
  <c r="K62" i="7"/>
  <c r="J62" i="7"/>
  <c r="I60" i="7"/>
  <c r="I59" i="7"/>
  <c r="K54" i="7"/>
  <c r="I89" i="7"/>
  <c r="N42" i="7"/>
  <c r="M42" i="7"/>
  <c r="L42" i="7"/>
  <c r="K42" i="7"/>
  <c r="J42" i="7"/>
  <c r="I41" i="7"/>
  <c r="N40" i="7"/>
  <c r="M40" i="7"/>
  <c r="L40" i="7"/>
  <c r="K40" i="7"/>
  <c r="J40" i="7"/>
  <c r="I37" i="7"/>
  <c r="N34" i="7"/>
  <c r="M34" i="7"/>
  <c r="L34" i="7"/>
  <c r="K34" i="7"/>
  <c r="J34" i="7"/>
  <c r="I33" i="7"/>
  <c r="I34" i="7" s="1"/>
  <c r="N32" i="7"/>
  <c r="M32" i="7"/>
  <c r="L32" i="7"/>
  <c r="K32" i="7"/>
  <c r="J32" i="7"/>
  <c r="I31" i="7"/>
  <c r="I30" i="7"/>
  <c r="I85" i="7" s="1"/>
  <c r="N29" i="7"/>
  <c r="M29" i="7"/>
  <c r="L29" i="7"/>
  <c r="K29" i="7"/>
  <c r="J29" i="7"/>
  <c r="I28" i="7"/>
  <c r="I29" i="7" s="1"/>
  <c r="N27" i="7"/>
  <c r="M27" i="7"/>
  <c r="L27" i="7"/>
  <c r="K27" i="7"/>
  <c r="J27" i="7"/>
  <c r="I26" i="7"/>
  <c r="I27" i="7" s="1"/>
  <c r="N25" i="7"/>
  <c r="M25" i="7"/>
  <c r="L25" i="7"/>
  <c r="K25" i="7"/>
  <c r="J25" i="7"/>
  <c r="I24" i="7"/>
  <c r="I23" i="7"/>
  <c r="I17" i="7"/>
  <c r="I16" i="7"/>
  <c r="L15" i="7"/>
  <c r="K15" i="7"/>
  <c r="N13" i="7"/>
  <c r="N15" i="7" s="1"/>
  <c r="M13" i="7"/>
  <c r="M82" i="7" s="1"/>
  <c r="J13" i="7"/>
  <c r="I13" i="7" s="1"/>
  <c r="I84" i="7" l="1"/>
  <c r="M87" i="7"/>
  <c r="I88" i="7"/>
  <c r="I42" i="7"/>
  <c r="J43" i="7"/>
  <c r="L43" i="7"/>
  <c r="N43" i="7"/>
  <c r="I67" i="7"/>
  <c r="N87" i="7"/>
  <c r="M81" i="7"/>
  <c r="I83" i="7"/>
  <c r="J75" i="7"/>
  <c r="L75" i="7"/>
  <c r="N75" i="7"/>
  <c r="I25" i="7"/>
  <c r="I32" i="7"/>
  <c r="I40" i="7"/>
  <c r="K43" i="7"/>
  <c r="M43" i="7"/>
  <c r="I62" i="7"/>
  <c r="I74" i="7"/>
  <c r="K75" i="7"/>
  <c r="M75" i="7"/>
  <c r="I15" i="7"/>
  <c r="I82" i="7"/>
  <c r="N82" i="7"/>
  <c r="N81" i="7" s="1"/>
  <c r="J15" i="7"/>
  <c r="J76" i="7" s="1"/>
  <c r="J77" i="7" s="1"/>
  <c r="M15" i="7"/>
  <c r="N91" i="7" l="1"/>
  <c r="I75" i="7"/>
  <c r="M76" i="7"/>
  <c r="M77" i="7" s="1"/>
  <c r="N76" i="7"/>
  <c r="N77" i="7" s="1"/>
  <c r="M91" i="7"/>
  <c r="L76" i="7"/>
  <c r="L77" i="7" s="1"/>
  <c r="I77" i="7" s="1"/>
  <c r="I81" i="7"/>
  <c r="K76" i="7"/>
  <c r="K77" i="7" s="1"/>
  <c r="I90" i="7"/>
  <c r="I87" i="7" s="1"/>
  <c r="I91" i="7" s="1"/>
  <c r="I76" i="7" l="1"/>
</calcChain>
</file>

<file path=xl/sharedStrings.xml><?xml version="1.0" encoding="utf-8"?>
<sst xmlns="http://schemas.openxmlformats.org/spreadsheetml/2006/main" count="257" uniqueCount="128">
  <si>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</si>
  <si>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</si>
  <si>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</si>
  <si>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</si>
  <si>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</si>
  <si>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</si>
  <si>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</si>
  <si>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</si>
  <si>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</si>
  <si>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</si>
  <si>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</si>
  <si>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</si>
  <si>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</si>
  <si>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</si>
  <si>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</si>
  <si>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</si>
  <si>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</si>
  <si>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</si>
  <si>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</si>
  <si>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</si>
  <si>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</si>
  <si>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</si>
  <si>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</si>
  <si>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</si>
  <si>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</si>
  <si>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</si>
  <si>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</si>
  <si>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</si>
  <si>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</si>
  <si>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</si>
  <si>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</si>
  <si>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</si>
  <si>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2013-ųjų metų asignavimų planas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</si>
  <si>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</si>
  <si>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</si>
  <si>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</si>
  <si>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</si>
  <si>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</si>
  <si>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</si>
  <si>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</si>
  <si>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2014-ųjų metų lėšų projektas</t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</si>
  <si>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</si>
  <si>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</si>
  <si>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2013-ieji metai</t>
  </si>
  <si>
    <t>2014-ieji metai</t>
  </si>
  <si>
    <t>2015-ieji metai</t>
  </si>
  <si>
    <t>SB</t>
  </si>
  <si>
    <t>03</t>
  </si>
  <si>
    <t>6</t>
  </si>
  <si>
    <t>06</t>
  </si>
  <si>
    <t>APLINKOS APSAUGOS PROGRAMOS (NR. 05)</t>
  </si>
  <si>
    <t>Komunalinių atliekų surinkimas ir tvarkymas</t>
  </si>
  <si>
    <t>05</t>
  </si>
  <si>
    <t>04</t>
  </si>
  <si>
    <t>Parengta planų, vnt.</t>
  </si>
  <si>
    <t>Asbesto turinčių gaminių atliekų šalinimas</t>
  </si>
  <si>
    <t>Klaipėdos miesto savivaldybės aplinkos monitoringo vykdymas</t>
  </si>
  <si>
    <t>Visuomenės ekologinis švietimas</t>
  </si>
  <si>
    <t>SB(AA)</t>
  </si>
  <si>
    <t>SB(AAL)</t>
  </si>
  <si>
    <t>5</t>
  </si>
  <si>
    <t>Įgyvendinta švietimo priemonių, vnt.</t>
  </si>
  <si>
    <t>1</t>
  </si>
  <si>
    <t>Pavojingų atliekų šalinimas</t>
  </si>
  <si>
    <t>Išvežta padangų, t</t>
  </si>
  <si>
    <t>Surinkta gyvsidabrio, kg</t>
  </si>
  <si>
    <t>Tobulinti atliekų tvarkymo sistemą</t>
  </si>
  <si>
    <t>Pasodinta medžių, krūmų, vnt.</t>
  </si>
  <si>
    <t>Želdynų ir želdinių inventorizavimas, įrašymas į Nekilnojamojo turto kadastrą, apskaita ir jų duomenų bazių sukūrimas ir tvarkymas</t>
  </si>
  <si>
    <t>Medinių laiptų ir takų, vedančių per apsauginį kopagūbrį, priežiūra</t>
  </si>
  <si>
    <t>Siekti subalansuotos ir kokybiškos aplinkos Klaipėdos mieste</t>
  </si>
  <si>
    <t xml:space="preserve">Vykdyti gamtinės aplinkos stebėsenos ir gyventojų ekologinio švietimo priemones </t>
  </si>
  <si>
    <t>Prižiūrėti, saugoti  ir gausinti miesto gamtinę aplinką</t>
  </si>
  <si>
    <t>Prižiūrėti ir vystyti poilsio gamtoje infrastruktūrą</t>
  </si>
  <si>
    <t>Parengta ataskaitų, vnt.</t>
  </si>
  <si>
    <t>05 Aplinkos apsaugos programa</t>
  </si>
  <si>
    <t>ES</t>
  </si>
  <si>
    <t>LRVB</t>
  </si>
  <si>
    <t>07</t>
  </si>
  <si>
    <t>SB(P)</t>
  </si>
  <si>
    <t>Įrengta požeminių ar pusiau požeminių konteinerių aikštelių, vnt.</t>
  </si>
  <si>
    <t xml:space="preserve">Visuomenės švietimo atliekų tvarkymo klausimais vykdymas </t>
  </si>
  <si>
    <t>Informuotų asmenų skaičius, tūkst.</t>
  </si>
  <si>
    <t>Asfalto dangos įrengimas suformuojant dviračių taką palei Danės upės krantinę nuo Jono kalnelio tiltelio iki Gluosnių skersgatvio</t>
  </si>
  <si>
    <t>I</t>
  </si>
  <si>
    <t>Požeminių ar pusiau požeminių konteinerių ir aikštelių įrengimas</t>
  </si>
  <si>
    <t>Komunalinių atliekų tvarkymo organizavimas:</t>
  </si>
  <si>
    <t>Komunalinių atliekų surinkimas ir tvarkymas Lėbartų kapinėse</t>
  </si>
  <si>
    <t>Kt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</si>
  <si>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</si>
  <si>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t xml:space="preserve"> 2013–2015 M. KLAIPĖDOS MIESTO SAVIVALDYBĖS</t>
  </si>
  <si>
    <t>Produkto vertinimo kriterijaus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</si>
  <si>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</si>
  <si>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2015 m. poreikis</t>
  </si>
  <si>
    <t>2014 m. poreikis</t>
  </si>
  <si>
    <t>Atliekų, kurių turėtojo nustatyti neįmanoma arba kuris nebeegzistuoja, tvarkymas:</t>
  </si>
  <si>
    <t>Savavališkai užterštų teritorijų sutvarkymas;</t>
  </si>
  <si>
    <r>
      <t>Išvalytos užterštos teritorijos plotas, m</t>
    </r>
    <r>
      <rPr>
        <vertAlign val="superscript"/>
        <sz val="10"/>
        <rFont val="Times New Roman"/>
        <family val="1"/>
        <charset val="186"/>
      </rPr>
      <t>2</t>
    </r>
  </si>
  <si>
    <r>
      <t>Pakeista medinių takų ir laiptų, tūkst. m</t>
    </r>
    <r>
      <rPr>
        <vertAlign val="superscript"/>
        <sz val="10"/>
        <rFont val="Times New Roman"/>
        <family val="1"/>
        <charset val="186"/>
      </rPr>
      <t>2</t>
    </r>
  </si>
  <si>
    <t>Suprojektuoti ir pastatyti valymo įrenginiai Klaipėdos regioniniame sąvartyne Dumpiuose, proc.</t>
  </si>
  <si>
    <t>Tiriamų aplinkos komponentų (oro, triukšmo, dirvožemio, vandens, biologinės įvairovės) kiekis, vnt.</t>
  </si>
  <si>
    <t>Miesto vandens telkinių valymas:</t>
  </si>
  <si>
    <t>Sanitarinis vandens telkinių valymas;</t>
  </si>
  <si>
    <t>Mumlaukio ežero išvalymas ir aplinkos sutvarkymas;</t>
  </si>
  <si>
    <t>Draugystės parko tvenkinių valymas ir aplinkos sutvarkymas;</t>
  </si>
  <si>
    <t>Danės upės valymas ir pakrančių sutvarkymas;</t>
  </si>
  <si>
    <t>Miesto želdynų tvarkymas ir kūrimas:</t>
  </si>
  <si>
    <t>Naujų ir esamų želdynų tvarkymas ir kūrimas;</t>
  </si>
  <si>
    <t>Dviračių takų priežiūra ir plėtra:</t>
  </si>
  <si>
    <t>Baltijos jūros vandens kokybės gerinimas, vystant vandens nuotekų tinklus</t>
  </si>
  <si>
    <t>Rekonstruota lietaus nuotekų tinklų - 1625,5 m.
Suorganizuoti 4 pažintiniai vizitai. Suorganizuoti 2 darbiniai susitikimai.  Įvykdymas, proc.</t>
  </si>
  <si>
    <t>Išvalyta vandens telkinių, pagerinta jų kokybė, sk.</t>
  </si>
  <si>
    <t>SB(L)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</si>
  <si>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SB(L) </t>
    </r>
    <r>
      <rPr>
        <sz val="10"/>
        <rFont val="Times New Roman"/>
        <family val="1"/>
        <charset val="186"/>
      </rPr>
      <t>- rinkliavos likutis</t>
    </r>
  </si>
  <si>
    <t xml:space="preserve">Iš viso  programai: </t>
  </si>
  <si>
    <t>P3</t>
  </si>
  <si>
    <t>P5</t>
  </si>
  <si>
    <t>Įrengtas dviračių ir pėsčiųjų takas (7,237 km). Užbaigtumas, proc.</t>
  </si>
  <si>
    <t>Aplinkosaugos gerinimas Lietuvos ir Rusijos pasienyje</t>
  </si>
  <si>
    <t>Klaipėdos miesto savivaldybės atliekų tvarkymo plano 2013–2020 m. parengimas</t>
  </si>
  <si>
    <t>Helofitų pašalinimas iš Žardės tvenkinio;</t>
  </si>
  <si>
    <t>Priimtų į sąvartyną  atliekų kiekis, tūkst. t</t>
  </si>
  <si>
    <t>Išvežta komunalinių, statybinių, biologiškai skaidžių šiukšlių, tūkst. t</t>
  </si>
  <si>
    <t>Priimtų į sąvartyną asbesto turinčių atliekų kiekis, t</t>
  </si>
  <si>
    <t>Dviračių ir pėsčiųjų tako dalies nuo Biržos tilto iki Klaipėdos g. tilto įrengimas Danės upės slėnio teritorijoje;</t>
  </si>
  <si>
    <t>Strateginis tikslas 02. Kurti mieste patrauklią, švarią ir saugią gyvenamąją aplinką</t>
  </si>
  <si>
    <t>Nutiesta dviračių tako, m</t>
  </si>
  <si>
    <t>Kuršių marių akvatorijos prie Ledų rago (laivų kapinių) išvalymas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</si>
</sst>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7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6" xfId="0" applyFont="1" applyFill="1" applyBorder="1" applyAlignment="1">
      <alignment vertical="top" wrapText="1"/>
    </xf>
    <xf numFmtId="49" fontId="5" fillId="2" borderId="7" xfId="0" applyNumberFormat="1" applyFont="1" applyFill="1" applyBorder="1" applyAlignment="1">
      <alignment horizontal="center" vertical="top"/>
    </xf>
    <xf numFmtId="49" fontId="5" fillId="4" borderId="4" xfId="0" applyNumberFormat="1" applyFont="1" applyFill="1" applyBorder="1" applyAlignment="1">
      <alignment horizontal="center" vertical="top"/>
    </xf>
    <xf numFmtId="164" fontId="5" fillId="2" borderId="11" xfId="0" applyNumberFormat="1" applyFont="1" applyFill="1" applyBorder="1" applyAlignment="1">
      <alignment horizontal="right" vertical="top"/>
    </xf>
    <xf numFmtId="164" fontId="3" fillId="6" borderId="12" xfId="0" applyNumberFormat="1" applyFont="1" applyFill="1" applyBorder="1" applyAlignment="1">
      <alignment horizontal="right" vertical="top"/>
    </xf>
    <xf numFmtId="164" fontId="3" fillId="6" borderId="13" xfId="0" applyNumberFormat="1" applyFont="1" applyFill="1" applyBorder="1" applyAlignment="1">
      <alignment horizontal="right" vertical="top"/>
    </xf>
    <xf numFmtId="164" fontId="3" fillId="6" borderId="14" xfId="0" applyNumberFormat="1" applyFont="1" applyFill="1" applyBorder="1" applyAlignment="1">
      <alignment horizontal="right" vertical="top"/>
    </xf>
    <xf numFmtId="164" fontId="3" fillId="6" borderId="16" xfId="0" applyNumberFormat="1" applyFont="1" applyFill="1" applyBorder="1" applyAlignment="1">
      <alignment horizontal="right" vertical="top"/>
    </xf>
    <xf numFmtId="164" fontId="3" fillId="6" borderId="17" xfId="0" applyNumberFormat="1" applyFont="1" applyFill="1" applyBorder="1" applyAlignment="1">
      <alignment horizontal="right" vertical="top"/>
    </xf>
    <xf numFmtId="164" fontId="3" fillId="6" borderId="20" xfId="0" applyNumberFormat="1" applyFont="1" applyFill="1" applyBorder="1" applyAlignment="1">
      <alignment horizontal="right" vertical="top"/>
    </xf>
    <xf numFmtId="164" fontId="3" fillId="6" borderId="22" xfId="0" applyNumberFormat="1" applyFont="1" applyFill="1" applyBorder="1" applyAlignment="1">
      <alignment horizontal="right" vertical="top"/>
    </xf>
    <xf numFmtId="164" fontId="3" fillId="6" borderId="23" xfId="0" applyNumberFormat="1" applyFont="1" applyFill="1" applyBorder="1" applyAlignment="1">
      <alignment horizontal="right" vertical="top"/>
    </xf>
    <xf numFmtId="164" fontId="3" fillId="6" borderId="25" xfId="0" applyNumberFormat="1" applyFont="1" applyFill="1" applyBorder="1" applyAlignment="1">
      <alignment horizontal="right" vertical="top"/>
    </xf>
    <xf numFmtId="164" fontId="3" fillId="0" borderId="26" xfId="0" applyNumberFormat="1" applyFont="1" applyFill="1" applyBorder="1" applyAlignment="1">
      <alignment horizontal="right" vertical="top"/>
    </xf>
    <xf numFmtId="164" fontId="5" fillId="6" borderId="27" xfId="0" applyNumberFormat="1" applyFont="1" applyFill="1" applyBorder="1" applyAlignment="1">
      <alignment horizontal="right" vertical="top"/>
    </xf>
    <xf numFmtId="164" fontId="5" fillId="6" borderId="2" xfId="0" applyNumberFormat="1" applyFont="1" applyFill="1" applyBorder="1" applyAlignment="1">
      <alignment horizontal="right" vertical="top"/>
    </xf>
    <xf numFmtId="164" fontId="5" fillId="6" borderId="28" xfId="0" applyNumberFormat="1" applyFont="1" applyFill="1" applyBorder="1" applyAlignment="1">
      <alignment horizontal="right" vertical="top"/>
    </xf>
    <xf numFmtId="164" fontId="5" fillId="3" borderId="11" xfId="0" applyNumberFormat="1" applyFont="1" applyFill="1" applyBorder="1" applyAlignment="1">
      <alignment horizontal="right" vertical="top"/>
    </xf>
    <xf numFmtId="164" fontId="5" fillId="4" borderId="27" xfId="0" applyNumberFormat="1" applyFont="1" applyFill="1" applyBorder="1" applyAlignment="1">
      <alignment horizontal="right" vertical="top"/>
    </xf>
    <xf numFmtId="164" fontId="5" fillId="4" borderId="4" xfId="0" applyNumberFormat="1" applyFont="1" applyFill="1" applyBorder="1" applyAlignment="1">
      <alignment horizontal="right" vertical="top"/>
    </xf>
    <xf numFmtId="164" fontId="5" fillId="4" borderId="5" xfId="0" applyNumberFormat="1" applyFont="1" applyFill="1" applyBorder="1" applyAlignment="1">
      <alignment horizontal="right" vertical="top"/>
    </xf>
    <xf numFmtId="0" fontId="3" fillId="0" borderId="6" xfId="0" applyFont="1" applyBorder="1" applyAlignment="1">
      <alignment vertical="top" wrapText="1"/>
    </xf>
    <xf numFmtId="164" fontId="3" fillId="0" borderId="32" xfId="0" applyNumberFormat="1" applyFont="1" applyBorder="1" applyAlignment="1">
      <alignment horizontal="right" vertical="top"/>
    </xf>
    <xf numFmtId="164" fontId="5" fillId="6" borderId="33" xfId="0" applyNumberFormat="1" applyFont="1" applyFill="1" applyBorder="1" applyAlignment="1">
      <alignment horizontal="right" vertical="top"/>
    </xf>
    <xf numFmtId="164" fontId="5" fillId="4" borderId="15" xfId="0" applyNumberFormat="1" applyFont="1" applyFill="1" applyBorder="1" applyAlignment="1">
      <alignment horizontal="right" vertical="top"/>
    </xf>
    <xf numFmtId="164" fontId="5" fillId="4" borderId="32" xfId="0" applyNumberFormat="1" applyFont="1" applyFill="1" applyBorder="1" applyAlignment="1">
      <alignment horizontal="right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5" xfId="0" applyNumberFormat="1" applyFont="1" applyFill="1" applyBorder="1" applyAlignment="1">
      <alignment horizontal="center" vertical="top" wrapText="1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164" fontId="3" fillId="0" borderId="21" xfId="0" applyNumberFormat="1" applyFont="1" applyFill="1" applyBorder="1" applyAlignment="1">
      <alignment horizontal="right" vertical="top" wrapText="1"/>
    </xf>
    <xf numFmtId="164" fontId="3" fillId="0" borderId="21" xfId="0" applyNumberFormat="1" applyFont="1" applyFill="1" applyBorder="1" applyAlignment="1">
      <alignment horizontal="right" vertical="top"/>
    </xf>
    <xf numFmtId="164" fontId="3" fillId="6" borderId="38" xfId="0" applyNumberFormat="1" applyFont="1" applyFill="1" applyBorder="1" applyAlignment="1">
      <alignment horizontal="right" vertical="top"/>
    </xf>
    <xf numFmtId="164" fontId="3" fillId="6" borderId="39" xfId="0" applyNumberFormat="1" applyFont="1" applyFill="1" applyBorder="1" applyAlignment="1">
      <alignment horizontal="right" vertical="top"/>
    </xf>
    <xf numFmtId="164" fontId="3" fillId="5" borderId="32" xfId="0" applyNumberFormat="1" applyFont="1" applyFill="1" applyBorder="1" applyAlignment="1">
      <alignment horizontal="right" vertical="top" wrapText="1"/>
    </xf>
    <xf numFmtId="0" fontId="3" fillId="5" borderId="40" xfId="0" applyFont="1" applyFill="1" applyBorder="1" applyAlignment="1">
      <alignment horizontal="left" vertical="top" wrapText="1"/>
    </xf>
    <xf numFmtId="0" fontId="3" fillId="5" borderId="20" xfId="0" applyFont="1" applyFill="1" applyBorder="1" applyAlignment="1">
      <alignment horizontal="left" vertical="top" wrapText="1"/>
    </xf>
    <xf numFmtId="0" fontId="3" fillId="5" borderId="41" xfId="0" applyFont="1" applyFill="1" applyBorder="1" applyAlignment="1">
      <alignment horizontal="left" vertical="top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3" fontId="3" fillId="5" borderId="17" xfId="0" applyNumberFormat="1" applyFont="1" applyFill="1" applyBorder="1" applyAlignment="1">
      <alignment horizontal="center" vertical="top" wrapText="1"/>
    </xf>
    <xf numFmtId="3" fontId="3" fillId="5" borderId="19" xfId="0" applyNumberFormat="1" applyFont="1" applyFill="1" applyBorder="1" applyAlignment="1">
      <alignment horizontal="center" vertical="top" wrapText="1"/>
    </xf>
    <xf numFmtId="164" fontId="3" fillId="6" borderId="45" xfId="0" applyNumberFormat="1" applyFont="1" applyFill="1" applyBorder="1" applyAlignment="1">
      <alignment horizontal="right" vertical="top"/>
    </xf>
    <xf numFmtId="164" fontId="3" fillId="6" borderId="1" xfId="0" applyNumberFormat="1" applyFont="1" applyFill="1" applyBorder="1" applyAlignment="1">
      <alignment horizontal="right" vertical="top"/>
    </xf>
    <xf numFmtId="164" fontId="3" fillId="6" borderId="44" xfId="0" applyNumberFormat="1" applyFont="1" applyFill="1" applyBorder="1" applyAlignment="1">
      <alignment horizontal="right" vertical="top"/>
    </xf>
    <xf numFmtId="164" fontId="3" fillId="5" borderId="46" xfId="0" applyNumberFormat="1" applyFont="1" applyFill="1" applyBorder="1" applyAlignment="1">
      <alignment horizontal="right" vertical="top" wrapText="1"/>
    </xf>
    <xf numFmtId="0" fontId="8" fillId="0" borderId="3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9" fillId="6" borderId="28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center" vertical="top" wrapText="1"/>
    </xf>
    <xf numFmtId="0" fontId="8" fillId="0" borderId="46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/>
    </xf>
    <xf numFmtId="0" fontId="8" fillId="0" borderId="46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top"/>
    </xf>
    <xf numFmtId="0" fontId="9" fillId="6" borderId="33" xfId="0" applyFont="1" applyFill="1" applyBorder="1" applyAlignment="1">
      <alignment horizontal="center" vertical="top"/>
    </xf>
    <xf numFmtId="0" fontId="8" fillId="0" borderId="15" xfId="0" applyFont="1" applyBorder="1" applyAlignment="1">
      <alignment horizontal="center" vertical="top" wrapText="1"/>
    </xf>
    <xf numFmtId="0" fontId="8" fillId="0" borderId="46" xfId="0" applyFont="1" applyBorder="1" applyAlignment="1">
      <alignment horizontal="center" vertical="top" wrapText="1"/>
    </xf>
    <xf numFmtId="164" fontId="3" fillId="5" borderId="15" xfId="0" applyNumberFormat="1" applyFont="1" applyFill="1" applyBorder="1" applyAlignment="1">
      <alignment horizontal="right" vertical="top" wrapText="1"/>
    </xf>
    <xf numFmtId="164" fontId="3" fillId="6" borderId="47" xfId="0" applyNumberFormat="1" applyFont="1" applyFill="1" applyBorder="1" applyAlignment="1">
      <alignment horizontal="right" vertical="top"/>
    </xf>
    <xf numFmtId="49" fontId="5" fillId="2" borderId="42" xfId="0" applyNumberFormat="1" applyFont="1" applyFill="1" applyBorder="1" applyAlignment="1">
      <alignment vertical="top"/>
    </xf>
    <xf numFmtId="49" fontId="5" fillId="3" borderId="36" xfId="0" applyNumberFormat="1" applyFont="1" applyFill="1" applyBorder="1" applyAlignment="1">
      <alignment vertical="top"/>
    </xf>
    <xf numFmtId="49" fontId="5" fillId="2" borderId="30" xfId="0" applyNumberFormat="1" applyFont="1" applyFill="1" applyBorder="1" applyAlignment="1">
      <alignment vertical="top"/>
    </xf>
    <xf numFmtId="49" fontId="5" fillId="3" borderId="17" xfId="0" applyNumberFormat="1" applyFont="1" applyFill="1" applyBorder="1" applyAlignment="1">
      <alignment vertical="top"/>
    </xf>
    <xf numFmtId="49" fontId="5" fillId="0" borderId="17" xfId="0" applyNumberFormat="1" applyFont="1" applyBorder="1" applyAlignment="1">
      <alignment vertical="top"/>
    </xf>
    <xf numFmtId="49" fontId="5" fillId="2" borderId="6" xfId="0" applyNumberFormat="1" applyFont="1" applyFill="1" applyBorder="1" applyAlignment="1">
      <alignment vertical="top"/>
    </xf>
    <xf numFmtId="49" fontId="5" fillId="3" borderId="34" xfId="0" applyNumberFormat="1" applyFont="1" applyFill="1" applyBorder="1" applyAlignment="1">
      <alignment vertical="top"/>
    </xf>
    <xf numFmtId="0" fontId="8" fillId="0" borderId="48" xfId="0" applyFont="1" applyBorder="1" applyAlignment="1">
      <alignment horizontal="center" vertical="top"/>
    </xf>
    <xf numFmtId="164" fontId="3" fillId="6" borderId="42" xfId="0" applyNumberFormat="1" applyFont="1" applyFill="1" applyBorder="1" applyAlignment="1">
      <alignment horizontal="right" vertical="top"/>
    </xf>
    <xf numFmtId="164" fontId="3" fillId="6" borderId="36" xfId="0" applyNumberFormat="1" applyFont="1" applyFill="1" applyBorder="1" applyAlignment="1">
      <alignment horizontal="right" vertical="top"/>
    </xf>
    <xf numFmtId="164" fontId="3" fillId="6" borderId="40" xfId="0" applyNumberFormat="1" applyFont="1" applyFill="1" applyBorder="1" applyAlignment="1">
      <alignment horizontal="right" vertical="top"/>
    </xf>
    <xf numFmtId="164" fontId="3" fillId="5" borderId="48" xfId="0" applyNumberFormat="1" applyFont="1" applyFill="1" applyBorder="1" applyAlignment="1">
      <alignment horizontal="right" vertical="top" wrapText="1"/>
    </xf>
    <xf numFmtId="0" fontId="3" fillId="5" borderId="19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Border="1" applyAlignment="1">
      <alignment vertical="top"/>
    </xf>
    <xf numFmtId="164" fontId="3" fillId="0" borderId="0" xfId="0" applyNumberFormat="1" applyFont="1" applyBorder="1" applyAlignment="1">
      <alignment horizontal="left" vertical="top"/>
    </xf>
    <xf numFmtId="0" fontId="3" fillId="0" borderId="46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164" fontId="3" fillId="0" borderId="46" xfId="0" applyNumberFormat="1" applyFont="1" applyFill="1" applyBorder="1" applyAlignment="1">
      <alignment horizontal="right" vertical="top"/>
    </xf>
    <xf numFmtId="0" fontId="5" fillId="6" borderId="33" xfId="0" applyFont="1" applyFill="1" applyBorder="1" applyAlignment="1">
      <alignment horizontal="center" vertical="top"/>
    </xf>
    <xf numFmtId="164" fontId="3" fillId="5" borderId="46" xfId="0" applyNumberFormat="1" applyFont="1" applyFill="1" applyBorder="1" applyAlignment="1">
      <alignment horizontal="right" vertical="top"/>
    </xf>
    <xf numFmtId="3" fontId="3" fillId="5" borderId="36" xfId="0" applyNumberFormat="1" applyFont="1" applyFill="1" applyBorder="1" applyAlignment="1">
      <alignment horizontal="center" vertical="top"/>
    </xf>
    <xf numFmtId="164" fontId="3" fillId="5" borderId="21" xfId="0" applyNumberFormat="1" applyFont="1" applyFill="1" applyBorder="1" applyAlignment="1">
      <alignment horizontal="right" vertical="top" wrapText="1"/>
    </xf>
    <xf numFmtId="164" fontId="3" fillId="0" borderId="46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5" fillId="0" borderId="0" xfId="0" applyNumberFormat="1" applyFont="1" applyAlignment="1">
      <alignment vertical="top"/>
    </xf>
    <xf numFmtId="3" fontId="3" fillId="5" borderId="34" xfId="0" applyNumberFormat="1" applyFont="1" applyFill="1" applyBorder="1" applyAlignment="1">
      <alignment horizontal="center" vertical="top"/>
    </xf>
    <xf numFmtId="3" fontId="3" fillId="5" borderId="10" xfId="0" applyNumberFormat="1" applyFont="1" applyFill="1" applyBorder="1" applyAlignment="1">
      <alignment horizontal="center" vertical="top"/>
    </xf>
    <xf numFmtId="3" fontId="3" fillId="5" borderId="35" xfId="0" applyNumberFormat="1" applyFont="1" applyFill="1" applyBorder="1" applyAlignment="1">
      <alignment horizontal="center" vertical="top"/>
    </xf>
    <xf numFmtId="0" fontId="11" fillId="0" borderId="31" xfId="0" applyFont="1" applyBorder="1" applyAlignment="1">
      <alignment horizontal="center" vertical="center" wrapText="1"/>
    </xf>
    <xf numFmtId="0" fontId="7" fillId="0" borderId="0" xfId="0" applyFont="1" applyBorder="1"/>
    <xf numFmtId="164" fontId="5" fillId="6" borderId="67" xfId="0" applyNumberFormat="1" applyFont="1" applyFill="1" applyBorder="1" applyAlignment="1">
      <alignment horizontal="right" vertical="top"/>
    </xf>
    <xf numFmtId="164" fontId="5" fillId="6" borderId="36" xfId="0" applyNumberFormat="1" applyFont="1" applyFill="1" applyBorder="1" applyAlignment="1">
      <alignment horizontal="right" vertical="top"/>
    </xf>
    <xf numFmtId="164" fontId="5" fillId="6" borderId="40" xfId="0" applyNumberFormat="1" applyFont="1" applyFill="1" applyBorder="1" applyAlignment="1">
      <alignment horizontal="right" vertical="top"/>
    </xf>
    <xf numFmtId="0" fontId="8" fillId="0" borderId="32" xfId="0" applyFont="1" applyFill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55" xfId="0" applyFont="1" applyBorder="1" applyAlignment="1">
      <alignment horizontal="center" vertical="top"/>
    </xf>
    <xf numFmtId="164" fontId="3" fillId="6" borderId="30" xfId="0" applyNumberFormat="1" applyFont="1" applyFill="1" applyBorder="1" applyAlignment="1">
      <alignment horizontal="right" vertical="top"/>
    </xf>
    <xf numFmtId="0" fontId="3" fillId="5" borderId="0" xfId="0" applyFont="1" applyFill="1" applyBorder="1" applyAlignment="1">
      <alignment vertical="top"/>
    </xf>
    <xf numFmtId="49" fontId="3" fillId="0" borderId="17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0" fontId="3" fillId="0" borderId="42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top" wrapText="1"/>
    </xf>
    <xf numFmtId="49" fontId="5" fillId="2" borderId="42" xfId="0" applyNumberFormat="1" applyFont="1" applyFill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center" vertical="top" wrapText="1"/>
    </xf>
    <xf numFmtId="49" fontId="5" fillId="2" borderId="42" xfId="0" applyNumberFormat="1" applyFont="1" applyFill="1" applyBorder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5" fillId="2" borderId="3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3" borderId="36" xfId="0" applyNumberFormat="1" applyFont="1" applyFill="1" applyBorder="1" applyAlignment="1">
      <alignment horizontal="center" vertical="top" wrapText="1"/>
    </xf>
    <xf numFmtId="49" fontId="3" fillId="0" borderId="40" xfId="0" applyNumberFormat="1" applyFont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0" fontId="3" fillId="0" borderId="19" xfId="0" applyFont="1" applyFill="1" applyBorder="1" applyAlignment="1">
      <alignment vertical="top" wrapText="1"/>
    </xf>
    <xf numFmtId="0" fontId="3" fillId="0" borderId="35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vertical="top" wrapText="1"/>
    </xf>
    <xf numFmtId="0" fontId="5" fillId="0" borderId="37" xfId="0" applyFont="1" applyFill="1" applyBorder="1" applyAlignment="1">
      <alignment vertical="top" wrapText="1"/>
    </xf>
    <xf numFmtId="164" fontId="5" fillId="3" borderId="50" xfId="0" applyNumberFormat="1" applyFont="1" applyFill="1" applyBorder="1" applyAlignment="1">
      <alignment horizontal="right" vertical="top"/>
    </xf>
    <xf numFmtId="164" fontId="5" fillId="3" borderId="31" xfId="0" applyNumberFormat="1" applyFont="1" applyFill="1" applyBorder="1" applyAlignment="1">
      <alignment horizontal="right" vertical="top"/>
    </xf>
    <xf numFmtId="0" fontId="8" fillId="0" borderId="48" xfId="0" applyFont="1" applyFill="1" applyBorder="1" applyAlignment="1">
      <alignment horizontal="center" vertical="top"/>
    </xf>
    <xf numFmtId="164" fontId="3" fillId="6" borderId="43" xfId="0" applyNumberFormat="1" applyFont="1" applyFill="1" applyBorder="1" applyAlignment="1">
      <alignment horizontal="right" vertical="top"/>
    </xf>
    <xf numFmtId="164" fontId="3" fillId="5" borderId="55" xfId="0" applyNumberFormat="1" applyFont="1" applyFill="1" applyBorder="1" applyAlignment="1">
      <alignment horizontal="right" vertical="top" wrapText="1"/>
    </xf>
    <xf numFmtId="164" fontId="3" fillId="6" borderId="68" xfId="0" applyNumberFormat="1" applyFont="1" applyFill="1" applyBorder="1" applyAlignment="1">
      <alignment horizontal="right" vertical="top"/>
    </xf>
    <xf numFmtId="164" fontId="3" fillId="0" borderId="32" xfId="0" applyNumberFormat="1" applyFont="1" applyFill="1" applyBorder="1" applyAlignment="1">
      <alignment horizontal="right" vertical="top" wrapText="1"/>
    </xf>
    <xf numFmtId="49" fontId="3" fillId="5" borderId="17" xfId="0" applyNumberFormat="1" applyFont="1" applyFill="1" applyBorder="1" applyAlignment="1">
      <alignment horizontal="center" vertical="top" wrapText="1"/>
    </xf>
    <xf numFmtId="164" fontId="3" fillId="0" borderId="46" xfId="0" applyNumberFormat="1" applyFont="1" applyFill="1" applyBorder="1" applyAlignment="1">
      <alignment horizontal="right" vertical="top" wrapText="1"/>
    </xf>
    <xf numFmtId="0" fontId="8" fillId="0" borderId="26" xfId="0" applyFont="1" applyFill="1" applyBorder="1" applyAlignment="1">
      <alignment horizontal="center" vertical="top"/>
    </xf>
    <xf numFmtId="0" fontId="9" fillId="0" borderId="48" xfId="0" applyFont="1" applyFill="1" applyBorder="1" applyAlignment="1">
      <alignment horizontal="center" vertical="top"/>
    </xf>
    <xf numFmtId="164" fontId="5" fillId="0" borderId="48" xfId="0" applyNumberFormat="1" applyFont="1" applyFill="1" applyBorder="1" applyAlignment="1">
      <alignment horizontal="right" vertical="top"/>
    </xf>
    <xf numFmtId="164" fontId="3" fillId="5" borderId="32" xfId="0" applyNumberFormat="1" applyFont="1" applyFill="1" applyBorder="1" applyAlignment="1">
      <alignment horizontal="right" vertical="top"/>
    </xf>
    <xf numFmtId="3" fontId="3" fillId="5" borderId="17" xfId="0" applyNumberFormat="1" applyFont="1" applyFill="1" applyBorder="1" applyAlignment="1">
      <alignment horizontal="center" vertical="top"/>
    </xf>
    <xf numFmtId="0" fontId="5" fillId="5" borderId="37" xfId="0" applyFont="1" applyFill="1" applyBorder="1" applyAlignment="1">
      <alignment horizontal="left" vertical="top" wrapText="1"/>
    </xf>
    <xf numFmtId="3" fontId="3" fillId="5" borderId="19" xfId="0" applyNumberFormat="1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 wrapText="1"/>
    </xf>
    <xf numFmtId="49" fontId="5" fillId="2" borderId="3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0" borderId="19" xfId="0" applyFont="1" applyFill="1" applyBorder="1" applyAlignment="1">
      <alignment vertical="top" wrapText="1"/>
    </xf>
    <xf numFmtId="49" fontId="5" fillId="0" borderId="40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165" fontId="8" fillId="5" borderId="46" xfId="0" applyNumberFormat="1" applyFont="1" applyFill="1" applyBorder="1" applyAlignment="1">
      <alignment vertical="top" wrapText="1"/>
    </xf>
    <xf numFmtId="164" fontId="5" fillId="6" borderId="29" xfId="0" applyNumberFormat="1" applyFont="1" applyFill="1" applyBorder="1" applyAlignment="1">
      <alignment horizontal="right" vertical="top"/>
    </xf>
    <xf numFmtId="164" fontId="3" fillId="5" borderId="26" xfId="0" applyNumberFormat="1" applyFont="1" applyFill="1" applyBorder="1" applyAlignment="1">
      <alignment horizontal="right" vertical="top" wrapText="1"/>
    </xf>
    <xf numFmtId="164" fontId="5" fillId="2" borderId="52" xfId="0" applyNumberFormat="1" applyFont="1" applyFill="1" applyBorder="1" applyAlignment="1">
      <alignment horizontal="right" vertical="top"/>
    </xf>
    <xf numFmtId="164" fontId="5" fillId="4" borderId="49" xfId="0" applyNumberFormat="1" applyFont="1" applyFill="1" applyBorder="1" applyAlignment="1">
      <alignment horizontal="right" vertical="top"/>
    </xf>
    <xf numFmtId="164" fontId="5" fillId="2" borderId="31" xfId="0" applyNumberFormat="1" applyFont="1" applyFill="1" applyBorder="1" applyAlignment="1">
      <alignment horizontal="right" vertical="top"/>
    </xf>
    <xf numFmtId="164" fontId="5" fillId="4" borderId="28" xfId="0" applyNumberFormat="1" applyFont="1" applyFill="1" applyBorder="1" applyAlignment="1">
      <alignment horizontal="right" vertical="top"/>
    </xf>
    <xf numFmtId="0" fontId="3" fillId="0" borderId="4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9" xfId="0" applyFont="1" applyFill="1" applyBorder="1" applyAlignment="1">
      <alignment horizontal="left" vertical="top" wrapText="1"/>
    </xf>
    <xf numFmtId="49" fontId="5" fillId="3" borderId="36" xfId="0" applyNumberFormat="1" applyFont="1" applyFill="1" applyBorder="1" applyAlignment="1">
      <alignment horizontal="center" vertical="top"/>
    </xf>
    <xf numFmtId="0" fontId="3" fillId="0" borderId="42" xfId="0" applyFont="1" applyFill="1" applyBorder="1" applyAlignment="1">
      <alignment horizontal="left" vertical="top" wrapText="1"/>
    </xf>
    <xf numFmtId="49" fontId="5" fillId="2" borderId="42" xfId="0" applyNumberFormat="1" applyFont="1" applyFill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0" fontId="3" fillId="0" borderId="19" xfId="0" applyFont="1" applyFill="1" applyBorder="1" applyAlignment="1">
      <alignment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vertical="top"/>
    </xf>
    <xf numFmtId="49" fontId="5" fillId="0" borderId="20" xfId="0" applyNumberFormat="1" applyFont="1" applyBorder="1" applyAlignment="1">
      <alignment vertical="top"/>
    </xf>
    <xf numFmtId="49" fontId="5" fillId="0" borderId="41" xfId="0" applyNumberFormat="1" applyFont="1" applyBorder="1" applyAlignment="1">
      <alignment vertical="top"/>
    </xf>
    <xf numFmtId="2" fontId="16" fillId="0" borderId="37" xfId="0" applyNumberFormat="1" applyFont="1" applyBorder="1" applyAlignment="1">
      <alignment vertical="top" wrapText="1"/>
    </xf>
    <xf numFmtId="0" fontId="8" fillId="0" borderId="21" xfId="0" applyFont="1" applyBorder="1" applyAlignment="1">
      <alignment horizontal="center" vertical="top"/>
    </xf>
    <xf numFmtId="164" fontId="5" fillId="6" borderId="70" xfId="0" applyNumberFormat="1" applyFont="1" applyFill="1" applyBorder="1" applyAlignment="1">
      <alignment horizontal="right" vertical="top"/>
    </xf>
    <xf numFmtId="164" fontId="3" fillId="6" borderId="0" xfId="0" applyNumberFormat="1" applyFont="1" applyFill="1" applyBorder="1" applyAlignment="1">
      <alignment horizontal="right" vertical="top"/>
    </xf>
    <xf numFmtId="164" fontId="5" fillId="6" borderId="34" xfId="0" applyNumberFormat="1" applyFont="1" applyFill="1" applyBorder="1" applyAlignment="1">
      <alignment horizontal="right" vertical="top"/>
    </xf>
    <xf numFmtId="0" fontId="9" fillId="5" borderId="21" xfId="0" applyFont="1" applyFill="1" applyBorder="1" applyAlignment="1">
      <alignment horizontal="center" vertical="top"/>
    </xf>
    <xf numFmtId="164" fontId="3" fillId="6" borderId="69" xfId="0" applyNumberFormat="1" applyFont="1" applyFill="1" applyBorder="1" applyAlignment="1">
      <alignment horizontal="right" vertical="top"/>
    </xf>
    <xf numFmtId="164" fontId="3" fillId="6" borderId="65" xfId="0" applyNumberFormat="1" applyFont="1" applyFill="1" applyBorder="1" applyAlignment="1">
      <alignment horizontal="right" vertical="top"/>
    </xf>
    <xf numFmtId="164" fontId="3" fillId="6" borderId="8" xfId="0" applyNumberFormat="1" applyFont="1" applyFill="1" applyBorder="1" applyAlignment="1">
      <alignment horizontal="right" vertical="top"/>
    </xf>
    <xf numFmtId="164" fontId="3" fillId="6" borderId="9" xfId="0" applyNumberFormat="1" applyFont="1" applyFill="1" applyBorder="1" applyAlignment="1">
      <alignment horizontal="right" vertical="top"/>
    </xf>
    <xf numFmtId="164" fontId="3" fillId="6" borderId="64" xfId="0" applyNumberFormat="1" applyFont="1" applyFill="1" applyBorder="1" applyAlignment="1">
      <alignment horizontal="right" vertical="top"/>
    </xf>
    <xf numFmtId="164" fontId="5" fillId="6" borderId="6" xfId="0" applyNumberFormat="1" applyFont="1" applyFill="1" applyBorder="1" applyAlignment="1">
      <alignment horizontal="right" vertical="top"/>
    </xf>
    <xf numFmtId="164" fontId="5" fillId="6" borderId="41" xfId="0" applyNumberFormat="1" applyFont="1" applyFill="1" applyBorder="1" applyAlignment="1">
      <alignment horizontal="right" vertical="top"/>
    </xf>
    <xf numFmtId="164" fontId="3" fillId="5" borderId="8" xfId="0" applyNumberFormat="1" applyFont="1" applyFill="1" applyBorder="1" applyAlignment="1">
      <alignment horizontal="right" vertical="top" wrapText="1"/>
    </xf>
    <xf numFmtId="164" fontId="3" fillId="5" borderId="9" xfId="0" applyNumberFormat="1" applyFont="1" applyFill="1" applyBorder="1" applyAlignment="1">
      <alignment horizontal="right" vertical="top" wrapText="1"/>
    </xf>
    <xf numFmtId="164" fontId="3" fillId="5" borderId="64" xfId="0" applyNumberFormat="1" applyFont="1" applyFill="1" applyBorder="1" applyAlignment="1">
      <alignment horizontal="right" vertical="top" wrapText="1"/>
    </xf>
    <xf numFmtId="164" fontId="5" fillId="6" borderId="62" xfId="0" applyNumberFormat="1" applyFont="1" applyFill="1" applyBorder="1" applyAlignment="1">
      <alignment horizontal="right" vertical="top"/>
    </xf>
    <xf numFmtId="3" fontId="3" fillId="5" borderId="20" xfId="0" applyNumberFormat="1" applyFont="1" applyFill="1" applyBorder="1" applyAlignment="1">
      <alignment horizontal="center" vertical="top"/>
    </xf>
    <xf numFmtId="0" fontId="3" fillId="5" borderId="20" xfId="0" applyNumberFormat="1" applyFont="1" applyFill="1" applyBorder="1" applyAlignment="1">
      <alignment horizontal="center" vertical="top"/>
    </xf>
    <xf numFmtId="0" fontId="3" fillId="5" borderId="8" xfId="0" applyFont="1" applyFill="1" applyBorder="1" applyAlignment="1">
      <alignment vertical="top" wrapText="1"/>
    </xf>
    <xf numFmtId="164" fontId="5" fillId="6" borderId="0" xfId="0" applyNumberFormat="1" applyFont="1" applyFill="1" applyBorder="1" applyAlignment="1">
      <alignment horizontal="right" vertical="top"/>
    </xf>
    <xf numFmtId="164" fontId="5" fillId="6" borderId="20" xfId="0" applyNumberFormat="1" applyFont="1" applyFill="1" applyBorder="1" applyAlignment="1">
      <alignment horizontal="right" vertical="top"/>
    </xf>
    <xf numFmtId="164" fontId="5" fillId="6" borderId="10" xfId="0" applyNumberFormat="1" applyFont="1" applyFill="1" applyBorder="1" applyAlignment="1">
      <alignment horizontal="right" vertical="top"/>
    </xf>
    <xf numFmtId="0" fontId="3" fillId="0" borderId="68" xfId="0" applyFont="1" applyFill="1" applyBorder="1" applyAlignment="1">
      <alignment vertical="top" wrapText="1"/>
    </xf>
    <xf numFmtId="164" fontId="5" fillId="5" borderId="21" xfId="0" applyNumberFormat="1" applyFont="1" applyFill="1" applyBorder="1" applyAlignment="1">
      <alignment horizontal="right" vertical="top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9" fillId="6" borderId="71" xfId="0" applyFont="1" applyFill="1" applyBorder="1" applyAlignment="1">
      <alignment horizontal="center" vertical="top"/>
    </xf>
    <xf numFmtId="164" fontId="3" fillId="0" borderId="32" xfId="0" applyNumberFormat="1" applyFont="1" applyFill="1" applyBorder="1" applyAlignment="1">
      <alignment horizontal="right" vertical="top"/>
    </xf>
    <xf numFmtId="0" fontId="3" fillId="0" borderId="70" xfId="0" applyFont="1" applyFill="1" applyBorder="1" applyAlignment="1">
      <alignment vertical="top" wrapText="1"/>
    </xf>
    <xf numFmtId="0" fontId="3" fillId="9" borderId="20" xfId="0" applyFont="1" applyFill="1" applyBorder="1" applyAlignment="1">
      <alignment vertical="top"/>
    </xf>
    <xf numFmtId="164" fontId="3" fillId="9" borderId="20" xfId="0" applyNumberFormat="1" applyFont="1" applyFill="1" applyBorder="1" applyAlignment="1">
      <alignment horizontal="right" vertical="top"/>
    </xf>
    <xf numFmtId="164" fontId="3" fillId="6" borderId="72" xfId="0" applyNumberFormat="1" applyFont="1" applyFill="1" applyBorder="1" applyAlignment="1">
      <alignment horizontal="right" vertical="top"/>
    </xf>
    <xf numFmtId="0" fontId="3" fillId="9" borderId="9" xfId="0" applyFont="1" applyFill="1" applyBorder="1" applyAlignment="1">
      <alignment vertical="top"/>
    </xf>
    <xf numFmtId="164" fontId="3" fillId="9" borderId="9" xfId="0" applyNumberFormat="1" applyFont="1" applyFill="1" applyBorder="1" applyAlignment="1">
      <alignment horizontal="right" vertical="top"/>
    </xf>
    <xf numFmtId="0" fontId="3" fillId="0" borderId="6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3" borderId="50" xfId="0" applyFont="1" applyFill="1" applyBorder="1" applyAlignment="1">
      <alignment horizontal="center" vertical="top" wrapText="1"/>
    </xf>
    <xf numFmtId="0" fontId="3" fillId="3" borderId="51" xfId="0" applyFont="1" applyFill="1" applyBorder="1" applyAlignment="1">
      <alignment horizontal="center" vertical="top" wrapText="1"/>
    </xf>
    <xf numFmtId="3" fontId="3" fillId="0" borderId="37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horizontal="center" vertical="top"/>
    </xf>
    <xf numFmtId="3" fontId="3" fillId="0" borderId="36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/>
    </xf>
    <xf numFmtId="0" fontId="3" fillId="0" borderId="42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center" textRotation="90" wrapText="1"/>
    </xf>
    <xf numFmtId="164" fontId="5" fillId="6" borderId="49" xfId="0" applyNumberFormat="1" applyFont="1" applyFill="1" applyBorder="1" applyAlignment="1">
      <alignment horizontal="right" vertical="top"/>
    </xf>
    <xf numFmtId="0" fontId="3" fillId="9" borderId="0" xfId="0" applyFont="1" applyFill="1" applyAlignment="1">
      <alignment vertical="top"/>
    </xf>
    <xf numFmtId="164" fontId="14" fillId="0" borderId="21" xfId="0" applyNumberFormat="1" applyFont="1" applyFill="1" applyBorder="1" applyAlignment="1">
      <alignment horizontal="right" vertical="top" wrapText="1"/>
    </xf>
    <xf numFmtId="0" fontId="3" fillId="9" borderId="25" xfId="0" applyFont="1" applyFill="1" applyBorder="1" applyAlignment="1">
      <alignment vertical="top"/>
    </xf>
    <xf numFmtId="0" fontId="3" fillId="0" borderId="69" xfId="0" applyFont="1" applyBorder="1" applyAlignment="1">
      <alignment vertical="top"/>
    </xf>
    <xf numFmtId="164" fontId="3" fillId="0" borderId="66" xfId="0" applyNumberFormat="1" applyFont="1" applyFill="1" applyBorder="1" applyAlignment="1">
      <alignment horizontal="right" vertical="top" wrapText="1"/>
    </xf>
    <xf numFmtId="0" fontId="3" fillId="0" borderId="26" xfId="0" applyFont="1" applyBorder="1" applyAlignment="1">
      <alignment vertical="top"/>
    </xf>
    <xf numFmtId="164" fontId="3" fillId="5" borderId="0" xfId="0" applyNumberFormat="1" applyFont="1" applyFill="1" applyBorder="1" applyAlignment="1">
      <alignment horizontal="right" vertical="top" wrapText="1"/>
    </xf>
    <xf numFmtId="164" fontId="14" fillId="0" borderId="0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/>
    </xf>
    <xf numFmtId="164" fontId="5" fillId="5" borderId="0" xfId="0" applyNumberFormat="1" applyFont="1" applyFill="1" applyBorder="1" applyAlignment="1">
      <alignment horizontal="right" vertical="top"/>
    </xf>
    <xf numFmtId="164" fontId="3" fillId="0" borderId="65" xfId="0" applyNumberFormat="1" applyFont="1" applyFill="1" applyBorder="1" applyAlignment="1">
      <alignment horizontal="right" vertical="top" wrapText="1"/>
    </xf>
    <xf numFmtId="3" fontId="3" fillId="5" borderId="40" xfId="0" applyNumberFormat="1" applyFont="1" applyFill="1" applyBorder="1" applyAlignment="1">
      <alignment horizontal="center" vertical="top"/>
    </xf>
    <xf numFmtId="3" fontId="3" fillId="5" borderId="37" xfId="0" applyNumberFormat="1" applyFont="1" applyFill="1" applyBorder="1" applyAlignment="1">
      <alignment horizontal="center" vertical="top"/>
    </xf>
    <xf numFmtId="0" fontId="3" fillId="5" borderId="41" xfId="0" applyNumberFormat="1" applyFont="1" applyFill="1" applyBorder="1" applyAlignment="1">
      <alignment horizontal="center" vertical="top"/>
    </xf>
    <xf numFmtId="0" fontId="3" fillId="5" borderId="35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5" fillId="0" borderId="54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 wrapText="1"/>
    </xf>
    <xf numFmtId="164" fontId="3" fillId="0" borderId="61" xfId="0" applyNumberFormat="1" applyFont="1" applyFill="1" applyBorder="1" applyAlignment="1">
      <alignment horizontal="right" vertical="top" wrapText="1"/>
    </xf>
    <xf numFmtId="164" fontId="3" fillId="5" borderId="66" xfId="0" applyNumberFormat="1" applyFont="1" applyFill="1" applyBorder="1" applyAlignment="1">
      <alignment horizontal="right" vertical="top" wrapText="1"/>
    </xf>
    <xf numFmtId="0" fontId="3" fillId="0" borderId="17" xfId="0" applyFont="1" applyBorder="1" applyAlignment="1">
      <alignment vertical="top"/>
    </xf>
    <xf numFmtId="49" fontId="5" fillId="3" borderId="36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3" borderId="34" xfId="0" applyNumberFormat="1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 vertical="top" wrapText="1"/>
    </xf>
    <xf numFmtId="0" fontId="5" fillId="5" borderId="37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left" vertical="top" wrapText="1"/>
    </xf>
    <xf numFmtId="0" fontId="3" fillId="5" borderId="35" xfId="0" applyFont="1" applyFill="1" applyBorder="1" applyAlignment="1">
      <alignment horizontal="left" vertical="top" wrapText="1"/>
    </xf>
    <xf numFmtId="49" fontId="3" fillId="0" borderId="40" xfId="0" applyNumberFormat="1" applyFont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49" fontId="5" fillId="0" borderId="37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35" xfId="0" applyNumberFormat="1" applyFont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3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3" fillId="0" borderId="37" xfId="0" applyNumberFormat="1" applyFont="1" applyFill="1" applyBorder="1" applyAlignment="1">
      <alignment horizontal="center" vertical="top"/>
    </xf>
    <xf numFmtId="0" fontId="3" fillId="0" borderId="19" xfId="0" applyNumberFormat="1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center" textRotation="90" wrapText="1"/>
    </xf>
    <xf numFmtId="0" fontId="5" fillId="0" borderId="4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5" borderId="42" xfId="0" applyFont="1" applyFill="1" applyBorder="1" applyAlignment="1">
      <alignment horizontal="center" vertical="top" wrapText="1"/>
    </xf>
    <xf numFmtId="0" fontId="5" fillId="5" borderId="30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3" fillId="5" borderId="30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 wrapText="1"/>
    </xf>
    <xf numFmtId="0" fontId="3" fillId="0" borderId="60" xfId="0" applyFont="1" applyBorder="1" applyAlignment="1">
      <alignment horizontal="left" vertical="top" wrapText="1"/>
    </xf>
    <xf numFmtId="0" fontId="3" fillId="0" borderId="61" xfId="0" applyFont="1" applyBorder="1" applyAlignment="1">
      <alignment horizontal="left" vertical="top" wrapText="1"/>
    </xf>
    <xf numFmtId="165" fontId="3" fillId="0" borderId="59" xfId="0" applyNumberFormat="1" applyFont="1" applyBorder="1" applyAlignment="1">
      <alignment horizontal="center" vertical="top" wrapText="1"/>
    </xf>
    <xf numFmtId="165" fontId="3" fillId="0" borderId="60" xfId="0" applyNumberFormat="1" applyFont="1" applyBorder="1" applyAlignment="1">
      <alignment horizontal="center" vertical="top" wrapText="1"/>
    </xf>
    <xf numFmtId="165" fontId="3" fillId="0" borderId="6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 vertical="center" textRotation="90" wrapText="1"/>
    </xf>
    <xf numFmtId="0" fontId="3" fillId="0" borderId="55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top" wrapText="1"/>
    </xf>
    <xf numFmtId="0" fontId="3" fillId="0" borderId="68" xfId="0" applyFont="1" applyFill="1" applyBorder="1" applyAlignment="1">
      <alignment horizontal="center" vertical="top" wrapText="1"/>
    </xf>
    <xf numFmtId="0" fontId="3" fillId="0" borderId="70" xfId="0" applyFont="1" applyFill="1" applyBorder="1" applyAlignment="1">
      <alignment horizontal="center" vertical="top" wrapText="1"/>
    </xf>
    <xf numFmtId="0" fontId="5" fillId="2" borderId="41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2" borderId="56" xfId="0" applyFont="1" applyFill="1" applyBorder="1" applyAlignment="1">
      <alignment horizontal="left" vertical="top"/>
    </xf>
    <xf numFmtId="0" fontId="5" fillId="3" borderId="40" xfId="0" applyFont="1" applyFill="1" applyBorder="1" applyAlignment="1">
      <alignment horizontal="left" vertical="top" wrapText="1"/>
    </xf>
    <xf numFmtId="0" fontId="5" fillId="3" borderId="63" xfId="0" applyFont="1" applyFill="1" applyBorder="1" applyAlignment="1">
      <alignment horizontal="left" vertical="top" wrapText="1"/>
    </xf>
    <xf numFmtId="0" fontId="5" fillId="3" borderId="50" xfId="0" applyFont="1" applyFill="1" applyBorder="1" applyAlignment="1">
      <alignment horizontal="left" vertical="top" wrapText="1"/>
    </xf>
    <xf numFmtId="0" fontId="5" fillId="3" borderId="54" xfId="0" applyFont="1" applyFill="1" applyBorder="1" applyAlignment="1">
      <alignment horizontal="left" vertical="top" wrapText="1"/>
    </xf>
    <xf numFmtId="0" fontId="8" fillId="0" borderId="48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33" xfId="0" applyFont="1" applyBorder="1" applyAlignment="1">
      <alignment horizontal="center" vertical="center" textRotation="90" wrapText="1"/>
    </xf>
    <xf numFmtId="49" fontId="5" fillId="3" borderId="36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5" fillId="0" borderId="37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35" xfId="0" applyNumberFormat="1" applyFont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 textRotation="1"/>
    </xf>
    <xf numFmtId="0" fontId="3" fillId="0" borderId="19" xfId="0" applyNumberFormat="1" applyFont="1" applyFill="1" applyBorder="1" applyAlignment="1">
      <alignment horizontal="center" vertical="top" textRotation="1"/>
    </xf>
    <xf numFmtId="49" fontId="5" fillId="7" borderId="57" xfId="0" applyNumberFormat="1" applyFont="1" applyFill="1" applyBorder="1" applyAlignment="1">
      <alignment horizontal="left" vertical="top" wrapText="1"/>
    </xf>
    <xf numFmtId="49" fontId="5" fillId="7" borderId="58" xfId="0" applyNumberFormat="1" applyFont="1" applyFill="1" applyBorder="1" applyAlignment="1">
      <alignment horizontal="left" vertical="top" wrapText="1"/>
    </xf>
    <xf numFmtId="49" fontId="5" fillId="7" borderId="53" xfId="0" applyNumberFormat="1" applyFont="1" applyFill="1" applyBorder="1" applyAlignment="1">
      <alignment horizontal="left" vertical="top" wrapText="1"/>
    </xf>
    <xf numFmtId="0" fontId="5" fillId="4" borderId="59" xfId="0" applyFont="1" applyFill="1" applyBorder="1" applyAlignment="1">
      <alignment horizontal="left" vertical="top" wrapText="1"/>
    </xf>
    <xf numFmtId="0" fontId="5" fillId="4" borderId="60" xfId="0" applyFont="1" applyFill="1" applyBorder="1" applyAlignment="1">
      <alignment horizontal="left" vertical="top" wrapText="1"/>
    </xf>
    <xf numFmtId="0" fontId="5" fillId="4" borderId="61" xfId="0" applyFont="1" applyFill="1" applyBorder="1" applyAlignment="1">
      <alignment horizontal="left" vertical="top" wrapText="1"/>
    </xf>
    <xf numFmtId="49" fontId="5" fillId="0" borderId="40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0" fontId="3" fillId="0" borderId="19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left" vertical="top" wrapText="1"/>
    </xf>
    <xf numFmtId="49" fontId="5" fillId="2" borderId="42" xfId="0" applyNumberFormat="1" applyFont="1" applyFill="1" applyBorder="1" applyAlignment="1">
      <alignment horizontal="center" vertical="top"/>
    </xf>
    <xf numFmtId="49" fontId="5" fillId="2" borderId="30" xfId="0" applyNumberFormat="1" applyFont="1" applyFill="1" applyBorder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9" fontId="5" fillId="2" borderId="8" xfId="0" applyNumberFormat="1" applyFont="1" applyFill="1" applyBorder="1" applyAlignment="1">
      <alignment horizontal="center" vertical="top"/>
    </xf>
    <xf numFmtId="49" fontId="5" fillId="2" borderId="62" xfId="0" applyNumberFormat="1" applyFont="1" applyFill="1" applyBorder="1" applyAlignment="1">
      <alignment horizontal="center" vertical="top"/>
    </xf>
    <xf numFmtId="0" fontId="3" fillId="5" borderId="42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right" vertical="top"/>
    </xf>
    <xf numFmtId="49" fontId="5" fillId="3" borderId="51" xfId="0" applyNumberFormat="1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center" vertical="top" wrapText="1"/>
    </xf>
    <xf numFmtId="0" fontId="3" fillId="3" borderId="50" xfId="0" applyFont="1" applyFill="1" applyBorder="1" applyAlignment="1">
      <alignment horizontal="center" vertical="top" wrapText="1"/>
    </xf>
    <xf numFmtId="0" fontId="3" fillId="3" borderId="51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35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35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top" wrapText="1"/>
    </xf>
    <xf numFmtId="3" fontId="3" fillId="0" borderId="37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horizontal="center" vertical="top"/>
    </xf>
    <xf numFmtId="0" fontId="3" fillId="0" borderId="67" xfId="0" applyFont="1" applyFill="1" applyBorder="1" applyAlignment="1">
      <alignment vertical="top" wrapText="1"/>
    </xf>
    <xf numFmtId="0" fontId="3" fillId="0" borderId="68" xfId="0" applyFont="1" applyFill="1" applyBorder="1" applyAlignment="1">
      <alignment vertical="top" wrapText="1"/>
    </xf>
    <xf numFmtId="49" fontId="5" fillId="3" borderId="52" xfId="0" applyNumberFormat="1" applyFont="1" applyFill="1" applyBorder="1" applyAlignment="1">
      <alignment horizontal="left" vertical="top"/>
    </xf>
    <xf numFmtId="49" fontId="5" fillId="3" borderId="50" xfId="0" applyNumberFormat="1" applyFont="1" applyFill="1" applyBorder="1" applyAlignment="1">
      <alignment horizontal="left" vertical="top"/>
    </xf>
    <xf numFmtId="49" fontId="5" fillId="3" borderId="51" xfId="0" applyNumberFormat="1" applyFont="1" applyFill="1" applyBorder="1" applyAlignment="1">
      <alignment horizontal="left" vertical="top"/>
    </xf>
    <xf numFmtId="0" fontId="3" fillId="0" borderId="42" xfId="0" applyFont="1" applyFill="1" applyBorder="1" applyAlignment="1">
      <alignment horizontal="center" vertical="top" textRotation="90" wrapText="1"/>
    </xf>
    <xf numFmtId="0" fontId="3" fillId="0" borderId="6" xfId="0" applyFont="1" applyFill="1" applyBorder="1" applyAlignment="1">
      <alignment horizontal="center" vertical="top" textRotation="90" wrapText="1"/>
    </xf>
    <xf numFmtId="0" fontId="8" fillId="0" borderId="67" xfId="0" applyFont="1" applyFill="1" applyBorder="1" applyAlignment="1">
      <alignment horizontal="left" vertical="top" wrapText="1"/>
    </xf>
    <xf numFmtId="0" fontId="8" fillId="0" borderId="68" xfId="0" applyFont="1" applyFill="1" applyBorder="1" applyAlignment="1">
      <alignment horizontal="left" vertical="top" wrapText="1"/>
    </xf>
    <xf numFmtId="0" fontId="8" fillId="0" borderId="70" xfId="0" applyFont="1" applyFill="1" applyBorder="1" applyAlignment="1">
      <alignment horizontal="left" vertical="top" wrapText="1"/>
    </xf>
    <xf numFmtId="3" fontId="3" fillId="0" borderId="36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/>
    </xf>
    <xf numFmtId="49" fontId="5" fillId="0" borderId="23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/>
    </xf>
    <xf numFmtId="0" fontId="3" fillId="0" borderId="68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5" fillId="8" borderId="19" xfId="0" applyFont="1" applyFill="1" applyBorder="1" applyAlignment="1">
      <alignment vertical="top" wrapText="1"/>
    </xf>
    <xf numFmtId="0" fontId="5" fillId="8" borderId="35" xfId="0" applyFont="1" applyFill="1" applyBorder="1" applyAlignment="1">
      <alignment vertical="top" wrapText="1"/>
    </xf>
    <xf numFmtId="49" fontId="5" fillId="2" borderId="42" xfId="0" applyNumberFormat="1" applyFont="1" applyFill="1" applyBorder="1" applyAlignment="1">
      <alignment horizontal="center" vertical="top" wrapText="1"/>
    </xf>
    <xf numFmtId="49" fontId="5" fillId="2" borderId="30" xfId="0" applyNumberFormat="1" applyFont="1" applyFill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center" vertical="top" wrapText="1"/>
    </xf>
    <xf numFmtId="0" fontId="5" fillId="3" borderId="52" xfId="0" applyFont="1" applyFill="1" applyBorder="1" applyAlignment="1">
      <alignment horizontal="left" vertical="top" wrapText="1"/>
    </xf>
    <xf numFmtId="0" fontId="5" fillId="3" borderId="51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top" wrapText="1"/>
    </xf>
    <xf numFmtId="0" fontId="15" fillId="8" borderId="30" xfId="0" applyFont="1" applyFill="1" applyBorder="1" applyAlignment="1">
      <alignment horizontal="left" vertical="top" wrapText="1"/>
    </xf>
    <xf numFmtId="49" fontId="5" fillId="2" borderId="52" xfId="0" applyNumberFormat="1" applyFont="1" applyFill="1" applyBorder="1" applyAlignment="1">
      <alignment horizontal="right" vertical="top"/>
    </xf>
    <xf numFmtId="49" fontId="5" fillId="2" borderId="50" xfId="0" applyNumberFormat="1" applyFont="1" applyFill="1" applyBorder="1" applyAlignment="1">
      <alignment horizontal="right" vertical="top"/>
    </xf>
    <xf numFmtId="49" fontId="5" fillId="2" borderId="51" xfId="0" applyNumberFormat="1" applyFont="1" applyFill="1" applyBorder="1" applyAlignment="1">
      <alignment horizontal="right" vertical="top"/>
    </xf>
    <xf numFmtId="0" fontId="3" fillId="2" borderId="7" xfId="0" applyFont="1" applyFill="1" applyBorder="1" applyAlignment="1">
      <alignment horizontal="center" vertical="top"/>
    </xf>
    <xf numFmtId="0" fontId="3" fillId="2" borderId="50" xfId="0" applyFont="1" applyFill="1" applyBorder="1" applyAlignment="1">
      <alignment horizontal="center" vertical="top"/>
    </xf>
    <xf numFmtId="0" fontId="3" fillId="2" borderId="51" xfId="0" applyFont="1" applyFill="1" applyBorder="1" applyAlignment="1">
      <alignment horizontal="center" vertical="top"/>
    </xf>
    <xf numFmtId="49" fontId="5" fillId="4" borderId="52" xfId="0" applyNumberFormat="1" applyFont="1" applyFill="1" applyBorder="1" applyAlignment="1">
      <alignment horizontal="right" vertical="top"/>
    </xf>
    <xf numFmtId="49" fontId="5" fillId="4" borderId="50" xfId="0" applyNumberFormat="1" applyFont="1" applyFill="1" applyBorder="1" applyAlignment="1">
      <alignment horizontal="right" vertical="top"/>
    </xf>
    <xf numFmtId="49" fontId="5" fillId="4" borderId="51" xfId="0" applyNumberFormat="1" applyFont="1" applyFill="1" applyBorder="1" applyAlignment="1">
      <alignment horizontal="right" vertical="top"/>
    </xf>
    <xf numFmtId="0" fontId="3" fillId="4" borderId="7" xfId="0" applyFont="1" applyFill="1" applyBorder="1" applyAlignment="1">
      <alignment horizontal="center" vertical="top"/>
    </xf>
    <xf numFmtId="0" fontId="3" fillId="4" borderId="50" xfId="0" applyFont="1" applyFill="1" applyBorder="1" applyAlignment="1">
      <alignment horizontal="center" vertical="top"/>
    </xf>
    <xf numFmtId="0" fontId="3" fillId="4" borderId="51" xfId="0" applyFont="1" applyFill="1" applyBorder="1" applyAlignment="1">
      <alignment horizontal="center" vertical="top"/>
    </xf>
    <xf numFmtId="0" fontId="2" fillId="0" borderId="63" xfId="0" applyNumberFormat="1" applyFont="1" applyBorder="1" applyAlignment="1">
      <alignment vertical="top" wrapText="1"/>
    </xf>
    <xf numFmtId="49" fontId="5" fillId="0" borderId="10" xfId="0" applyNumberFormat="1" applyFont="1" applyFill="1" applyBorder="1" applyAlignment="1">
      <alignment horizontal="center" vertical="top" wrapText="1"/>
    </xf>
    <xf numFmtId="49" fontId="5" fillId="3" borderId="52" xfId="0" applyNumberFormat="1" applyFont="1" applyFill="1" applyBorder="1" applyAlignment="1">
      <alignment horizontal="right" vertical="top"/>
    </xf>
    <xf numFmtId="0" fontId="5" fillId="0" borderId="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right" vertical="top" wrapText="1"/>
    </xf>
    <xf numFmtId="0" fontId="5" fillId="4" borderId="58" xfId="0" applyFont="1" applyFill="1" applyBorder="1" applyAlignment="1">
      <alignment horizontal="right" vertical="top" wrapText="1"/>
    </xf>
    <xf numFmtId="0" fontId="5" fillId="4" borderId="53" xfId="0" applyFont="1" applyFill="1" applyBorder="1" applyAlignment="1">
      <alignment horizontal="right" vertical="top" wrapText="1"/>
    </xf>
    <xf numFmtId="165" fontId="5" fillId="4" borderId="57" xfId="0" applyNumberFormat="1" applyFont="1" applyFill="1" applyBorder="1" applyAlignment="1">
      <alignment horizontal="center" vertical="top" wrapText="1"/>
    </xf>
    <xf numFmtId="165" fontId="5" fillId="4" borderId="58" xfId="0" applyNumberFormat="1" applyFont="1" applyFill="1" applyBorder="1" applyAlignment="1">
      <alignment horizontal="center" vertical="top" wrapText="1"/>
    </xf>
    <xf numFmtId="165" fontId="5" fillId="4" borderId="53" xfId="0" applyNumberFormat="1" applyFont="1" applyFill="1" applyBorder="1" applyAlignment="1">
      <alignment horizontal="center" vertical="top" wrapText="1"/>
    </xf>
    <xf numFmtId="0" fontId="3" fillId="0" borderId="64" xfId="0" applyFont="1" applyBorder="1" applyAlignment="1">
      <alignment horizontal="left" vertical="top" wrapText="1"/>
    </xf>
    <xf numFmtId="0" fontId="3" fillId="0" borderId="65" xfId="0" applyFont="1" applyBorder="1" applyAlignment="1">
      <alignment horizontal="left" vertical="top" wrapText="1"/>
    </xf>
    <xf numFmtId="0" fontId="3" fillId="0" borderId="66" xfId="0" applyFont="1" applyBorder="1" applyAlignment="1">
      <alignment horizontal="left" vertical="top" wrapText="1"/>
    </xf>
    <xf numFmtId="0" fontId="5" fillId="6" borderId="62" xfId="0" applyFont="1" applyFill="1" applyBorder="1" applyAlignment="1">
      <alignment horizontal="right" vertical="top" wrapText="1"/>
    </xf>
    <xf numFmtId="0" fontId="5" fillId="6" borderId="10" xfId="0" applyFont="1" applyFill="1" applyBorder="1" applyAlignment="1">
      <alignment horizontal="right" vertical="top" wrapText="1"/>
    </xf>
    <xf numFmtId="0" fontId="5" fillId="6" borderId="56" xfId="0" applyFont="1" applyFill="1" applyBorder="1" applyAlignment="1">
      <alignment horizontal="right" vertical="top" wrapText="1"/>
    </xf>
    <xf numFmtId="165" fontId="5" fillId="6" borderId="62" xfId="0" applyNumberFormat="1" applyFont="1" applyFill="1" applyBorder="1" applyAlignment="1">
      <alignment horizontal="center" vertical="top" wrapText="1"/>
    </xf>
    <xf numFmtId="165" fontId="5" fillId="6" borderId="10" xfId="0" applyNumberFormat="1" applyFont="1" applyFill="1" applyBorder="1" applyAlignment="1">
      <alignment horizontal="center" vertical="top" wrapText="1"/>
    </xf>
    <xf numFmtId="165" fontId="5" fillId="6" borderId="56" xfId="0" applyNumberFormat="1" applyFont="1" applyFill="1" applyBorder="1" applyAlignment="1">
      <alignment horizontal="center" vertical="top" wrapText="1"/>
    </xf>
    <xf numFmtId="0" fontId="5" fillId="4" borderId="59" xfId="0" applyFont="1" applyFill="1" applyBorder="1" applyAlignment="1">
      <alignment horizontal="right" vertical="top" wrapText="1"/>
    </xf>
    <xf numFmtId="0" fontId="5" fillId="4" borderId="60" xfId="0" applyFont="1" applyFill="1" applyBorder="1" applyAlignment="1">
      <alignment horizontal="right" vertical="top" wrapText="1"/>
    </xf>
    <xf numFmtId="0" fontId="5" fillId="4" borderId="61" xfId="0" applyFont="1" applyFill="1" applyBorder="1" applyAlignment="1">
      <alignment horizontal="right" vertical="top" wrapText="1"/>
    </xf>
    <xf numFmtId="165" fontId="5" fillId="4" borderId="59" xfId="0" applyNumberFormat="1" applyFont="1" applyFill="1" applyBorder="1" applyAlignment="1">
      <alignment horizontal="center" vertical="top" wrapText="1"/>
    </xf>
    <xf numFmtId="165" fontId="5" fillId="4" borderId="60" xfId="0" applyNumberFormat="1" applyFont="1" applyFill="1" applyBorder="1" applyAlignment="1">
      <alignment horizontal="center" vertical="top" wrapText="1"/>
    </xf>
    <xf numFmtId="165" fontId="5" fillId="4" borderId="61" xfId="0" applyNumberFormat="1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8" xfId="0" applyFont="1" applyFill="1" applyBorder="1" applyAlignment="1">
      <alignment horizontal="left" vertical="top" wrapText="1"/>
    </xf>
    <xf numFmtId="165" fontId="3" fillId="0" borderId="16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3" fillId="0" borderId="18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9"/>
  <sheetViews>
    <sheetView tabSelected="1" zoomScaleNormal="100" workbookViewId="0">
      <selection sqref="A1:R1"/>
    </sheetView>
  </sheetViews>
  <sheetFormatPr defaultRowHeight="12.75" x14ac:dyDescent="0.2"/>
  <cols>
    <col min="1" max="3" width="2.7109375" style="10" customWidth="1"/>
    <col min="4" max="4" width="38.85546875" style="10" customWidth="1"/>
    <col min="5" max="5" width="3.5703125" style="10" customWidth="1"/>
    <col min="6" max="6" width="3.85546875" style="10" customWidth="1"/>
    <col min="7" max="7" width="3.85546875" style="103" customWidth="1"/>
    <col min="8" max="8" width="7.28515625" style="65" customWidth="1"/>
    <col min="9" max="11" width="7.7109375" style="10" customWidth="1"/>
    <col min="12" max="12" width="8.85546875" style="10" customWidth="1"/>
    <col min="13" max="13" width="7.7109375" style="10" customWidth="1"/>
    <col min="14" max="14" width="8.140625" style="10" customWidth="1"/>
    <col min="15" max="15" width="26.28515625" style="10" customWidth="1"/>
    <col min="16" max="16" width="4.7109375" style="254" customWidth="1"/>
    <col min="17" max="18" width="3.7109375" style="254" customWidth="1"/>
    <col min="19" max="19" width="6.85546875" style="5" customWidth="1"/>
    <col min="20" max="256" width="9.140625" style="5"/>
    <col min="257" max="259" width="2.7109375" style="5" customWidth="1"/>
    <col min="260" max="260" width="38.85546875" style="5" customWidth="1"/>
    <col min="261" max="261" width="3.5703125" style="5" customWidth="1"/>
    <col min="262" max="263" width="3.85546875" style="5" customWidth="1"/>
    <col min="264" max="264" width="7.28515625" style="5" customWidth="1"/>
    <col min="265" max="267" width="7.7109375" style="5" customWidth="1"/>
    <col min="268" max="268" width="8.85546875" style="5" customWidth="1"/>
    <col min="269" max="269" width="7.7109375" style="5" customWidth="1"/>
    <col min="270" max="270" width="8.140625" style="5" customWidth="1"/>
    <col min="271" max="271" width="26.28515625" style="5" customWidth="1"/>
    <col min="272" max="272" width="4.7109375" style="5" customWidth="1"/>
    <col min="273" max="274" width="3.7109375" style="5" customWidth="1"/>
    <col min="275" max="275" width="6.85546875" style="5" customWidth="1"/>
    <col min="276" max="512" width="9.140625" style="5"/>
    <col min="513" max="515" width="2.7109375" style="5" customWidth="1"/>
    <col min="516" max="516" width="38.85546875" style="5" customWidth="1"/>
    <col min="517" max="517" width="3.5703125" style="5" customWidth="1"/>
    <col min="518" max="519" width="3.85546875" style="5" customWidth="1"/>
    <col min="520" max="520" width="7.28515625" style="5" customWidth="1"/>
    <col min="521" max="523" width="7.7109375" style="5" customWidth="1"/>
    <col min="524" max="524" width="8.85546875" style="5" customWidth="1"/>
    <col min="525" max="525" width="7.7109375" style="5" customWidth="1"/>
    <col min="526" max="526" width="8.140625" style="5" customWidth="1"/>
    <col min="527" max="527" width="26.28515625" style="5" customWidth="1"/>
    <col min="528" max="528" width="4.7109375" style="5" customWidth="1"/>
    <col min="529" max="530" width="3.7109375" style="5" customWidth="1"/>
    <col min="531" max="531" width="6.85546875" style="5" customWidth="1"/>
    <col min="532" max="768" width="9.140625" style="5"/>
    <col min="769" max="771" width="2.7109375" style="5" customWidth="1"/>
    <col min="772" max="772" width="38.85546875" style="5" customWidth="1"/>
    <col min="773" max="773" width="3.5703125" style="5" customWidth="1"/>
    <col min="774" max="775" width="3.85546875" style="5" customWidth="1"/>
    <col min="776" max="776" width="7.28515625" style="5" customWidth="1"/>
    <col min="777" max="779" width="7.7109375" style="5" customWidth="1"/>
    <col min="780" max="780" width="8.85546875" style="5" customWidth="1"/>
    <col min="781" max="781" width="7.7109375" style="5" customWidth="1"/>
    <col min="782" max="782" width="8.140625" style="5" customWidth="1"/>
    <col min="783" max="783" width="26.28515625" style="5" customWidth="1"/>
    <col min="784" max="784" width="4.7109375" style="5" customWidth="1"/>
    <col min="785" max="786" width="3.7109375" style="5" customWidth="1"/>
    <col min="787" max="787" width="6.85546875" style="5" customWidth="1"/>
    <col min="788" max="1024" width="9.140625" style="5"/>
    <col min="1025" max="1027" width="2.7109375" style="5" customWidth="1"/>
    <col min="1028" max="1028" width="38.85546875" style="5" customWidth="1"/>
    <col min="1029" max="1029" width="3.5703125" style="5" customWidth="1"/>
    <col min="1030" max="1031" width="3.85546875" style="5" customWidth="1"/>
    <col min="1032" max="1032" width="7.28515625" style="5" customWidth="1"/>
    <col min="1033" max="1035" width="7.7109375" style="5" customWidth="1"/>
    <col min="1036" max="1036" width="8.85546875" style="5" customWidth="1"/>
    <col min="1037" max="1037" width="7.7109375" style="5" customWidth="1"/>
    <col min="1038" max="1038" width="8.140625" style="5" customWidth="1"/>
    <col min="1039" max="1039" width="26.28515625" style="5" customWidth="1"/>
    <col min="1040" max="1040" width="4.7109375" style="5" customWidth="1"/>
    <col min="1041" max="1042" width="3.7109375" style="5" customWidth="1"/>
    <col min="1043" max="1043" width="6.85546875" style="5" customWidth="1"/>
    <col min="1044" max="1280" width="9.140625" style="5"/>
    <col min="1281" max="1283" width="2.7109375" style="5" customWidth="1"/>
    <col min="1284" max="1284" width="38.85546875" style="5" customWidth="1"/>
    <col min="1285" max="1285" width="3.5703125" style="5" customWidth="1"/>
    <col min="1286" max="1287" width="3.85546875" style="5" customWidth="1"/>
    <col min="1288" max="1288" width="7.28515625" style="5" customWidth="1"/>
    <col min="1289" max="1291" width="7.7109375" style="5" customWidth="1"/>
    <col min="1292" max="1292" width="8.85546875" style="5" customWidth="1"/>
    <col min="1293" max="1293" width="7.7109375" style="5" customWidth="1"/>
    <col min="1294" max="1294" width="8.140625" style="5" customWidth="1"/>
    <col min="1295" max="1295" width="26.28515625" style="5" customWidth="1"/>
    <col min="1296" max="1296" width="4.7109375" style="5" customWidth="1"/>
    <col min="1297" max="1298" width="3.7109375" style="5" customWidth="1"/>
    <col min="1299" max="1299" width="6.85546875" style="5" customWidth="1"/>
    <col min="1300" max="1536" width="9.140625" style="5"/>
    <col min="1537" max="1539" width="2.7109375" style="5" customWidth="1"/>
    <col min="1540" max="1540" width="38.85546875" style="5" customWidth="1"/>
    <col min="1541" max="1541" width="3.5703125" style="5" customWidth="1"/>
    <col min="1542" max="1543" width="3.85546875" style="5" customWidth="1"/>
    <col min="1544" max="1544" width="7.28515625" style="5" customWidth="1"/>
    <col min="1545" max="1547" width="7.7109375" style="5" customWidth="1"/>
    <col min="1548" max="1548" width="8.85546875" style="5" customWidth="1"/>
    <col min="1549" max="1549" width="7.7109375" style="5" customWidth="1"/>
    <col min="1550" max="1550" width="8.140625" style="5" customWidth="1"/>
    <col min="1551" max="1551" width="26.28515625" style="5" customWidth="1"/>
    <col min="1552" max="1552" width="4.7109375" style="5" customWidth="1"/>
    <col min="1553" max="1554" width="3.7109375" style="5" customWidth="1"/>
    <col min="1555" max="1555" width="6.85546875" style="5" customWidth="1"/>
    <col min="1556" max="1792" width="9.140625" style="5"/>
    <col min="1793" max="1795" width="2.7109375" style="5" customWidth="1"/>
    <col min="1796" max="1796" width="38.85546875" style="5" customWidth="1"/>
    <col min="1797" max="1797" width="3.5703125" style="5" customWidth="1"/>
    <col min="1798" max="1799" width="3.85546875" style="5" customWidth="1"/>
    <col min="1800" max="1800" width="7.28515625" style="5" customWidth="1"/>
    <col min="1801" max="1803" width="7.7109375" style="5" customWidth="1"/>
    <col min="1804" max="1804" width="8.85546875" style="5" customWidth="1"/>
    <col min="1805" max="1805" width="7.7109375" style="5" customWidth="1"/>
    <col min="1806" max="1806" width="8.140625" style="5" customWidth="1"/>
    <col min="1807" max="1807" width="26.28515625" style="5" customWidth="1"/>
    <col min="1808" max="1808" width="4.7109375" style="5" customWidth="1"/>
    <col min="1809" max="1810" width="3.7109375" style="5" customWidth="1"/>
    <col min="1811" max="1811" width="6.85546875" style="5" customWidth="1"/>
    <col min="1812" max="2048" width="9.140625" style="5"/>
    <col min="2049" max="2051" width="2.7109375" style="5" customWidth="1"/>
    <col min="2052" max="2052" width="38.85546875" style="5" customWidth="1"/>
    <col min="2053" max="2053" width="3.5703125" style="5" customWidth="1"/>
    <col min="2054" max="2055" width="3.85546875" style="5" customWidth="1"/>
    <col min="2056" max="2056" width="7.28515625" style="5" customWidth="1"/>
    <col min="2057" max="2059" width="7.7109375" style="5" customWidth="1"/>
    <col min="2060" max="2060" width="8.85546875" style="5" customWidth="1"/>
    <col min="2061" max="2061" width="7.7109375" style="5" customWidth="1"/>
    <col min="2062" max="2062" width="8.140625" style="5" customWidth="1"/>
    <col min="2063" max="2063" width="26.28515625" style="5" customWidth="1"/>
    <col min="2064" max="2064" width="4.7109375" style="5" customWidth="1"/>
    <col min="2065" max="2066" width="3.7109375" style="5" customWidth="1"/>
    <col min="2067" max="2067" width="6.85546875" style="5" customWidth="1"/>
    <col min="2068" max="2304" width="9.140625" style="5"/>
    <col min="2305" max="2307" width="2.7109375" style="5" customWidth="1"/>
    <col min="2308" max="2308" width="38.85546875" style="5" customWidth="1"/>
    <col min="2309" max="2309" width="3.5703125" style="5" customWidth="1"/>
    <col min="2310" max="2311" width="3.85546875" style="5" customWidth="1"/>
    <col min="2312" max="2312" width="7.28515625" style="5" customWidth="1"/>
    <col min="2313" max="2315" width="7.7109375" style="5" customWidth="1"/>
    <col min="2316" max="2316" width="8.85546875" style="5" customWidth="1"/>
    <col min="2317" max="2317" width="7.7109375" style="5" customWidth="1"/>
    <col min="2318" max="2318" width="8.140625" style="5" customWidth="1"/>
    <col min="2319" max="2319" width="26.28515625" style="5" customWidth="1"/>
    <col min="2320" max="2320" width="4.7109375" style="5" customWidth="1"/>
    <col min="2321" max="2322" width="3.7109375" style="5" customWidth="1"/>
    <col min="2323" max="2323" width="6.85546875" style="5" customWidth="1"/>
    <col min="2324" max="2560" width="9.140625" style="5"/>
    <col min="2561" max="2563" width="2.7109375" style="5" customWidth="1"/>
    <col min="2564" max="2564" width="38.85546875" style="5" customWidth="1"/>
    <col min="2565" max="2565" width="3.5703125" style="5" customWidth="1"/>
    <col min="2566" max="2567" width="3.85546875" style="5" customWidth="1"/>
    <col min="2568" max="2568" width="7.28515625" style="5" customWidth="1"/>
    <col min="2569" max="2571" width="7.7109375" style="5" customWidth="1"/>
    <col min="2572" max="2572" width="8.85546875" style="5" customWidth="1"/>
    <col min="2573" max="2573" width="7.7109375" style="5" customWidth="1"/>
    <col min="2574" max="2574" width="8.140625" style="5" customWidth="1"/>
    <col min="2575" max="2575" width="26.28515625" style="5" customWidth="1"/>
    <col min="2576" max="2576" width="4.7109375" style="5" customWidth="1"/>
    <col min="2577" max="2578" width="3.7109375" style="5" customWidth="1"/>
    <col min="2579" max="2579" width="6.85546875" style="5" customWidth="1"/>
    <col min="2580" max="2816" width="9.140625" style="5"/>
    <col min="2817" max="2819" width="2.7109375" style="5" customWidth="1"/>
    <col min="2820" max="2820" width="38.85546875" style="5" customWidth="1"/>
    <col min="2821" max="2821" width="3.5703125" style="5" customWidth="1"/>
    <col min="2822" max="2823" width="3.85546875" style="5" customWidth="1"/>
    <col min="2824" max="2824" width="7.28515625" style="5" customWidth="1"/>
    <col min="2825" max="2827" width="7.7109375" style="5" customWidth="1"/>
    <col min="2828" max="2828" width="8.85546875" style="5" customWidth="1"/>
    <col min="2829" max="2829" width="7.7109375" style="5" customWidth="1"/>
    <col min="2830" max="2830" width="8.140625" style="5" customWidth="1"/>
    <col min="2831" max="2831" width="26.28515625" style="5" customWidth="1"/>
    <col min="2832" max="2832" width="4.7109375" style="5" customWidth="1"/>
    <col min="2833" max="2834" width="3.7109375" style="5" customWidth="1"/>
    <col min="2835" max="2835" width="6.85546875" style="5" customWidth="1"/>
    <col min="2836" max="3072" width="9.140625" style="5"/>
    <col min="3073" max="3075" width="2.7109375" style="5" customWidth="1"/>
    <col min="3076" max="3076" width="38.85546875" style="5" customWidth="1"/>
    <col min="3077" max="3077" width="3.5703125" style="5" customWidth="1"/>
    <col min="3078" max="3079" width="3.85546875" style="5" customWidth="1"/>
    <col min="3080" max="3080" width="7.28515625" style="5" customWidth="1"/>
    <col min="3081" max="3083" width="7.7109375" style="5" customWidth="1"/>
    <col min="3084" max="3084" width="8.85546875" style="5" customWidth="1"/>
    <col min="3085" max="3085" width="7.7109375" style="5" customWidth="1"/>
    <col min="3086" max="3086" width="8.140625" style="5" customWidth="1"/>
    <col min="3087" max="3087" width="26.28515625" style="5" customWidth="1"/>
    <col min="3088" max="3088" width="4.7109375" style="5" customWidth="1"/>
    <col min="3089" max="3090" width="3.7109375" style="5" customWidth="1"/>
    <col min="3091" max="3091" width="6.85546875" style="5" customWidth="1"/>
    <col min="3092" max="3328" width="9.140625" style="5"/>
    <col min="3329" max="3331" width="2.7109375" style="5" customWidth="1"/>
    <col min="3332" max="3332" width="38.85546875" style="5" customWidth="1"/>
    <col min="3333" max="3333" width="3.5703125" style="5" customWidth="1"/>
    <col min="3334" max="3335" width="3.85546875" style="5" customWidth="1"/>
    <col min="3336" max="3336" width="7.28515625" style="5" customWidth="1"/>
    <col min="3337" max="3339" width="7.7109375" style="5" customWidth="1"/>
    <col min="3340" max="3340" width="8.85546875" style="5" customWidth="1"/>
    <col min="3341" max="3341" width="7.7109375" style="5" customWidth="1"/>
    <col min="3342" max="3342" width="8.140625" style="5" customWidth="1"/>
    <col min="3343" max="3343" width="26.28515625" style="5" customWidth="1"/>
    <col min="3344" max="3344" width="4.7109375" style="5" customWidth="1"/>
    <col min="3345" max="3346" width="3.7109375" style="5" customWidth="1"/>
    <col min="3347" max="3347" width="6.85546875" style="5" customWidth="1"/>
    <col min="3348" max="3584" width="9.140625" style="5"/>
    <col min="3585" max="3587" width="2.7109375" style="5" customWidth="1"/>
    <col min="3588" max="3588" width="38.85546875" style="5" customWidth="1"/>
    <col min="3589" max="3589" width="3.5703125" style="5" customWidth="1"/>
    <col min="3590" max="3591" width="3.85546875" style="5" customWidth="1"/>
    <col min="3592" max="3592" width="7.28515625" style="5" customWidth="1"/>
    <col min="3593" max="3595" width="7.7109375" style="5" customWidth="1"/>
    <col min="3596" max="3596" width="8.85546875" style="5" customWidth="1"/>
    <col min="3597" max="3597" width="7.7109375" style="5" customWidth="1"/>
    <col min="3598" max="3598" width="8.140625" style="5" customWidth="1"/>
    <col min="3599" max="3599" width="26.28515625" style="5" customWidth="1"/>
    <col min="3600" max="3600" width="4.7109375" style="5" customWidth="1"/>
    <col min="3601" max="3602" width="3.7109375" style="5" customWidth="1"/>
    <col min="3603" max="3603" width="6.85546875" style="5" customWidth="1"/>
    <col min="3604" max="3840" width="9.140625" style="5"/>
    <col min="3841" max="3843" width="2.7109375" style="5" customWidth="1"/>
    <col min="3844" max="3844" width="38.85546875" style="5" customWidth="1"/>
    <col min="3845" max="3845" width="3.5703125" style="5" customWidth="1"/>
    <col min="3846" max="3847" width="3.85546875" style="5" customWidth="1"/>
    <col min="3848" max="3848" width="7.28515625" style="5" customWidth="1"/>
    <col min="3849" max="3851" width="7.7109375" style="5" customWidth="1"/>
    <col min="3852" max="3852" width="8.85546875" style="5" customWidth="1"/>
    <col min="3853" max="3853" width="7.7109375" style="5" customWidth="1"/>
    <col min="3854" max="3854" width="8.140625" style="5" customWidth="1"/>
    <col min="3855" max="3855" width="26.28515625" style="5" customWidth="1"/>
    <col min="3856" max="3856" width="4.7109375" style="5" customWidth="1"/>
    <col min="3857" max="3858" width="3.7109375" style="5" customWidth="1"/>
    <col min="3859" max="3859" width="6.85546875" style="5" customWidth="1"/>
    <col min="3860" max="4096" width="9.140625" style="5"/>
    <col min="4097" max="4099" width="2.7109375" style="5" customWidth="1"/>
    <col min="4100" max="4100" width="38.85546875" style="5" customWidth="1"/>
    <col min="4101" max="4101" width="3.5703125" style="5" customWidth="1"/>
    <col min="4102" max="4103" width="3.85546875" style="5" customWidth="1"/>
    <col min="4104" max="4104" width="7.28515625" style="5" customWidth="1"/>
    <col min="4105" max="4107" width="7.7109375" style="5" customWidth="1"/>
    <col min="4108" max="4108" width="8.85546875" style="5" customWidth="1"/>
    <col min="4109" max="4109" width="7.7109375" style="5" customWidth="1"/>
    <col min="4110" max="4110" width="8.140625" style="5" customWidth="1"/>
    <col min="4111" max="4111" width="26.28515625" style="5" customWidth="1"/>
    <col min="4112" max="4112" width="4.7109375" style="5" customWidth="1"/>
    <col min="4113" max="4114" width="3.7109375" style="5" customWidth="1"/>
    <col min="4115" max="4115" width="6.85546875" style="5" customWidth="1"/>
    <col min="4116" max="4352" width="9.140625" style="5"/>
    <col min="4353" max="4355" width="2.7109375" style="5" customWidth="1"/>
    <col min="4356" max="4356" width="38.85546875" style="5" customWidth="1"/>
    <col min="4357" max="4357" width="3.5703125" style="5" customWidth="1"/>
    <col min="4358" max="4359" width="3.85546875" style="5" customWidth="1"/>
    <col min="4360" max="4360" width="7.28515625" style="5" customWidth="1"/>
    <col min="4361" max="4363" width="7.7109375" style="5" customWidth="1"/>
    <col min="4364" max="4364" width="8.85546875" style="5" customWidth="1"/>
    <col min="4365" max="4365" width="7.7109375" style="5" customWidth="1"/>
    <col min="4366" max="4366" width="8.140625" style="5" customWidth="1"/>
    <col min="4367" max="4367" width="26.28515625" style="5" customWidth="1"/>
    <col min="4368" max="4368" width="4.7109375" style="5" customWidth="1"/>
    <col min="4369" max="4370" width="3.7109375" style="5" customWidth="1"/>
    <col min="4371" max="4371" width="6.85546875" style="5" customWidth="1"/>
    <col min="4372" max="4608" width="9.140625" style="5"/>
    <col min="4609" max="4611" width="2.7109375" style="5" customWidth="1"/>
    <col min="4612" max="4612" width="38.85546875" style="5" customWidth="1"/>
    <col min="4613" max="4613" width="3.5703125" style="5" customWidth="1"/>
    <col min="4614" max="4615" width="3.85546875" style="5" customWidth="1"/>
    <col min="4616" max="4616" width="7.28515625" style="5" customWidth="1"/>
    <col min="4617" max="4619" width="7.7109375" style="5" customWidth="1"/>
    <col min="4620" max="4620" width="8.85546875" style="5" customWidth="1"/>
    <col min="4621" max="4621" width="7.7109375" style="5" customWidth="1"/>
    <col min="4622" max="4622" width="8.140625" style="5" customWidth="1"/>
    <col min="4623" max="4623" width="26.28515625" style="5" customWidth="1"/>
    <col min="4624" max="4624" width="4.7109375" style="5" customWidth="1"/>
    <col min="4625" max="4626" width="3.7109375" style="5" customWidth="1"/>
    <col min="4627" max="4627" width="6.85546875" style="5" customWidth="1"/>
    <col min="4628" max="4864" width="9.140625" style="5"/>
    <col min="4865" max="4867" width="2.7109375" style="5" customWidth="1"/>
    <col min="4868" max="4868" width="38.85546875" style="5" customWidth="1"/>
    <col min="4869" max="4869" width="3.5703125" style="5" customWidth="1"/>
    <col min="4870" max="4871" width="3.85546875" style="5" customWidth="1"/>
    <col min="4872" max="4872" width="7.28515625" style="5" customWidth="1"/>
    <col min="4873" max="4875" width="7.7109375" style="5" customWidth="1"/>
    <col min="4876" max="4876" width="8.85546875" style="5" customWidth="1"/>
    <col min="4877" max="4877" width="7.7109375" style="5" customWidth="1"/>
    <col min="4878" max="4878" width="8.140625" style="5" customWidth="1"/>
    <col min="4879" max="4879" width="26.28515625" style="5" customWidth="1"/>
    <col min="4880" max="4880" width="4.7109375" style="5" customWidth="1"/>
    <col min="4881" max="4882" width="3.7109375" style="5" customWidth="1"/>
    <col min="4883" max="4883" width="6.85546875" style="5" customWidth="1"/>
    <col min="4884" max="5120" width="9.140625" style="5"/>
    <col min="5121" max="5123" width="2.7109375" style="5" customWidth="1"/>
    <col min="5124" max="5124" width="38.85546875" style="5" customWidth="1"/>
    <col min="5125" max="5125" width="3.5703125" style="5" customWidth="1"/>
    <col min="5126" max="5127" width="3.85546875" style="5" customWidth="1"/>
    <col min="5128" max="5128" width="7.28515625" style="5" customWidth="1"/>
    <col min="5129" max="5131" width="7.7109375" style="5" customWidth="1"/>
    <col min="5132" max="5132" width="8.85546875" style="5" customWidth="1"/>
    <col min="5133" max="5133" width="7.7109375" style="5" customWidth="1"/>
    <col min="5134" max="5134" width="8.140625" style="5" customWidth="1"/>
    <col min="5135" max="5135" width="26.28515625" style="5" customWidth="1"/>
    <col min="5136" max="5136" width="4.7109375" style="5" customWidth="1"/>
    <col min="5137" max="5138" width="3.7109375" style="5" customWidth="1"/>
    <col min="5139" max="5139" width="6.85546875" style="5" customWidth="1"/>
    <col min="5140" max="5376" width="9.140625" style="5"/>
    <col min="5377" max="5379" width="2.7109375" style="5" customWidth="1"/>
    <col min="5380" max="5380" width="38.85546875" style="5" customWidth="1"/>
    <col min="5381" max="5381" width="3.5703125" style="5" customWidth="1"/>
    <col min="5382" max="5383" width="3.85546875" style="5" customWidth="1"/>
    <col min="5384" max="5384" width="7.28515625" style="5" customWidth="1"/>
    <col min="5385" max="5387" width="7.7109375" style="5" customWidth="1"/>
    <col min="5388" max="5388" width="8.85546875" style="5" customWidth="1"/>
    <col min="5389" max="5389" width="7.7109375" style="5" customWidth="1"/>
    <col min="5390" max="5390" width="8.140625" style="5" customWidth="1"/>
    <col min="5391" max="5391" width="26.28515625" style="5" customWidth="1"/>
    <col min="5392" max="5392" width="4.7109375" style="5" customWidth="1"/>
    <col min="5393" max="5394" width="3.7109375" style="5" customWidth="1"/>
    <col min="5395" max="5395" width="6.85546875" style="5" customWidth="1"/>
    <col min="5396" max="5632" width="9.140625" style="5"/>
    <col min="5633" max="5635" width="2.7109375" style="5" customWidth="1"/>
    <col min="5636" max="5636" width="38.85546875" style="5" customWidth="1"/>
    <col min="5637" max="5637" width="3.5703125" style="5" customWidth="1"/>
    <col min="5638" max="5639" width="3.85546875" style="5" customWidth="1"/>
    <col min="5640" max="5640" width="7.28515625" style="5" customWidth="1"/>
    <col min="5641" max="5643" width="7.7109375" style="5" customWidth="1"/>
    <col min="5644" max="5644" width="8.85546875" style="5" customWidth="1"/>
    <col min="5645" max="5645" width="7.7109375" style="5" customWidth="1"/>
    <col min="5646" max="5646" width="8.140625" style="5" customWidth="1"/>
    <col min="5647" max="5647" width="26.28515625" style="5" customWidth="1"/>
    <col min="5648" max="5648" width="4.7109375" style="5" customWidth="1"/>
    <col min="5649" max="5650" width="3.7109375" style="5" customWidth="1"/>
    <col min="5651" max="5651" width="6.85546875" style="5" customWidth="1"/>
    <col min="5652" max="5888" width="9.140625" style="5"/>
    <col min="5889" max="5891" width="2.7109375" style="5" customWidth="1"/>
    <col min="5892" max="5892" width="38.85546875" style="5" customWidth="1"/>
    <col min="5893" max="5893" width="3.5703125" style="5" customWidth="1"/>
    <col min="5894" max="5895" width="3.85546875" style="5" customWidth="1"/>
    <col min="5896" max="5896" width="7.28515625" style="5" customWidth="1"/>
    <col min="5897" max="5899" width="7.7109375" style="5" customWidth="1"/>
    <col min="5900" max="5900" width="8.85546875" style="5" customWidth="1"/>
    <col min="5901" max="5901" width="7.7109375" style="5" customWidth="1"/>
    <col min="5902" max="5902" width="8.140625" style="5" customWidth="1"/>
    <col min="5903" max="5903" width="26.28515625" style="5" customWidth="1"/>
    <col min="5904" max="5904" width="4.7109375" style="5" customWidth="1"/>
    <col min="5905" max="5906" width="3.7109375" style="5" customWidth="1"/>
    <col min="5907" max="5907" width="6.85546875" style="5" customWidth="1"/>
    <col min="5908" max="6144" width="9.140625" style="5"/>
    <col min="6145" max="6147" width="2.7109375" style="5" customWidth="1"/>
    <col min="6148" max="6148" width="38.85546875" style="5" customWidth="1"/>
    <col min="6149" max="6149" width="3.5703125" style="5" customWidth="1"/>
    <col min="6150" max="6151" width="3.85546875" style="5" customWidth="1"/>
    <col min="6152" max="6152" width="7.28515625" style="5" customWidth="1"/>
    <col min="6153" max="6155" width="7.7109375" style="5" customWidth="1"/>
    <col min="6156" max="6156" width="8.85546875" style="5" customWidth="1"/>
    <col min="6157" max="6157" width="7.7109375" style="5" customWidth="1"/>
    <col min="6158" max="6158" width="8.140625" style="5" customWidth="1"/>
    <col min="6159" max="6159" width="26.28515625" style="5" customWidth="1"/>
    <col min="6160" max="6160" width="4.7109375" style="5" customWidth="1"/>
    <col min="6161" max="6162" width="3.7109375" style="5" customWidth="1"/>
    <col min="6163" max="6163" width="6.85546875" style="5" customWidth="1"/>
    <col min="6164" max="6400" width="9.140625" style="5"/>
    <col min="6401" max="6403" width="2.7109375" style="5" customWidth="1"/>
    <col min="6404" max="6404" width="38.85546875" style="5" customWidth="1"/>
    <col min="6405" max="6405" width="3.5703125" style="5" customWidth="1"/>
    <col min="6406" max="6407" width="3.85546875" style="5" customWidth="1"/>
    <col min="6408" max="6408" width="7.28515625" style="5" customWidth="1"/>
    <col min="6409" max="6411" width="7.7109375" style="5" customWidth="1"/>
    <col min="6412" max="6412" width="8.85546875" style="5" customWidth="1"/>
    <col min="6413" max="6413" width="7.7109375" style="5" customWidth="1"/>
    <col min="6414" max="6414" width="8.140625" style="5" customWidth="1"/>
    <col min="6415" max="6415" width="26.28515625" style="5" customWidth="1"/>
    <col min="6416" max="6416" width="4.7109375" style="5" customWidth="1"/>
    <col min="6417" max="6418" width="3.7109375" style="5" customWidth="1"/>
    <col min="6419" max="6419" width="6.85546875" style="5" customWidth="1"/>
    <col min="6420" max="6656" width="9.140625" style="5"/>
    <col min="6657" max="6659" width="2.7109375" style="5" customWidth="1"/>
    <col min="6660" max="6660" width="38.85546875" style="5" customWidth="1"/>
    <col min="6661" max="6661" width="3.5703125" style="5" customWidth="1"/>
    <col min="6662" max="6663" width="3.85546875" style="5" customWidth="1"/>
    <col min="6664" max="6664" width="7.28515625" style="5" customWidth="1"/>
    <col min="6665" max="6667" width="7.7109375" style="5" customWidth="1"/>
    <col min="6668" max="6668" width="8.85546875" style="5" customWidth="1"/>
    <col min="6669" max="6669" width="7.7109375" style="5" customWidth="1"/>
    <col min="6670" max="6670" width="8.140625" style="5" customWidth="1"/>
    <col min="6671" max="6671" width="26.28515625" style="5" customWidth="1"/>
    <col min="6672" max="6672" width="4.7109375" style="5" customWidth="1"/>
    <col min="6673" max="6674" width="3.7109375" style="5" customWidth="1"/>
    <col min="6675" max="6675" width="6.85546875" style="5" customWidth="1"/>
    <col min="6676" max="6912" width="9.140625" style="5"/>
    <col min="6913" max="6915" width="2.7109375" style="5" customWidth="1"/>
    <col min="6916" max="6916" width="38.85546875" style="5" customWidth="1"/>
    <col min="6917" max="6917" width="3.5703125" style="5" customWidth="1"/>
    <col min="6918" max="6919" width="3.85546875" style="5" customWidth="1"/>
    <col min="6920" max="6920" width="7.28515625" style="5" customWidth="1"/>
    <col min="6921" max="6923" width="7.7109375" style="5" customWidth="1"/>
    <col min="6924" max="6924" width="8.85546875" style="5" customWidth="1"/>
    <col min="6925" max="6925" width="7.7109375" style="5" customWidth="1"/>
    <col min="6926" max="6926" width="8.140625" style="5" customWidth="1"/>
    <col min="6927" max="6927" width="26.28515625" style="5" customWidth="1"/>
    <col min="6928" max="6928" width="4.7109375" style="5" customWidth="1"/>
    <col min="6929" max="6930" width="3.7109375" style="5" customWidth="1"/>
    <col min="6931" max="6931" width="6.85546875" style="5" customWidth="1"/>
    <col min="6932" max="7168" width="9.140625" style="5"/>
    <col min="7169" max="7171" width="2.7109375" style="5" customWidth="1"/>
    <col min="7172" max="7172" width="38.85546875" style="5" customWidth="1"/>
    <col min="7173" max="7173" width="3.5703125" style="5" customWidth="1"/>
    <col min="7174" max="7175" width="3.85546875" style="5" customWidth="1"/>
    <col min="7176" max="7176" width="7.28515625" style="5" customWidth="1"/>
    <col min="7177" max="7179" width="7.7109375" style="5" customWidth="1"/>
    <col min="7180" max="7180" width="8.85546875" style="5" customWidth="1"/>
    <col min="7181" max="7181" width="7.7109375" style="5" customWidth="1"/>
    <col min="7182" max="7182" width="8.140625" style="5" customWidth="1"/>
    <col min="7183" max="7183" width="26.28515625" style="5" customWidth="1"/>
    <col min="7184" max="7184" width="4.7109375" style="5" customWidth="1"/>
    <col min="7185" max="7186" width="3.7109375" style="5" customWidth="1"/>
    <col min="7187" max="7187" width="6.85546875" style="5" customWidth="1"/>
    <col min="7188" max="7424" width="9.140625" style="5"/>
    <col min="7425" max="7427" width="2.7109375" style="5" customWidth="1"/>
    <col min="7428" max="7428" width="38.85546875" style="5" customWidth="1"/>
    <col min="7429" max="7429" width="3.5703125" style="5" customWidth="1"/>
    <col min="7430" max="7431" width="3.85546875" style="5" customWidth="1"/>
    <col min="7432" max="7432" width="7.28515625" style="5" customWidth="1"/>
    <col min="7433" max="7435" width="7.7109375" style="5" customWidth="1"/>
    <col min="7436" max="7436" width="8.85546875" style="5" customWidth="1"/>
    <col min="7437" max="7437" width="7.7109375" style="5" customWidth="1"/>
    <col min="7438" max="7438" width="8.140625" style="5" customWidth="1"/>
    <col min="7439" max="7439" width="26.28515625" style="5" customWidth="1"/>
    <col min="7440" max="7440" width="4.7109375" style="5" customWidth="1"/>
    <col min="7441" max="7442" width="3.7109375" style="5" customWidth="1"/>
    <col min="7443" max="7443" width="6.85546875" style="5" customWidth="1"/>
    <col min="7444" max="7680" width="9.140625" style="5"/>
    <col min="7681" max="7683" width="2.7109375" style="5" customWidth="1"/>
    <col min="7684" max="7684" width="38.85546875" style="5" customWidth="1"/>
    <col min="7685" max="7685" width="3.5703125" style="5" customWidth="1"/>
    <col min="7686" max="7687" width="3.85546875" style="5" customWidth="1"/>
    <col min="7688" max="7688" width="7.28515625" style="5" customWidth="1"/>
    <col min="7689" max="7691" width="7.7109375" style="5" customWidth="1"/>
    <col min="7692" max="7692" width="8.85546875" style="5" customWidth="1"/>
    <col min="7693" max="7693" width="7.7109375" style="5" customWidth="1"/>
    <col min="7694" max="7694" width="8.140625" style="5" customWidth="1"/>
    <col min="7695" max="7695" width="26.28515625" style="5" customWidth="1"/>
    <col min="7696" max="7696" width="4.7109375" style="5" customWidth="1"/>
    <col min="7697" max="7698" width="3.7109375" style="5" customWidth="1"/>
    <col min="7699" max="7699" width="6.85546875" style="5" customWidth="1"/>
    <col min="7700" max="7936" width="9.140625" style="5"/>
    <col min="7937" max="7939" width="2.7109375" style="5" customWidth="1"/>
    <col min="7940" max="7940" width="38.85546875" style="5" customWidth="1"/>
    <col min="7941" max="7941" width="3.5703125" style="5" customWidth="1"/>
    <col min="7942" max="7943" width="3.85546875" style="5" customWidth="1"/>
    <col min="7944" max="7944" width="7.28515625" style="5" customWidth="1"/>
    <col min="7945" max="7947" width="7.7109375" style="5" customWidth="1"/>
    <col min="7948" max="7948" width="8.85546875" style="5" customWidth="1"/>
    <col min="7949" max="7949" width="7.7109375" style="5" customWidth="1"/>
    <col min="7950" max="7950" width="8.140625" style="5" customWidth="1"/>
    <col min="7951" max="7951" width="26.28515625" style="5" customWidth="1"/>
    <col min="7952" max="7952" width="4.7109375" style="5" customWidth="1"/>
    <col min="7953" max="7954" width="3.7109375" style="5" customWidth="1"/>
    <col min="7955" max="7955" width="6.85546875" style="5" customWidth="1"/>
    <col min="7956" max="8192" width="9.140625" style="5"/>
    <col min="8193" max="8195" width="2.7109375" style="5" customWidth="1"/>
    <col min="8196" max="8196" width="38.85546875" style="5" customWidth="1"/>
    <col min="8197" max="8197" width="3.5703125" style="5" customWidth="1"/>
    <col min="8198" max="8199" width="3.85546875" style="5" customWidth="1"/>
    <col min="8200" max="8200" width="7.28515625" style="5" customWidth="1"/>
    <col min="8201" max="8203" width="7.7109375" style="5" customWidth="1"/>
    <col min="8204" max="8204" width="8.85546875" style="5" customWidth="1"/>
    <col min="8205" max="8205" width="7.7109375" style="5" customWidth="1"/>
    <col min="8206" max="8206" width="8.140625" style="5" customWidth="1"/>
    <col min="8207" max="8207" width="26.28515625" style="5" customWidth="1"/>
    <col min="8208" max="8208" width="4.7109375" style="5" customWidth="1"/>
    <col min="8209" max="8210" width="3.7109375" style="5" customWidth="1"/>
    <col min="8211" max="8211" width="6.85546875" style="5" customWidth="1"/>
    <col min="8212" max="8448" width="9.140625" style="5"/>
    <col min="8449" max="8451" width="2.7109375" style="5" customWidth="1"/>
    <col min="8452" max="8452" width="38.85546875" style="5" customWidth="1"/>
    <col min="8453" max="8453" width="3.5703125" style="5" customWidth="1"/>
    <col min="8454" max="8455" width="3.85546875" style="5" customWidth="1"/>
    <col min="8456" max="8456" width="7.28515625" style="5" customWidth="1"/>
    <col min="8457" max="8459" width="7.7109375" style="5" customWidth="1"/>
    <col min="8460" max="8460" width="8.85546875" style="5" customWidth="1"/>
    <col min="8461" max="8461" width="7.7109375" style="5" customWidth="1"/>
    <col min="8462" max="8462" width="8.140625" style="5" customWidth="1"/>
    <col min="8463" max="8463" width="26.28515625" style="5" customWidth="1"/>
    <col min="8464" max="8464" width="4.7109375" style="5" customWidth="1"/>
    <col min="8465" max="8466" width="3.7109375" style="5" customWidth="1"/>
    <col min="8467" max="8467" width="6.85546875" style="5" customWidth="1"/>
    <col min="8468" max="8704" width="9.140625" style="5"/>
    <col min="8705" max="8707" width="2.7109375" style="5" customWidth="1"/>
    <col min="8708" max="8708" width="38.85546875" style="5" customWidth="1"/>
    <col min="8709" max="8709" width="3.5703125" style="5" customWidth="1"/>
    <col min="8710" max="8711" width="3.85546875" style="5" customWidth="1"/>
    <col min="8712" max="8712" width="7.28515625" style="5" customWidth="1"/>
    <col min="8713" max="8715" width="7.7109375" style="5" customWidth="1"/>
    <col min="8716" max="8716" width="8.85546875" style="5" customWidth="1"/>
    <col min="8717" max="8717" width="7.7109375" style="5" customWidth="1"/>
    <col min="8718" max="8718" width="8.140625" style="5" customWidth="1"/>
    <col min="8719" max="8719" width="26.28515625" style="5" customWidth="1"/>
    <col min="8720" max="8720" width="4.7109375" style="5" customWidth="1"/>
    <col min="8721" max="8722" width="3.7109375" style="5" customWidth="1"/>
    <col min="8723" max="8723" width="6.85546875" style="5" customWidth="1"/>
    <col min="8724" max="8960" width="9.140625" style="5"/>
    <col min="8961" max="8963" width="2.7109375" style="5" customWidth="1"/>
    <col min="8964" max="8964" width="38.85546875" style="5" customWidth="1"/>
    <col min="8965" max="8965" width="3.5703125" style="5" customWidth="1"/>
    <col min="8966" max="8967" width="3.85546875" style="5" customWidth="1"/>
    <col min="8968" max="8968" width="7.28515625" style="5" customWidth="1"/>
    <col min="8969" max="8971" width="7.7109375" style="5" customWidth="1"/>
    <col min="8972" max="8972" width="8.85546875" style="5" customWidth="1"/>
    <col min="8973" max="8973" width="7.7109375" style="5" customWidth="1"/>
    <col min="8974" max="8974" width="8.140625" style="5" customWidth="1"/>
    <col min="8975" max="8975" width="26.28515625" style="5" customWidth="1"/>
    <col min="8976" max="8976" width="4.7109375" style="5" customWidth="1"/>
    <col min="8977" max="8978" width="3.7109375" style="5" customWidth="1"/>
    <col min="8979" max="8979" width="6.85546875" style="5" customWidth="1"/>
    <col min="8980" max="9216" width="9.140625" style="5"/>
    <col min="9217" max="9219" width="2.7109375" style="5" customWidth="1"/>
    <col min="9220" max="9220" width="38.85546875" style="5" customWidth="1"/>
    <col min="9221" max="9221" width="3.5703125" style="5" customWidth="1"/>
    <col min="9222" max="9223" width="3.85546875" style="5" customWidth="1"/>
    <col min="9224" max="9224" width="7.28515625" style="5" customWidth="1"/>
    <col min="9225" max="9227" width="7.7109375" style="5" customWidth="1"/>
    <col min="9228" max="9228" width="8.85546875" style="5" customWidth="1"/>
    <col min="9229" max="9229" width="7.7109375" style="5" customWidth="1"/>
    <col min="9230" max="9230" width="8.140625" style="5" customWidth="1"/>
    <col min="9231" max="9231" width="26.28515625" style="5" customWidth="1"/>
    <col min="9232" max="9232" width="4.7109375" style="5" customWidth="1"/>
    <col min="9233" max="9234" width="3.7109375" style="5" customWidth="1"/>
    <col min="9235" max="9235" width="6.85546875" style="5" customWidth="1"/>
    <col min="9236" max="9472" width="9.140625" style="5"/>
    <col min="9473" max="9475" width="2.7109375" style="5" customWidth="1"/>
    <col min="9476" max="9476" width="38.85546875" style="5" customWidth="1"/>
    <col min="9477" max="9477" width="3.5703125" style="5" customWidth="1"/>
    <col min="9478" max="9479" width="3.85546875" style="5" customWidth="1"/>
    <col min="9480" max="9480" width="7.28515625" style="5" customWidth="1"/>
    <col min="9481" max="9483" width="7.7109375" style="5" customWidth="1"/>
    <col min="9484" max="9484" width="8.85546875" style="5" customWidth="1"/>
    <col min="9485" max="9485" width="7.7109375" style="5" customWidth="1"/>
    <col min="9486" max="9486" width="8.140625" style="5" customWidth="1"/>
    <col min="9487" max="9487" width="26.28515625" style="5" customWidth="1"/>
    <col min="9488" max="9488" width="4.7109375" style="5" customWidth="1"/>
    <col min="9489" max="9490" width="3.7109375" style="5" customWidth="1"/>
    <col min="9491" max="9491" width="6.85546875" style="5" customWidth="1"/>
    <col min="9492" max="9728" width="9.140625" style="5"/>
    <col min="9729" max="9731" width="2.7109375" style="5" customWidth="1"/>
    <col min="9732" max="9732" width="38.85546875" style="5" customWidth="1"/>
    <col min="9733" max="9733" width="3.5703125" style="5" customWidth="1"/>
    <col min="9734" max="9735" width="3.85546875" style="5" customWidth="1"/>
    <col min="9736" max="9736" width="7.28515625" style="5" customWidth="1"/>
    <col min="9737" max="9739" width="7.7109375" style="5" customWidth="1"/>
    <col min="9740" max="9740" width="8.85546875" style="5" customWidth="1"/>
    <col min="9741" max="9741" width="7.7109375" style="5" customWidth="1"/>
    <col min="9742" max="9742" width="8.140625" style="5" customWidth="1"/>
    <col min="9743" max="9743" width="26.28515625" style="5" customWidth="1"/>
    <col min="9744" max="9744" width="4.7109375" style="5" customWidth="1"/>
    <col min="9745" max="9746" width="3.7109375" style="5" customWidth="1"/>
    <col min="9747" max="9747" width="6.85546875" style="5" customWidth="1"/>
    <col min="9748" max="9984" width="9.140625" style="5"/>
    <col min="9985" max="9987" width="2.7109375" style="5" customWidth="1"/>
    <col min="9988" max="9988" width="38.85546875" style="5" customWidth="1"/>
    <col min="9989" max="9989" width="3.5703125" style="5" customWidth="1"/>
    <col min="9990" max="9991" width="3.85546875" style="5" customWidth="1"/>
    <col min="9992" max="9992" width="7.28515625" style="5" customWidth="1"/>
    <col min="9993" max="9995" width="7.7109375" style="5" customWidth="1"/>
    <col min="9996" max="9996" width="8.85546875" style="5" customWidth="1"/>
    <col min="9997" max="9997" width="7.7109375" style="5" customWidth="1"/>
    <col min="9998" max="9998" width="8.140625" style="5" customWidth="1"/>
    <col min="9999" max="9999" width="26.28515625" style="5" customWidth="1"/>
    <col min="10000" max="10000" width="4.7109375" style="5" customWidth="1"/>
    <col min="10001" max="10002" width="3.7109375" style="5" customWidth="1"/>
    <col min="10003" max="10003" width="6.85546875" style="5" customWidth="1"/>
    <col min="10004" max="10240" width="9.140625" style="5"/>
    <col min="10241" max="10243" width="2.7109375" style="5" customWidth="1"/>
    <col min="10244" max="10244" width="38.85546875" style="5" customWidth="1"/>
    <col min="10245" max="10245" width="3.5703125" style="5" customWidth="1"/>
    <col min="10246" max="10247" width="3.85546875" style="5" customWidth="1"/>
    <col min="10248" max="10248" width="7.28515625" style="5" customWidth="1"/>
    <col min="10249" max="10251" width="7.7109375" style="5" customWidth="1"/>
    <col min="10252" max="10252" width="8.85546875" style="5" customWidth="1"/>
    <col min="10253" max="10253" width="7.7109375" style="5" customWidth="1"/>
    <col min="10254" max="10254" width="8.140625" style="5" customWidth="1"/>
    <col min="10255" max="10255" width="26.28515625" style="5" customWidth="1"/>
    <col min="10256" max="10256" width="4.7109375" style="5" customWidth="1"/>
    <col min="10257" max="10258" width="3.7109375" style="5" customWidth="1"/>
    <col min="10259" max="10259" width="6.85546875" style="5" customWidth="1"/>
    <col min="10260" max="10496" width="9.140625" style="5"/>
    <col min="10497" max="10499" width="2.7109375" style="5" customWidth="1"/>
    <col min="10500" max="10500" width="38.85546875" style="5" customWidth="1"/>
    <col min="10501" max="10501" width="3.5703125" style="5" customWidth="1"/>
    <col min="10502" max="10503" width="3.85546875" style="5" customWidth="1"/>
    <col min="10504" max="10504" width="7.28515625" style="5" customWidth="1"/>
    <col min="10505" max="10507" width="7.7109375" style="5" customWidth="1"/>
    <col min="10508" max="10508" width="8.85546875" style="5" customWidth="1"/>
    <col min="10509" max="10509" width="7.7109375" style="5" customWidth="1"/>
    <col min="10510" max="10510" width="8.140625" style="5" customWidth="1"/>
    <col min="10511" max="10511" width="26.28515625" style="5" customWidth="1"/>
    <col min="10512" max="10512" width="4.7109375" style="5" customWidth="1"/>
    <col min="10513" max="10514" width="3.7109375" style="5" customWidth="1"/>
    <col min="10515" max="10515" width="6.85546875" style="5" customWidth="1"/>
    <col min="10516" max="10752" width="9.140625" style="5"/>
    <col min="10753" max="10755" width="2.7109375" style="5" customWidth="1"/>
    <col min="10756" max="10756" width="38.85546875" style="5" customWidth="1"/>
    <col min="10757" max="10757" width="3.5703125" style="5" customWidth="1"/>
    <col min="10758" max="10759" width="3.85546875" style="5" customWidth="1"/>
    <col min="10760" max="10760" width="7.28515625" style="5" customWidth="1"/>
    <col min="10761" max="10763" width="7.7109375" style="5" customWidth="1"/>
    <col min="10764" max="10764" width="8.85546875" style="5" customWidth="1"/>
    <col min="10765" max="10765" width="7.7109375" style="5" customWidth="1"/>
    <col min="10766" max="10766" width="8.140625" style="5" customWidth="1"/>
    <col min="10767" max="10767" width="26.28515625" style="5" customWidth="1"/>
    <col min="10768" max="10768" width="4.7109375" style="5" customWidth="1"/>
    <col min="10769" max="10770" width="3.7109375" style="5" customWidth="1"/>
    <col min="10771" max="10771" width="6.85546875" style="5" customWidth="1"/>
    <col min="10772" max="11008" width="9.140625" style="5"/>
    <col min="11009" max="11011" width="2.7109375" style="5" customWidth="1"/>
    <col min="11012" max="11012" width="38.85546875" style="5" customWidth="1"/>
    <col min="11013" max="11013" width="3.5703125" style="5" customWidth="1"/>
    <col min="11014" max="11015" width="3.85546875" style="5" customWidth="1"/>
    <col min="11016" max="11016" width="7.28515625" style="5" customWidth="1"/>
    <col min="11017" max="11019" width="7.7109375" style="5" customWidth="1"/>
    <col min="11020" max="11020" width="8.85546875" style="5" customWidth="1"/>
    <col min="11021" max="11021" width="7.7109375" style="5" customWidth="1"/>
    <col min="11022" max="11022" width="8.140625" style="5" customWidth="1"/>
    <col min="11023" max="11023" width="26.28515625" style="5" customWidth="1"/>
    <col min="11024" max="11024" width="4.7109375" style="5" customWidth="1"/>
    <col min="11025" max="11026" width="3.7109375" style="5" customWidth="1"/>
    <col min="11027" max="11027" width="6.85546875" style="5" customWidth="1"/>
    <col min="11028" max="11264" width="9.140625" style="5"/>
    <col min="11265" max="11267" width="2.7109375" style="5" customWidth="1"/>
    <col min="11268" max="11268" width="38.85546875" style="5" customWidth="1"/>
    <col min="11269" max="11269" width="3.5703125" style="5" customWidth="1"/>
    <col min="11270" max="11271" width="3.85546875" style="5" customWidth="1"/>
    <col min="11272" max="11272" width="7.28515625" style="5" customWidth="1"/>
    <col min="11273" max="11275" width="7.7109375" style="5" customWidth="1"/>
    <col min="11276" max="11276" width="8.85546875" style="5" customWidth="1"/>
    <col min="11277" max="11277" width="7.7109375" style="5" customWidth="1"/>
    <col min="11278" max="11278" width="8.140625" style="5" customWidth="1"/>
    <col min="11279" max="11279" width="26.28515625" style="5" customWidth="1"/>
    <col min="11280" max="11280" width="4.7109375" style="5" customWidth="1"/>
    <col min="11281" max="11282" width="3.7109375" style="5" customWidth="1"/>
    <col min="11283" max="11283" width="6.85546875" style="5" customWidth="1"/>
    <col min="11284" max="11520" width="9.140625" style="5"/>
    <col min="11521" max="11523" width="2.7109375" style="5" customWidth="1"/>
    <col min="11524" max="11524" width="38.85546875" style="5" customWidth="1"/>
    <col min="11525" max="11525" width="3.5703125" style="5" customWidth="1"/>
    <col min="11526" max="11527" width="3.85546875" style="5" customWidth="1"/>
    <col min="11528" max="11528" width="7.28515625" style="5" customWidth="1"/>
    <col min="11529" max="11531" width="7.7109375" style="5" customWidth="1"/>
    <col min="11532" max="11532" width="8.85546875" style="5" customWidth="1"/>
    <col min="11533" max="11533" width="7.7109375" style="5" customWidth="1"/>
    <col min="11534" max="11534" width="8.140625" style="5" customWidth="1"/>
    <col min="11535" max="11535" width="26.28515625" style="5" customWidth="1"/>
    <col min="11536" max="11536" width="4.7109375" style="5" customWidth="1"/>
    <col min="11537" max="11538" width="3.7109375" style="5" customWidth="1"/>
    <col min="11539" max="11539" width="6.85546875" style="5" customWidth="1"/>
    <col min="11540" max="11776" width="9.140625" style="5"/>
    <col min="11777" max="11779" width="2.7109375" style="5" customWidth="1"/>
    <col min="11780" max="11780" width="38.85546875" style="5" customWidth="1"/>
    <col min="11781" max="11781" width="3.5703125" style="5" customWidth="1"/>
    <col min="11782" max="11783" width="3.85546875" style="5" customWidth="1"/>
    <col min="11784" max="11784" width="7.28515625" style="5" customWidth="1"/>
    <col min="11785" max="11787" width="7.7109375" style="5" customWidth="1"/>
    <col min="11788" max="11788" width="8.85546875" style="5" customWidth="1"/>
    <col min="11789" max="11789" width="7.7109375" style="5" customWidth="1"/>
    <col min="11790" max="11790" width="8.140625" style="5" customWidth="1"/>
    <col min="11791" max="11791" width="26.28515625" style="5" customWidth="1"/>
    <col min="11792" max="11792" width="4.7109375" style="5" customWidth="1"/>
    <col min="11793" max="11794" width="3.7109375" style="5" customWidth="1"/>
    <col min="11795" max="11795" width="6.85546875" style="5" customWidth="1"/>
    <col min="11796" max="12032" width="9.140625" style="5"/>
    <col min="12033" max="12035" width="2.7109375" style="5" customWidth="1"/>
    <col min="12036" max="12036" width="38.85546875" style="5" customWidth="1"/>
    <col min="12037" max="12037" width="3.5703125" style="5" customWidth="1"/>
    <col min="12038" max="12039" width="3.85546875" style="5" customWidth="1"/>
    <col min="12040" max="12040" width="7.28515625" style="5" customWidth="1"/>
    <col min="12041" max="12043" width="7.7109375" style="5" customWidth="1"/>
    <col min="12044" max="12044" width="8.85546875" style="5" customWidth="1"/>
    <col min="12045" max="12045" width="7.7109375" style="5" customWidth="1"/>
    <col min="12046" max="12046" width="8.140625" style="5" customWidth="1"/>
    <col min="12047" max="12047" width="26.28515625" style="5" customWidth="1"/>
    <col min="12048" max="12048" width="4.7109375" style="5" customWidth="1"/>
    <col min="12049" max="12050" width="3.7109375" style="5" customWidth="1"/>
    <col min="12051" max="12051" width="6.85546875" style="5" customWidth="1"/>
    <col min="12052" max="12288" width="9.140625" style="5"/>
    <col min="12289" max="12291" width="2.7109375" style="5" customWidth="1"/>
    <col min="12292" max="12292" width="38.85546875" style="5" customWidth="1"/>
    <col min="12293" max="12293" width="3.5703125" style="5" customWidth="1"/>
    <col min="12294" max="12295" width="3.85546875" style="5" customWidth="1"/>
    <col min="12296" max="12296" width="7.28515625" style="5" customWidth="1"/>
    <col min="12297" max="12299" width="7.7109375" style="5" customWidth="1"/>
    <col min="12300" max="12300" width="8.85546875" style="5" customWidth="1"/>
    <col min="12301" max="12301" width="7.7109375" style="5" customWidth="1"/>
    <col min="12302" max="12302" width="8.140625" style="5" customWidth="1"/>
    <col min="12303" max="12303" width="26.28515625" style="5" customWidth="1"/>
    <col min="12304" max="12304" width="4.7109375" style="5" customWidth="1"/>
    <col min="12305" max="12306" width="3.7109375" style="5" customWidth="1"/>
    <col min="12307" max="12307" width="6.85546875" style="5" customWidth="1"/>
    <col min="12308" max="12544" width="9.140625" style="5"/>
    <col min="12545" max="12547" width="2.7109375" style="5" customWidth="1"/>
    <col min="12548" max="12548" width="38.85546875" style="5" customWidth="1"/>
    <col min="12549" max="12549" width="3.5703125" style="5" customWidth="1"/>
    <col min="12550" max="12551" width="3.85546875" style="5" customWidth="1"/>
    <col min="12552" max="12552" width="7.28515625" style="5" customWidth="1"/>
    <col min="12553" max="12555" width="7.7109375" style="5" customWidth="1"/>
    <col min="12556" max="12556" width="8.85546875" style="5" customWidth="1"/>
    <col min="12557" max="12557" width="7.7109375" style="5" customWidth="1"/>
    <col min="12558" max="12558" width="8.140625" style="5" customWidth="1"/>
    <col min="12559" max="12559" width="26.28515625" style="5" customWidth="1"/>
    <col min="12560" max="12560" width="4.7109375" style="5" customWidth="1"/>
    <col min="12561" max="12562" width="3.7109375" style="5" customWidth="1"/>
    <col min="12563" max="12563" width="6.85546875" style="5" customWidth="1"/>
    <col min="12564" max="12800" width="9.140625" style="5"/>
    <col min="12801" max="12803" width="2.7109375" style="5" customWidth="1"/>
    <col min="12804" max="12804" width="38.85546875" style="5" customWidth="1"/>
    <col min="12805" max="12805" width="3.5703125" style="5" customWidth="1"/>
    <col min="12806" max="12807" width="3.85546875" style="5" customWidth="1"/>
    <col min="12808" max="12808" width="7.28515625" style="5" customWidth="1"/>
    <col min="12809" max="12811" width="7.7109375" style="5" customWidth="1"/>
    <col min="12812" max="12812" width="8.85546875" style="5" customWidth="1"/>
    <col min="12813" max="12813" width="7.7109375" style="5" customWidth="1"/>
    <col min="12814" max="12814" width="8.140625" style="5" customWidth="1"/>
    <col min="12815" max="12815" width="26.28515625" style="5" customWidth="1"/>
    <col min="12816" max="12816" width="4.7109375" style="5" customWidth="1"/>
    <col min="12817" max="12818" width="3.7109375" style="5" customWidth="1"/>
    <col min="12819" max="12819" width="6.85546875" style="5" customWidth="1"/>
    <col min="12820" max="13056" width="9.140625" style="5"/>
    <col min="13057" max="13059" width="2.7109375" style="5" customWidth="1"/>
    <col min="13060" max="13060" width="38.85546875" style="5" customWidth="1"/>
    <col min="13061" max="13061" width="3.5703125" style="5" customWidth="1"/>
    <col min="13062" max="13063" width="3.85546875" style="5" customWidth="1"/>
    <col min="13064" max="13064" width="7.28515625" style="5" customWidth="1"/>
    <col min="13065" max="13067" width="7.7109375" style="5" customWidth="1"/>
    <col min="13068" max="13068" width="8.85546875" style="5" customWidth="1"/>
    <col min="13069" max="13069" width="7.7109375" style="5" customWidth="1"/>
    <col min="13070" max="13070" width="8.140625" style="5" customWidth="1"/>
    <col min="13071" max="13071" width="26.28515625" style="5" customWidth="1"/>
    <col min="13072" max="13072" width="4.7109375" style="5" customWidth="1"/>
    <col min="13073" max="13074" width="3.7109375" style="5" customWidth="1"/>
    <col min="13075" max="13075" width="6.85546875" style="5" customWidth="1"/>
    <col min="13076" max="13312" width="9.140625" style="5"/>
    <col min="13313" max="13315" width="2.7109375" style="5" customWidth="1"/>
    <col min="13316" max="13316" width="38.85546875" style="5" customWidth="1"/>
    <col min="13317" max="13317" width="3.5703125" style="5" customWidth="1"/>
    <col min="13318" max="13319" width="3.85546875" style="5" customWidth="1"/>
    <col min="13320" max="13320" width="7.28515625" style="5" customWidth="1"/>
    <col min="13321" max="13323" width="7.7109375" style="5" customWidth="1"/>
    <col min="13324" max="13324" width="8.85546875" style="5" customWidth="1"/>
    <col min="13325" max="13325" width="7.7109375" style="5" customWidth="1"/>
    <col min="13326" max="13326" width="8.140625" style="5" customWidth="1"/>
    <col min="13327" max="13327" width="26.28515625" style="5" customWidth="1"/>
    <col min="13328" max="13328" width="4.7109375" style="5" customWidth="1"/>
    <col min="13329" max="13330" width="3.7109375" style="5" customWidth="1"/>
    <col min="13331" max="13331" width="6.85546875" style="5" customWidth="1"/>
    <col min="13332" max="13568" width="9.140625" style="5"/>
    <col min="13569" max="13571" width="2.7109375" style="5" customWidth="1"/>
    <col min="13572" max="13572" width="38.85546875" style="5" customWidth="1"/>
    <col min="13573" max="13573" width="3.5703125" style="5" customWidth="1"/>
    <col min="13574" max="13575" width="3.85546875" style="5" customWidth="1"/>
    <col min="13576" max="13576" width="7.28515625" style="5" customWidth="1"/>
    <col min="13577" max="13579" width="7.7109375" style="5" customWidth="1"/>
    <col min="13580" max="13580" width="8.85546875" style="5" customWidth="1"/>
    <col min="13581" max="13581" width="7.7109375" style="5" customWidth="1"/>
    <col min="13582" max="13582" width="8.140625" style="5" customWidth="1"/>
    <col min="13583" max="13583" width="26.28515625" style="5" customWidth="1"/>
    <col min="13584" max="13584" width="4.7109375" style="5" customWidth="1"/>
    <col min="13585" max="13586" width="3.7109375" style="5" customWidth="1"/>
    <col min="13587" max="13587" width="6.85546875" style="5" customWidth="1"/>
    <col min="13588" max="13824" width="9.140625" style="5"/>
    <col min="13825" max="13827" width="2.7109375" style="5" customWidth="1"/>
    <col min="13828" max="13828" width="38.85546875" style="5" customWidth="1"/>
    <col min="13829" max="13829" width="3.5703125" style="5" customWidth="1"/>
    <col min="13830" max="13831" width="3.85546875" style="5" customWidth="1"/>
    <col min="13832" max="13832" width="7.28515625" style="5" customWidth="1"/>
    <col min="13833" max="13835" width="7.7109375" style="5" customWidth="1"/>
    <col min="13836" max="13836" width="8.85546875" style="5" customWidth="1"/>
    <col min="13837" max="13837" width="7.7109375" style="5" customWidth="1"/>
    <col min="13838" max="13838" width="8.140625" style="5" customWidth="1"/>
    <col min="13839" max="13839" width="26.28515625" style="5" customWidth="1"/>
    <col min="13840" max="13840" width="4.7109375" style="5" customWidth="1"/>
    <col min="13841" max="13842" width="3.7109375" style="5" customWidth="1"/>
    <col min="13843" max="13843" width="6.85546875" style="5" customWidth="1"/>
    <col min="13844" max="14080" width="9.140625" style="5"/>
    <col min="14081" max="14083" width="2.7109375" style="5" customWidth="1"/>
    <col min="14084" max="14084" width="38.85546875" style="5" customWidth="1"/>
    <col min="14085" max="14085" width="3.5703125" style="5" customWidth="1"/>
    <col min="14086" max="14087" width="3.85546875" style="5" customWidth="1"/>
    <col min="14088" max="14088" width="7.28515625" style="5" customWidth="1"/>
    <col min="14089" max="14091" width="7.7109375" style="5" customWidth="1"/>
    <col min="14092" max="14092" width="8.85546875" style="5" customWidth="1"/>
    <col min="14093" max="14093" width="7.7109375" style="5" customWidth="1"/>
    <col min="14094" max="14094" width="8.140625" style="5" customWidth="1"/>
    <col min="14095" max="14095" width="26.28515625" style="5" customWidth="1"/>
    <col min="14096" max="14096" width="4.7109375" style="5" customWidth="1"/>
    <col min="14097" max="14098" width="3.7109375" style="5" customWidth="1"/>
    <col min="14099" max="14099" width="6.85546875" style="5" customWidth="1"/>
    <col min="14100" max="14336" width="9.140625" style="5"/>
    <col min="14337" max="14339" width="2.7109375" style="5" customWidth="1"/>
    <col min="14340" max="14340" width="38.85546875" style="5" customWidth="1"/>
    <col min="14341" max="14341" width="3.5703125" style="5" customWidth="1"/>
    <col min="14342" max="14343" width="3.85546875" style="5" customWidth="1"/>
    <col min="14344" max="14344" width="7.28515625" style="5" customWidth="1"/>
    <col min="14345" max="14347" width="7.7109375" style="5" customWidth="1"/>
    <col min="14348" max="14348" width="8.85546875" style="5" customWidth="1"/>
    <col min="14349" max="14349" width="7.7109375" style="5" customWidth="1"/>
    <col min="14350" max="14350" width="8.140625" style="5" customWidth="1"/>
    <col min="14351" max="14351" width="26.28515625" style="5" customWidth="1"/>
    <col min="14352" max="14352" width="4.7109375" style="5" customWidth="1"/>
    <col min="14353" max="14354" width="3.7109375" style="5" customWidth="1"/>
    <col min="14355" max="14355" width="6.85546875" style="5" customWidth="1"/>
    <col min="14356" max="14592" width="9.140625" style="5"/>
    <col min="14593" max="14595" width="2.7109375" style="5" customWidth="1"/>
    <col min="14596" max="14596" width="38.85546875" style="5" customWidth="1"/>
    <col min="14597" max="14597" width="3.5703125" style="5" customWidth="1"/>
    <col min="14598" max="14599" width="3.85546875" style="5" customWidth="1"/>
    <col min="14600" max="14600" width="7.28515625" style="5" customWidth="1"/>
    <col min="14601" max="14603" width="7.7109375" style="5" customWidth="1"/>
    <col min="14604" max="14604" width="8.85546875" style="5" customWidth="1"/>
    <col min="14605" max="14605" width="7.7109375" style="5" customWidth="1"/>
    <col min="14606" max="14606" width="8.140625" style="5" customWidth="1"/>
    <col min="14607" max="14607" width="26.28515625" style="5" customWidth="1"/>
    <col min="14608" max="14608" width="4.7109375" style="5" customWidth="1"/>
    <col min="14609" max="14610" width="3.7109375" style="5" customWidth="1"/>
    <col min="14611" max="14611" width="6.85546875" style="5" customWidth="1"/>
    <col min="14612" max="14848" width="9.140625" style="5"/>
    <col min="14849" max="14851" width="2.7109375" style="5" customWidth="1"/>
    <col min="14852" max="14852" width="38.85546875" style="5" customWidth="1"/>
    <col min="14853" max="14853" width="3.5703125" style="5" customWidth="1"/>
    <col min="14854" max="14855" width="3.85546875" style="5" customWidth="1"/>
    <col min="14856" max="14856" width="7.28515625" style="5" customWidth="1"/>
    <col min="14857" max="14859" width="7.7109375" style="5" customWidth="1"/>
    <col min="14860" max="14860" width="8.85546875" style="5" customWidth="1"/>
    <col min="14861" max="14861" width="7.7109375" style="5" customWidth="1"/>
    <col min="14862" max="14862" width="8.140625" style="5" customWidth="1"/>
    <col min="14863" max="14863" width="26.28515625" style="5" customWidth="1"/>
    <col min="14864" max="14864" width="4.7109375" style="5" customWidth="1"/>
    <col min="14865" max="14866" width="3.7109375" style="5" customWidth="1"/>
    <col min="14867" max="14867" width="6.85546875" style="5" customWidth="1"/>
    <col min="14868" max="15104" width="9.140625" style="5"/>
    <col min="15105" max="15107" width="2.7109375" style="5" customWidth="1"/>
    <col min="15108" max="15108" width="38.85546875" style="5" customWidth="1"/>
    <col min="15109" max="15109" width="3.5703125" style="5" customWidth="1"/>
    <col min="15110" max="15111" width="3.85546875" style="5" customWidth="1"/>
    <col min="15112" max="15112" width="7.28515625" style="5" customWidth="1"/>
    <col min="15113" max="15115" width="7.7109375" style="5" customWidth="1"/>
    <col min="15116" max="15116" width="8.85546875" style="5" customWidth="1"/>
    <col min="15117" max="15117" width="7.7109375" style="5" customWidth="1"/>
    <col min="15118" max="15118" width="8.140625" style="5" customWidth="1"/>
    <col min="15119" max="15119" width="26.28515625" style="5" customWidth="1"/>
    <col min="15120" max="15120" width="4.7109375" style="5" customWidth="1"/>
    <col min="15121" max="15122" width="3.7109375" style="5" customWidth="1"/>
    <col min="15123" max="15123" width="6.85546875" style="5" customWidth="1"/>
    <col min="15124" max="15360" width="9.140625" style="5"/>
    <col min="15361" max="15363" width="2.7109375" style="5" customWidth="1"/>
    <col min="15364" max="15364" width="38.85546875" style="5" customWidth="1"/>
    <col min="15365" max="15365" width="3.5703125" style="5" customWidth="1"/>
    <col min="15366" max="15367" width="3.85546875" style="5" customWidth="1"/>
    <col min="15368" max="15368" width="7.28515625" style="5" customWidth="1"/>
    <col min="15369" max="15371" width="7.7109375" style="5" customWidth="1"/>
    <col min="15372" max="15372" width="8.85546875" style="5" customWidth="1"/>
    <col min="15373" max="15373" width="7.7109375" style="5" customWidth="1"/>
    <col min="15374" max="15374" width="8.140625" style="5" customWidth="1"/>
    <col min="15375" max="15375" width="26.28515625" style="5" customWidth="1"/>
    <col min="15376" max="15376" width="4.7109375" style="5" customWidth="1"/>
    <col min="15377" max="15378" width="3.7109375" style="5" customWidth="1"/>
    <col min="15379" max="15379" width="6.85546875" style="5" customWidth="1"/>
    <col min="15380" max="15616" width="9.140625" style="5"/>
    <col min="15617" max="15619" width="2.7109375" style="5" customWidth="1"/>
    <col min="15620" max="15620" width="38.85546875" style="5" customWidth="1"/>
    <col min="15621" max="15621" width="3.5703125" style="5" customWidth="1"/>
    <col min="15622" max="15623" width="3.85546875" style="5" customWidth="1"/>
    <col min="15624" max="15624" width="7.28515625" style="5" customWidth="1"/>
    <col min="15625" max="15627" width="7.7109375" style="5" customWidth="1"/>
    <col min="15628" max="15628" width="8.85546875" style="5" customWidth="1"/>
    <col min="15629" max="15629" width="7.7109375" style="5" customWidth="1"/>
    <col min="15630" max="15630" width="8.140625" style="5" customWidth="1"/>
    <col min="15631" max="15631" width="26.28515625" style="5" customWidth="1"/>
    <col min="15632" max="15632" width="4.7109375" style="5" customWidth="1"/>
    <col min="15633" max="15634" width="3.7109375" style="5" customWidth="1"/>
    <col min="15635" max="15635" width="6.85546875" style="5" customWidth="1"/>
    <col min="15636" max="15872" width="9.140625" style="5"/>
    <col min="15873" max="15875" width="2.7109375" style="5" customWidth="1"/>
    <col min="15876" max="15876" width="38.85546875" style="5" customWidth="1"/>
    <col min="15877" max="15877" width="3.5703125" style="5" customWidth="1"/>
    <col min="15878" max="15879" width="3.85546875" style="5" customWidth="1"/>
    <col min="15880" max="15880" width="7.28515625" style="5" customWidth="1"/>
    <col min="15881" max="15883" width="7.7109375" style="5" customWidth="1"/>
    <col min="15884" max="15884" width="8.85546875" style="5" customWidth="1"/>
    <col min="15885" max="15885" width="7.7109375" style="5" customWidth="1"/>
    <col min="15886" max="15886" width="8.140625" style="5" customWidth="1"/>
    <col min="15887" max="15887" width="26.28515625" style="5" customWidth="1"/>
    <col min="15888" max="15888" width="4.7109375" style="5" customWidth="1"/>
    <col min="15889" max="15890" width="3.7109375" style="5" customWidth="1"/>
    <col min="15891" max="15891" width="6.85546875" style="5" customWidth="1"/>
    <col min="15892" max="16128" width="9.140625" style="5"/>
    <col min="16129" max="16131" width="2.7109375" style="5" customWidth="1"/>
    <col min="16132" max="16132" width="38.85546875" style="5" customWidth="1"/>
    <col min="16133" max="16133" width="3.5703125" style="5" customWidth="1"/>
    <col min="16134" max="16135" width="3.85546875" style="5" customWidth="1"/>
    <col min="16136" max="16136" width="7.28515625" style="5" customWidth="1"/>
    <col min="16137" max="16139" width="7.7109375" style="5" customWidth="1"/>
    <col min="16140" max="16140" width="8.85546875" style="5" customWidth="1"/>
    <col min="16141" max="16141" width="7.7109375" style="5" customWidth="1"/>
    <col min="16142" max="16142" width="8.140625" style="5" customWidth="1"/>
    <col min="16143" max="16143" width="26.28515625" style="5" customWidth="1"/>
    <col min="16144" max="16144" width="4.7109375" style="5" customWidth="1"/>
    <col min="16145" max="16146" width="3.7109375" style="5" customWidth="1"/>
    <col min="16147" max="16147" width="6.85546875" style="5" customWidth="1"/>
    <col min="16148" max="16384" width="9.140625" style="5"/>
  </cols>
  <sheetData>
    <row r="1" spans="1:22" ht="15.75" x14ac:dyDescent="0.2">
      <c r="A1" s="296" t="s">
        <v>90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</row>
    <row r="2" spans="1:22" ht="15.75" x14ac:dyDescent="0.2">
      <c r="A2" s="297" t="s">
        <v>50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</row>
    <row r="3" spans="1:22" ht="15.75" x14ac:dyDescent="0.2">
      <c r="A3" s="298" t="s">
        <v>30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13"/>
      <c r="T3" s="13"/>
      <c r="U3" s="13"/>
      <c r="V3" s="13"/>
    </row>
    <row r="4" spans="1:22" ht="13.5" thickBot="1" x14ac:dyDescent="0.25">
      <c r="P4" s="299" t="s">
        <v>0</v>
      </c>
      <c r="Q4" s="299"/>
      <c r="R4" s="299"/>
    </row>
    <row r="5" spans="1:22" ht="12.75" customHeight="1" x14ac:dyDescent="0.2">
      <c r="A5" s="307" t="s">
        <v>31</v>
      </c>
      <c r="B5" s="310" t="s">
        <v>1</v>
      </c>
      <c r="C5" s="310" t="s">
        <v>2</v>
      </c>
      <c r="D5" s="327" t="s">
        <v>15</v>
      </c>
      <c r="E5" s="55"/>
      <c r="F5" s="310" t="s">
        <v>42</v>
      </c>
      <c r="G5" s="324" t="s">
        <v>4</v>
      </c>
      <c r="H5" s="340" t="s">
        <v>5</v>
      </c>
      <c r="I5" s="300" t="s">
        <v>32</v>
      </c>
      <c r="J5" s="301"/>
      <c r="K5" s="301"/>
      <c r="L5" s="302"/>
      <c r="M5" s="317" t="s">
        <v>40</v>
      </c>
      <c r="N5" s="317" t="s">
        <v>41</v>
      </c>
      <c r="O5" s="320" t="s">
        <v>91</v>
      </c>
      <c r="P5" s="321"/>
      <c r="Q5" s="321"/>
      <c r="R5" s="322"/>
    </row>
    <row r="6" spans="1:22" ht="12.75" customHeight="1" x14ac:dyDescent="0.2">
      <c r="A6" s="308"/>
      <c r="B6" s="311"/>
      <c r="C6" s="311"/>
      <c r="D6" s="328"/>
      <c r="E6" s="56"/>
      <c r="F6" s="311"/>
      <c r="G6" s="325"/>
      <c r="H6" s="341"/>
      <c r="I6" s="323" t="s">
        <v>6</v>
      </c>
      <c r="J6" s="303" t="s">
        <v>7</v>
      </c>
      <c r="K6" s="304"/>
      <c r="L6" s="305" t="s">
        <v>22</v>
      </c>
      <c r="M6" s="318"/>
      <c r="N6" s="318"/>
      <c r="O6" s="313" t="s">
        <v>15</v>
      </c>
      <c r="P6" s="303" t="s">
        <v>8</v>
      </c>
      <c r="Q6" s="315"/>
      <c r="R6" s="316"/>
    </row>
    <row r="7" spans="1:22" ht="117" customHeight="1" thickBot="1" x14ac:dyDescent="0.25">
      <c r="A7" s="309"/>
      <c r="B7" s="312"/>
      <c r="C7" s="312"/>
      <c r="D7" s="329"/>
      <c r="E7" s="57" t="s">
        <v>3</v>
      </c>
      <c r="F7" s="312"/>
      <c r="G7" s="326"/>
      <c r="H7" s="342"/>
      <c r="I7" s="309"/>
      <c r="J7" s="7" t="s">
        <v>6</v>
      </c>
      <c r="K7" s="6" t="s">
        <v>16</v>
      </c>
      <c r="L7" s="306"/>
      <c r="M7" s="319"/>
      <c r="N7" s="319"/>
      <c r="O7" s="314"/>
      <c r="P7" s="8" t="s">
        <v>43</v>
      </c>
      <c r="Q7" s="8" t="s">
        <v>44</v>
      </c>
      <c r="R7" s="9" t="s">
        <v>45</v>
      </c>
    </row>
    <row r="8" spans="1:22" s="108" customFormat="1" x14ac:dyDescent="0.2">
      <c r="A8" s="355" t="s">
        <v>125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7"/>
    </row>
    <row r="9" spans="1:22" s="108" customFormat="1" ht="12.75" customHeight="1" x14ac:dyDescent="0.2">
      <c r="A9" s="358" t="s">
        <v>75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60"/>
    </row>
    <row r="10" spans="1:22" ht="15.75" customHeight="1" thickBot="1" x14ac:dyDescent="0.25">
      <c r="A10" s="123" t="s">
        <v>9</v>
      </c>
      <c r="B10" s="333" t="s">
        <v>70</v>
      </c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5"/>
    </row>
    <row r="11" spans="1:22" ht="13.5" thickBot="1" x14ac:dyDescent="0.25">
      <c r="A11" s="182" t="s">
        <v>9</v>
      </c>
      <c r="B11" s="180" t="s">
        <v>9</v>
      </c>
      <c r="C11" s="336" t="s">
        <v>66</v>
      </c>
      <c r="D11" s="337"/>
      <c r="E11" s="338"/>
      <c r="F11" s="338"/>
      <c r="G11" s="338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9"/>
    </row>
    <row r="12" spans="1:22" ht="16.5" customHeight="1" x14ac:dyDescent="0.2">
      <c r="A12" s="77" t="s">
        <v>9</v>
      </c>
      <c r="B12" s="78" t="s">
        <v>9</v>
      </c>
      <c r="C12" s="186" t="s">
        <v>9</v>
      </c>
      <c r="D12" s="189" t="s">
        <v>86</v>
      </c>
      <c r="E12" s="330" t="s">
        <v>115</v>
      </c>
      <c r="F12" s="269" t="s">
        <v>52</v>
      </c>
      <c r="G12" s="361" t="s">
        <v>48</v>
      </c>
      <c r="H12" s="84"/>
      <c r="I12" s="197"/>
      <c r="J12" s="87"/>
      <c r="K12" s="87"/>
      <c r="L12" s="87"/>
      <c r="M12" s="88"/>
      <c r="N12" s="202"/>
      <c r="O12" s="208"/>
      <c r="P12" s="248"/>
      <c r="Q12" s="248"/>
      <c r="R12" s="249"/>
    </row>
    <row r="13" spans="1:22" ht="15.75" customHeight="1" x14ac:dyDescent="0.2">
      <c r="A13" s="79"/>
      <c r="B13" s="80"/>
      <c r="C13" s="187"/>
      <c r="D13" s="184" t="s">
        <v>51</v>
      </c>
      <c r="E13" s="331"/>
      <c r="F13" s="270"/>
      <c r="G13" s="362"/>
      <c r="H13" s="190" t="s">
        <v>46</v>
      </c>
      <c r="I13" s="198">
        <f>J13+L13</f>
        <v>13876.8</v>
      </c>
      <c r="J13" s="24">
        <f>13876.8</f>
        <v>13876.8</v>
      </c>
      <c r="K13" s="24"/>
      <c r="L13" s="24"/>
      <c r="M13" s="100">
        <f>15900+153</f>
        <v>16053</v>
      </c>
      <c r="N13" s="203">
        <f>15900+153</f>
        <v>16053</v>
      </c>
      <c r="O13" s="288" t="s">
        <v>121</v>
      </c>
      <c r="P13" s="206">
        <v>69.599999999999994</v>
      </c>
      <c r="Q13" s="206">
        <v>69.599999999999994</v>
      </c>
      <c r="R13" s="161">
        <v>69.599999999999994</v>
      </c>
      <c r="T13" s="90"/>
    </row>
    <row r="14" spans="1:22" x14ac:dyDescent="0.2">
      <c r="A14" s="79"/>
      <c r="B14" s="80"/>
      <c r="C14" s="187"/>
      <c r="D14" s="364" t="s">
        <v>87</v>
      </c>
      <c r="E14" s="331"/>
      <c r="F14" s="270"/>
      <c r="G14" s="362"/>
      <c r="H14" s="190"/>
      <c r="I14" s="199"/>
      <c r="J14" s="50"/>
      <c r="K14" s="50"/>
      <c r="L14" s="50"/>
      <c r="M14" s="51"/>
      <c r="N14" s="204"/>
      <c r="O14" s="288"/>
      <c r="P14" s="207"/>
      <c r="Q14" s="207"/>
      <c r="R14" s="89"/>
    </row>
    <row r="15" spans="1:22" ht="13.5" thickBot="1" x14ac:dyDescent="0.25">
      <c r="A15" s="82"/>
      <c r="B15" s="83"/>
      <c r="C15" s="188"/>
      <c r="D15" s="365"/>
      <c r="E15" s="332"/>
      <c r="F15" s="271"/>
      <c r="G15" s="363"/>
      <c r="H15" s="66" t="s">
        <v>10</v>
      </c>
      <c r="I15" s="200">
        <f t="shared" ref="I15:N15" si="0">SUM(I12:I14)</f>
        <v>13876.8</v>
      </c>
      <c r="J15" s="193">
        <f t="shared" si="0"/>
        <v>13876.8</v>
      </c>
      <c r="K15" s="193">
        <f t="shared" si="0"/>
        <v>0</v>
      </c>
      <c r="L15" s="201">
        <f t="shared" si="0"/>
        <v>0</v>
      </c>
      <c r="M15" s="38">
        <f t="shared" si="0"/>
        <v>16053</v>
      </c>
      <c r="N15" s="205">
        <f t="shared" si="0"/>
        <v>16053</v>
      </c>
      <c r="O15" s="289"/>
      <c r="P15" s="250"/>
      <c r="Q15" s="250"/>
      <c r="R15" s="251"/>
      <c r="S15" s="14"/>
      <c r="U15" s="13"/>
    </row>
    <row r="16" spans="1:22" ht="15.75" customHeight="1" x14ac:dyDescent="0.2">
      <c r="A16" s="79" t="s">
        <v>9</v>
      </c>
      <c r="B16" s="80" t="s">
        <v>9</v>
      </c>
      <c r="C16" s="81" t="s">
        <v>11</v>
      </c>
      <c r="D16" s="376" t="s">
        <v>95</v>
      </c>
      <c r="E16" s="177" t="s">
        <v>115</v>
      </c>
      <c r="F16" s="135" t="s">
        <v>52</v>
      </c>
      <c r="G16" s="168" t="s">
        <v>48</v>
      </c>
      <c r="H16" s="148" t="s">
        <v>58</v>
      </c>
      <c r="I16" s="151">
        <f>J16+L16</f>
        <v>94.7</v>
      </c>
      <c r="J16" s="23">
        <v>94.7</v>
      </c>
      <c r="K16" s="23"/>
      <c r="L16" s="24"/>
      <c r="M16" s="88">
        <v>200</v>
      </c>
      <c r="N16" s="243">
        <v>200</v>
      </c>
      <c r="O16" s="234" t="s">
        <v>64</v>
      </c>
      <c r="P16" s="231">
        <v>130</v>
      </c>
      <c r="Q16" s="231">
        <v>130</v>
      </c>
      <c r="R16" s="228">
        <v>130</v>
      </c>
      <c r="S16" s="14"/>
      <c r="U16" s="13"/>
    </row>
    <row r="17" spans="1:21" ht="12.75" customHeight="1" x14ac:dyDescent="0.2">
      <c r="A17" s="367"/>
      <c r="B17" s="369"/>
      <c r="C17" s="375"/>
      <c r="D17" s="377"/>
      <c r="E17" s="374"/>
      <c r="F17" s="270"/>
      <c r="G17" s="362"/>
      <c r="H17" s="155" t="s">
        <v>59</v>
      </c>
      <c r="I17" s="195">
        <f>J17+L18</f>
        <v>50</v>
      </c>
      <c r="J17" s="27">
        <v>50</v>
      </c>
      <c r="K17" s="239"/>
      <c r="L17" s="239"/>
      <c r="M17" s="242"/>
      <c r="N17" s="240"/>
      <c r="O17" s="276" t="s">
        <v>122</v>
      </c>
      <c r="P17" s="252">
        <v>0.3</v>
      </c>
      <c r="Q17" s="113">
        <v>2</v>
      </c>
      <c r="R17" s="114">
        <v>2</v>
      </c>
      <c r="U17" s="13"/>
    </row>
    <row r="18" spans="1:21" ht="12.75" customHeight="1" x14ac:dyDescent="0.2">
      <c r="A18" s="367"/>
      <c r="B18" s="369"/>
      <c r="C18" s="375"/>
      <c r="D18" s="377"/>
      <c r="E18" s="374"/>
      <c r="F18" s="270"/>
      <c r="G18" s="362"/>
      <c r="H18" s="190"/>
      <c r="I18" s="237"/>
      <c r="J18" s="219"/>
      <c r="K18" s="24"/>
      <c r="L18" s="24"/>
      <c r="M18" s="238"/>
      <c r="N18" s="244"/>
      <c r="O18" s="276"/>
      <c r="P18" s="353"/>
      <c r="Q18" s="353"/>
      <c r="R18" s="354"/>
      <c r="U18" s="13"/>
    </row>
    <row r="19" spans="1:21" ht="14.25" customHeight="1" x14ac:dyDescent="0.2">
      <c r="A19" s="367"/>
      <c r="B19" s="369"/>
      <c r="C19" s="375"/>
      <c r="D19" s="364" t="s">
        <v>96</v>
      </c>
      <c r="E19" s="374"/>
      <c r="F19" s="270"/>
      <c r="G19" s="362"/>
      <c r="H19" s="71"/>
      <c r="I19" s="192"/>
      <c r="J19" s="24"/>
      <c r="K19" s="24"/>
      <c r="L19" s="24"/>
      <c r="M19" s="48"/>
      <c r="N19" s="245"/>
      <c r="O19" s="276"/>
      <c r="P19" s="353"/>
      <c r="Q19" s="353"/>
      <c r="R19" s="354"/>
      <c r="U19" s="13"/>
    </row>
    <row r="20" spans="1:21" ht="14.25" customHeight="1" x14ac:dyDescent="0.2">
      <c r="A20" s="367"/>
      <c r="B20" s="369"/>
      <c r="C20" s="375"/>
      <c r="D20" s="364"/>
      <c r="E20" s="374"/>
      <c r="F20" s="270"/>
      <c r="G20" s="362"/>
      <c r="H20" s="194"/>
      <c r="I20" s="209"/>
      <c r="J20" s="210"/>
      <c r="K20" s="210"/>
      <c r="L20" s="210"/>
      <c r="M20" s="213"/>
      <c r="N20" s="246"/>
      <c r="O20" s="378" t="s">
        <v>97</v>
      </c>
      <c r="P20" s="232">
        <v>100</v>
      </c>
      <c r="Q20" s="232">
        <v>100</v>
      </c>
      <c r="R20" s="229">
        <v>100</v>
      </c>
      <c r="U20" s="13"/>
    </row>
    <row r="21" spans="1:21" ht="16.5" customHeight="1" x14ac:dyDescent="0.2">
      <c r="A21" s="130"/>
      <c r="B21" s="131"/>
      <c r="C21" s="140"/>
      <c r="D21" s="141" t="s">
        <v>63</v>
      </c>
      <c r="E21" s="143"/>
      <c r="F21" s="136"/>
      <c r="G21" s="183"/>
      <c r="H21" s="112"/>
      <c r="I21" s="196"/>
      <c r="J21" s="50"/>
      <c r="K21" s="50"/>
      <c r="L21" s="50"/>
      <c r="M21" s="152"/>
      <c r="N21" s="247"/>
      <c r="O21" s="378"/>
      <c r="P21" s="253"/>
      <c r="Q21" s="113"/>
      <c r="R21" s="114"/>
      <c r="U21" s="13"/>
    </row>
    <row r="22" spans="1:21" ht="15.75" customHeight="1" thickBot="1" x14ac:dyDescent="0.25">
      <c r="A22" s="125"/>
      <c r="B22" s="127"/>
      <c r="C22" s="129"/>
      <c r="D22" s="142"/>
      <c r="E22" s="139"/>
      <c r="F22" s="137"/>
      <c r="G22" s="185"/>
      <c r="H22" s="72" t="s">
        <v>10</v>
      </c>
      <c r="I22" s="191">
        <f>SUM(I16:I21)</f>
        <v>144.69999999999999</v>
      </c>
      <c r="J22" s="191">
        <f t="shared" ref="J22:N22" si="1">SUM(J16:J21)</f>
        <v>144.69999999999999</v>
      </c>
      <c r="K22" s="191">
        <f t="shared" si="1"/>
        <v>0</v>
      </c>
      <c r="L22" s="211">
        <f t="shared" si="1"/>
        <v>0</v>
      </c>
      <c r="M22" s="38">
        <f t="shared" si="1"/>
        <v>200</v>
      </c>
      <c r="N22" s="191">
        <f t="shared" si="1"/>
        <v>200</v>
      </c>
      <c r="O22" s="225" t="s">
        <v>65</v>
      </c>
      <c r="P22" s="233">
        <v>50</v>
      </c>
      <c r="Q22" s="233">
        <v>50</v>
      </c>
      <c r="R22" s="230">
        <v>50</v>
      </c>
      <c r="U22" s="13"/>
    </row>
    <row r="23" spans="1:21" ht="13.5" customHeight="1" x14ac:dyDescent="0.2">
      <c r="A23" s="366" t="s">
        <v>9</v>
      </c>
      <c r="B23" s="343" t="s">
        <v>9</v>
      </c>
      <c r="C23" s="263" t="s">
        <v>47</v>
      </c>
      <c r="D23" s="370" t="s">
        <v>118</v>
      </c>
      <c r="E23" s="373" t="s">
        <v>84</v>
      </c>
      <c r="F23" s="347" t="s">
        <v>52</v>
      </c>
      <c r="G23" s="350" t="s">
        <v>60</v>
      </c>
      <c r="H23" s="94" t="s">
        <v>88</v>
      </c>
      <c r="I23" s="60">
        <f>J23+L23</f>
        <v>580.1</v>
      </c>
      <c r="J23" s="61"/>
      <c r="K23" s="61"/>
      <c r="L23" s="62">
        <v>580.1</v>
      </c>
      <c r="M23" s="98">
        <v>14.3</v>
      </c>
      <c r="N23" s="75"/>
      <c r="O23" s="275" t="s">
        <v>99</v>
      </c>
      <c r="P23" s="231"/>
      <c r="Q23" s="99"/>
      <c r="R23" s="228"/>
      <c r="U23" s="13"/>
    </row>
    <row r="24" spans="1:21" ht="13.5" customHeight="1" x14ac:dyDescent="0.2">
      <c r="A24" s="367"/>
      <c r="B24" s="369"/>
      <c r="C24" s="264"/>
      <c r="D24" s="371"/>
      <c r="E24" s="374"/>
      <c r="F24" s="348"/>
      <c r="G24" s="351"/>
      <c r="H24" s="95" t="s">
        <v>76</v>
      </c>
      <c r="I24" s="76">
        <f>J24+L24</f>
        <v>5221.2</v>
      </c>
      <c r="J24" s="23"/>
      <c r="K24" s="23"/>
      <c r="L24" s="24">
        <v>5221.2</v>
      </c>
      <c r="M24" s="100">
        <v>128.80000000000001</v>
      </c>
      <c r="N24" s="96"/>
      <c r="O24" s="276"/>
      <c r="P24" s="232"/>
      <c r="Q24" s="46"/>
      <c r="R24" s="229"/>
      <c r="U24" s="13"/>
    </row>
    <row r="25" spans="1:21" ht="13.5" customHeight="1" thickBot="1" x14ac:dyDescent="0.25">
      <c r="A25" s="368"/>
      <c r="B25" s="344"/>
      <c r="C25" s="265"/>
      <c r="D25" s="372"/>
      <c r="E25" s="284"/>
      <c r="F25" s="349"/>
      <c r="G25" s="352"/>
      <c r="H25" s="97" t="s">
        <v>10</v>
      </c>
      <c r="I25" s="29">
        <f t="shared" ref="I25:N25" si="2">SUM(I23:I24)</f>
        <v>5801.3</v>
      </c>
      <c r="J25" s="30">
        <f t="shared" si="2"/>
        <v>0</v>
      </c>
      <c r="K25" s="30">
        <f t="shared" si="2"/>
        <v>0</v>
      </c>
      <c r="L25" s="30">
        <f t="shared" si="2"/>
        <v>5801.3</v>
      </c>
      <c r="M25" s="31">
        <f>SUM(M23:M24)</f>
        <v>143.10000000000002</v>
      </c>
      <c r="N25" s="31">
        <f t="shared" si="2"/>
        <v>0</v>
      </c>
      <c r="O25" s="277"/>
      <c r="P25" s="104">
        <v>98</v>
      </c>
      <c r="Q25" s="105">
        <v>100</v>
      </c>
      <c r="R25" s="106"/>
      <c r="U25" s="13"/>
    </row>
    <row r="26" spans="1:21" ht="15.75" customHeight="1" x14ac:dyDescent="0.2">
      <c r="A26" s="366" t="s">
        <v>9</v>
      </c>
      <c r="B26" s="343" t="s">
        <v>9</v>
      </c>
      <c r="C26" s="345" t="s">
        <v>53</v>
      </c>
      <c r="D26" s="379" t="s">
        <v>81</v>
      </c>
      <c r="E26" s="380" t="s">
        <v>115</v>
      </c>
      <c r="F26" s="269" t="s">
        <v>52</v>
      </c>
      <c r="G26" s="350" t="s">
        <v>48</v>
      </c>
      <c r="H26" s="67" t="s">
        <v>46</v>
      </c>
      <c r="I26" s="19">
        <f>J26+L26</f>
        <v>100</v>
      </c>
      <c r="J26" s="20">
        <v>100</v>
      </c>
      <c r="K26" s="20"/>
      <c r="L26" s="21"/>
      <c r="M26" s="75">
        <v>100</v>
      </c>
      <c r="N26" s="75">
        <v>100</v>
      </c>
      <c r="O26" s="384" t="s">
        <v>82</v>
      </c>
      <c r="P26" s="58">
        <v>100</v>
      </c>
      <c r="Q26" s="58">
        <v>100</v>
      </c>
      <c r="R26" s="59">
        <v>100</v>
      </c>
    </row>
    <row r="27" spans="1:21" ht="13.5" thickBot="1" x14ac:dyDescent="0.25">
      <c r="A27" s="367"/>
      <c r="B27" s="344"/>
      <c r="C27" s="346"/>
      <c r="D27" s="365"/>
      <c r="E27" s="381"/>
      <c r="F27" s="271"/>
      <c r="G27" s="352"/>
      <c r="H27" s="66" t="s">
        <v>10</v>
      </c>
      <c r="I27" s="29">
        <f t="shared" ref="I27:N27" si="3">SUM(I26:I26)</f>
        <v>100</v>
      </c>
      <c r="J27" s="30">
        <f t="shared" si="3"/>
        <v>100</v>
      </c>
      <c r="K27" s="30">
        <f t="shared" si="3"/>
        <v>0</v>
      </c>
      <c r="L27" s="30">
        <f t="shared" si="3"/>
        <v>0</v>
      </c>
      <c r="M27" s="31">
        <f t="shared" si="3"/>
        <v>100</v>
      </c>
      <c r="N27" s="31">
        <f t="shared" si="3"/>
        <v>100</v>
      </c>
      <c r="O27" s="289"/>
      <c r="P27" s="43"/>
      <c r="Q27" s="43"/>
      <c r="R27" s="44"/>
    </row>
    <row r="28" spans="1:21" ht="12.75" customHeight="1" x14ac:dyDescent="0.2">
      <c r="A28" s="382" t="s">
        <v>9</v>
      </c>
      <c r="B28" s="343" t="s">
        <v>9</v>
      </c>
      <c r="C28" s="345" t="s">
        <v>52</v>
      </c>
      <c r="D28" s="379" t="s">
        <v>119</v>
      </c>
      <c r="E28" s="380" t="s">
        <v>115</v>
      </c>
      <c r="F28" s="269" t="s">
        <v>52</v>
      </c>
      <c r="G28" s="350" t="s">
        <v>48</v>
      </c>
      <c r="H28" s="67" t="s">
        <v>46</v>
      </c>
      <c r="I28" s="19">
        <f>J28+L28</f>
        <v>23.2</v>
      </c>
      <c r="J28" s="20">
        <v>23.2</v>
      </c>
      <c r="K28" s="20"/>
      <c r="L28" s="21"/>
      <c r="M28" s="75"/>
      <c r="N28" s="75"/>
      <c r="O28" s="144" t="s">
        <v>54</v>
      </c>
      <c r="P28" s="41">
        <v>1</v>
      </c>
      <c r="Q28" s="41"/>
      <c r="R28" s="42"/>
    </row>
    <row r="29" spans="1:21" ht="13.5" thickBot="1" x14ac:dyDescent="0.25">
      <c r="A29" s="383"/>
      <c r="B29" s="344"/>
      <c r="C29" s="346"/>
      <c r="D29" s="365"/>
      <c r="E29" s="381"/>
      <c r="F29" s="271"/>
      <c r="G29" s="352"/>
      <c r="H29" s="66" t="s">
        <v>10</v>
      </c>
      <c r="I29" s="29">
        <f t="shared" ref="I29:N29" si="4">SUM(I28:I28)</f>
        <v>23.2</v>
      </c>
      <c r="J29" s="30">
        <f t="shared" si="4"/>
        <v>23.2</v>
      </c>
      <c r="K29" s="30">
        <f t="shared" si="4"/>
        <v>0</v>
      </c>
      <c r="L29" s="30">
        <f t="shared" si="4"/>
        <v>0</v>
      </c>
      <c r="M29" s="31">
        <f t="shared" si="4"/>
        <v>0</v>
      </c>
      <c r="N29" s="31">
        <f t="shared" si="4"/>
        <v>0</v>
      </c>
      <c r="O29" s="15"/>
      <c r="P29" s="43"/>
      <c r="Q29" s="43"/>
      <c r="R29" s="44"/>
    </row>
    <row r="30" spans="1:21" ht="12" customHeight="1" x14ac:dyDescent="0.2">
      <c r="A30" s="366" t="s">
        <v>9</v>
      </c>
      <c r="B30" s="343" t="s">
        <v>9</v>
      </c>
      <c r="C30" s="345" t="s">
        <v>49</v>
      </c>
      <c r="D30" s="390" t="s">
        <v>85</v>
      </c>
      <c r="E30" s="373" t="s">
        <v>84</v>
      </c>
      <c r="F30" s="269" t="s">
        <v>52</v>
      </c>
      <c r="G30" s="350" t="s">
        <v>60</v>
      </c>
      <c r="H30" s="69" t="s">
        <v>112</v>
      </c>
      <c r="I30" s="19">
        <f>J30+L30</f>
        <v>350</v>
      </c>
      <c r="J30" s="20"/>
      <c r="K30" s="20"/>
      <c r="L30" s="21">
        <v>350</v>
      </c>
      <c r="M30" s="75">
        <v>1000</v>
      </c>
      <c r="N30" s="75">
        <v>1750</v>
      </c>
      <c r="O30" s="275" t="s">
        <v>80</v>
      </c>
      <c r="P30" s="232">
        <v>10</v>
      </c>
      <c r="Q30" s="232">
        <v>40</v>
      </c>
      <c r="R30" s="229">
        <v>50</v>
      </c>
      <c r="U30" s="13"/>
    </row>
    <row r="31" spans="1:21" ht="19.5" customHeight="1" x14ac:dyDescent="0.2">
      <c r="A31" s="367"/>
      <c r="B31" s="369"/>
      <c r="C31" s="375"/>
      <c r="D31" s="391"/>
      <c r="E31" s="374"/>
      <c r="F31" s="270"/>
      <c r="G31" s="351"/>
      <c r="H31" s="70"/>
      <c r="I31" s="22">
        <f>J31+L31</f>
        <v>0</v>
      </c>
      <c r="J31" s="23"/>
      <c r="K31" s="23"/>
      <c r="L31" s="24"/>
      <c r="M31" s="47"/>
      <c r="N31" s="47"/>
      <c r="O31" s="276"/>
      <c r="P31" s="232"/>
      <c r="Q31" s="232"/>
      <c r="R31" s="229"/>
      <c r="U31" s="13"/>
    </row>
    <row r="32" spans="1:21" ht="13.5" thickBot="1" x14ac:dyDescent="0.25">
      <c r="A32" s="368"/>
      <c r="B32" s="344"/>
      <c r="C32" s="346"/>
      <c r="D32" s="392"/>
      <c r="E32" s="284"/>
      <c r="F32" s="271"/>
      <c r="G32" s="352"/>
      <c r="H32" s="66" t="s">
        <v>10</v>
      </c>
      <c r="I32" s="29">
        <f t="shared" ref="I32:N32" si="5">SUM(I30:I31)</f>
        <v>350</v>
      </c>
      <c r="J32" s="30">
        <f t="shared" si="5"/>
        <v>0</v>
      </c>
      <c r="K32" s="30">
        <f t="shared" si="5"/>
        <v>0</v>
      </c>
      <c r="L32" s="30">
        <f t="shared" si="5"/>
        <v>350</v>
      </c>
      <c r="M32" s="31">
        <f t="shared" si="5"/>
        <v>1000</v>
      </c>
      <c r="N32" s="31">
        <f t="shared" si="5"/>
        <v>1750</v>
      </c>
      <c r="O32" s="277"/>
      <c r="P32" s="233"/>
      <c r="Q32" s="233"/>
      <c r="R32" s="230"/>
      <c r="U32" s="13"/>
    </row>
    <row r="33" spans="1:21" ht="12.75" customHeight="1" x14ac:dyDescent="0.2">
      <c r="A33" s="367" t="s">
        <v>9</v>
      </c>
      <c r="B33" s="343" t="s">
        <v>9</v>
      </c>
      <c r="C33" s="345" t="s">
        <v>78</v>
      </c>
      <c r="D33" s="379" t="s">
        <v>55</v>
      </c>
      <c r="E33" s="380"/>
      <c r="F33" s="269" t="s">
        <v>52</v>
      </c>
      <c r="G33" s="350" t="s">
        <v>48</v>
      </c>
      <c r="H33" s="68" t="s">
        <v>58</v>
      </c>
      <c r="I33" s="22">
        <f>J33+L33</f>
        <v>9.9</v>
      </c>
      <c r="J33" s="23">
        <v>9.9</v>
      </c>
      <c r="K33" s="20"/>
      <c r="L33" s="21"/>
      <c r="M33" s="75"/>
      <c r="N33" s="75"/>
      <c r="O33" s="384" t="s">
        <v>123</v>
      </c>
      <c r="P33" s="41">
        <v>589</v>
      </c>
      <c r="Q33" s="41"/>
      <c r="R33" s="42"/>
    </row>
    <row r="34" spans="1:21" ht="13.5" thickBot="1" x14ac:dyDescent="0.25">
      <c r="A34" s="368"/>
      <c r="B34" s="344"/>
      <c r="C34" s="346"/>
      <c r="D34" s="365"/>
      <c r="E34" s="381"/>
      <c r="F34" s="271"/>
      <c r="G34" s="352"/>
      <c r="H34" s="66" t="s">
        <v>10</v>
      </c>
      <c r="I34" s="29">
        <f t="shared" ref="I34:N34" si="6">SUM(I33:I33)</f>
        <v>9.9</v>
      </c>
      <c r="J34" s="30">
        <f t="shared" si="6"/>
        <v>9.9</v>
      </c>
      <c r="K34" s="30">
        <f t="shared" si="6"/>
        <v>0</v>
      </c>
      <c r="L34" s="30">
        <f t="shared" si="6"/>
        <v>0</v>
      </c>
      <c r="M34" s="31">
        <f t="shared" si="6"/>
        <v>0</v>
      </c>
      <c r="N34" s="31">
        <f t="shared" si="6"/>
        <v>0</v>
      </c>
      <c r="O34" s="289"/>
      <c r="P34" s="41"/>
      <c r="Q34" s="41"/>
      <c r="R34" s="42"/>
    </row>
    <row r="35" spans="1:21" ht="13.5" thickBot="1" x14ac:dyDescent="0.25">
      <c r="A35" s="11" t="s">
        <v>9</v>
      </c>
      <c r="B35" s="12" t="s">
        <v>9</v>
      </c>
      <c r="C35" s="385" t="s">
        <v>12</v>
      </c>
      <c r="D35" s="385"/>
      <c r="E35" s="385"/>
      <c r="F35" s="385"/>
      <c r="G35" s="385"/>
      <c r="H35" s="386"/>
      <c r="I35" s="32">
        <f>I34+I32+I29+I27+I25+I22+I15</f>
        <v>20305.900000000001</v>
      </c>
      <c r="J35" s="32">
        <f t="shared" ref="J35:N35" si="7">J34+J32+J29+J27+J25+J22+J15</f>
        <v>14154.599999999999</v>
      </c>
      <c r="K35" s="32">
        <f t="shared" si="7"/>
        <v>0</v>
      </c>
      <c r="L35" s="146">
        <f t="shared" si="7"/>
        <v>6151.3</v>
      </c>
      <c r="M35" s="147">
        <f t="shared" si="7"/>
        <v>17496.099999999999</v>
      </c>
      <c r="N35" s="32">
        <f t="shared" si="7"/>
        <v>18103</v>
      </c>
      <c r="O35" s="121"/>
      <c r="P35" s="226"/>
      <c r="Q35" s="226"/>
      <c r="R35" s="227"/>
    </row>
    <row r="36" spans="1:21" ht="13.5" thickBot="1" x14ac:dyDescent="0.25">
      <c r="A36" s="11" t="s">
        <v>9</v>
      </c>
      <c r="B36" s="12" t="s">
        <v>11</v>
      </c>
      <c r="C36" s="402" t="s">
        <v>71</v>
      </c>
      <c r="D36" s="403"/>
      <c r="E36" s="403"/>
      <c r="F36" s="403"/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3"/>
      <c r="R36" s="404"/>
    </row>
    <row r="37" spans="1:21" ht="17.25" customHeight="1" x14ac:dyDescent="0.2">
      <c r="A37" s="366" t="s">
        <v>9</v>
      </c>
      <c r="B37" s="343" t="s">
        <v>11</v>
      </c>
      <c r="C37" s="345" t="s">
        <v>9</v>
      </c>
      <c r="D37" s="394" t="s">
        <v>56</v>
      </c>
      <c r="E37" s="380" t="s">
        <v>116</v>
      </c>
      <c r="F37" s="269" t="s">
        <v>52</v>
      </c>
      <c r="G37" s="361" t="s">
        <v>48</v>
      </c>
      <c r="H37" s="214" t="s">
        <v>58</v>
      </c>
      <c r="I37" s="197">
        <f>J37+L37</f>
        <v>167</v>
      </c>
      <c r="J37" s="87">
        <v>167</v>
      </c>
      <c r="K37" s="87"/>
      <c r="L37" s="87"/>
      <c r="M37" s="88">
        <v>140</v>
      </c>
      <c r="N37" s="88">
        <v>165</v>
      </c>
      <c r="O37" s="400" t="s">
        <v>100</v>
      </c>
      <c r="P37" s="231">
        <v>2</v>
      </c>
      <c r="Q37" s="231" t="s">
        <v>60</v>
      </c>
      <c r="R37" s="228">
        <v>4</v>
      </c>
      <c r="U37" s="13"/>
    </row>
    <row r="38" spans="1:21" ht="17.25" customHeight="1" x14ac:dyDescent="0.2">
      <c r="A38" s="367"/>
      <c r="B38" s="369"/>
      <c r="C38" s="375"/>
      <c r="D38" s="393"/>
      <c r="E38" s="396"/>
      <c r="F38" s="270"/>
      <c r="G38" s="362"/>
      <c r="H38" s="215"/>
      <c r="I38" s="198"/>
      <c r="J38" s="24"/>
      <c r="K38" s="24"/>
      <c r="L38" s="24"/>
      <c r="M38" s="100"/>
      <c r="N38" s="100"/>
      <c r="O38" s="401"/>
      <c r="P38" s="232"/>
      <c r="Q38" s="232"/>
      <c r="R38" s="229"/>
      <c r="U38" s="13"/>
    </row>
    <row r="39" spans="1:21" ht="17.25" customHeight="1" x14ac:dyDescent="0.2">
      <c r="A39" s="367"/>
      <c r="B39" s="369"/>
      <c r="C39" s="375"/>
      <c r="D39" s="393"/>
      <c r="E39" s="396"/>
      <c r="F39" s="270"/>
      <c r="G39" s="362"/>
      <c r="H39" s="215"/>
      <c r="I39" s="199"/>
      <c r="J39" s="50"/>
      <c r="K39" s="50"/>
      <c r="L39" s="50"/>
      <c r="M39" s="217"/>
      <c r="N39" s="217"/>
      <c r="O39" s="401"/>
      <c r="P39" s="232"/>
      <c r="Q39" s="232"/>
      <c r="R39" s="229"/>
      <c r="U39" s="13"/>
    </row>
    <row r="40" spans="1:21" ht="17.25" customHeight="1" thickBot="1" x14ac:dyDescent="0.25">
      <c r="A40" s="368"/>
      <c r="B40" s="344"/>
      <c r="C40" s="346"/>
      <c r="D40" s="395"/>
      <c r="E40" s="381"/>
      <c r="F40" s="271"/>
      <c r="G40" s="363"/>
      <c r="H40" s="216" t="s">
        <v>10</v>
      </c>
      <c r="I40" s="205">
        <f t="shared" ref="I40:N40" si="8">SUM(I37:I39)</f>
        <v>167</v>
      </c>
      <c r="J40" s="201">
        <f t="shared" si="8"/>
        <v>167</v>
      </c>
      <c r="K40" s="201">
        <f t="shared" si="8"/>
        <v>0</v>
      </c>
      <c r="L40" s="201">
        <f t="shared" si="8"/>
        <v>0</v>
      </c>
      <c r="M40" s="38">
        <f t="shared" si="8"/>
        <v>140</v>
      </c>
      <c r="N40" s="38">
        <f t="shared" si="8"/>
        <v>165</v>
      </c>
      <c r="O40" s="218" t="s">
        <v>74</v>
      </c>
      <c r="P40" s="233">
        <v>1</v>
      </c>
      <c r="Q40" s="233">
        <v>1</v>
      </c>
      <c r="R40" s="230">
        <v>1</v>
      </c>
      <c r="U40" s="13"/>
    </row>
    <row r="41" spans="1:21" ht="24.75" customHeight="1" x14ac:dyDescent="0.2">
      <c r="A41" s="366" t="s">
        <v>9</v>
      </c>
      <c r="B41" s="343" t="s">
        <v>11</v>
      </c>
      <c r="C41" s="345" t="s">
        <v>11</v>
      </c>
      <c r="D41" s="394" t="s">
        <v>57</v>
      </c>
      <c r="E41" s="405"/>
      <c r="F41" s="269" t="s">
        <v>52</v>
      </c>
      <c r="G41" s="350" t="s">
        <v>48</v>
      </c>
      <c r="H41" s="112" t="s">
        <v>58</v>
      </c>
      <c r="I41" s="76">
        <f>J41+L41</f>
        <v>7.5</v>
      </c>
      <c r="J41" s="49">
        <v>7.5</v>
      </c>
      <c r="K41" s="49"/>
      <c r="L41" s="50"/>
      <c r="M41" s="75">
        <v>40</v>
      </c>
      <c r="N41" s="75">
        <v>40</v>
      </c>
      <c r="O41" s="181" t="s">
        <v>61</v>
      </c>
      <c r="P41" s="231" t="s">
        <v>62</v>
      </c>
      <c r="Q41" s="231" t="s">
        <v>60</v>
      </c>
      <c r="R41" s="228" t="s">
        <v>60</v>
      </c>
      <c r="U41" s="13"/>
    </row>
    <row r="42" spans="1:21" ht="13.5" thickBot="1" x14ac:dyDescent="0.25">
      <c r="A42" s="368"/>
      <c r="B42" s="344"/>
      <c r="C42" s="346"/>
      <c r="D42" s="395"/>
      <c r="E42" s="406"/>
      <c r="F42" s="271"/>
      <c r="G42" s="352"/>
      <c r="H42" s="66" t="s">
        <v>10</v>
      </c>
      <c r="I42" s="29">
        <f t="shared" ref="I42:N42" si="9">SUM(I41:I41)</f>
        <v>7.5</v>
      </c>
      <c r="J42" s="30">
        <f t="shared" si="9"/>
        <v>7.5</v>
      </c>
      <c r="K42" s="30">
        <f t="shared" si="9"/>
        <v>0</v>
      </c>
      <c r="L42" s="30">
        <f t="shared" si="9"/>
        <v>0</v>
      </c>
      <c r="M42" s="31">
        <f t="shared" si="9"/>
        <v>40</v>
      </c>
      <c r="N42" s="31">
        <f t="shared" si="9"/>
        <v>40</v>
      </c>
      <c r="O42" s="15"/>
      <c r="P42" s="233"/>
      <c r="Q42" s="233"/>
      <c r="R42" s="230"/>
      <c r="U42" s="13"/>
    </row>
    <row r="43" spans="1:21" ht="13.5" thickBot="1" x14ac:dyDescent="0.25">
      <c r="A43" s="16" t="s">
        <v>9</v>
      </c>
      <c r="B43" s="12" t="s">
        <v>11</v>
      </c>
      <c r="C43" s="385" t="s">
        <v>12</v>
      </c>
      <c r="D43" s="385"/>
      <c r="E43" s="385"/>
      <c r="F43" s="385"/>
      <c r="G43" s="385"/>
      <c r="H43" s="386"/>
      <c r="I43" s="32">
        <f>I42+I40</f>
        <v>174.5</v>
      </c>
      <c r="J43" s="32">
        <f t="shared" ref="J43:N43" si="10">J42+J40</f>
        <v>174.5</v>
      </c>
      <c r="K43" s="32">
        <f t="shared" si="10"/>
        <v>0</v>
      </c>
      <c r="L43" s="32">
        <f t="shared" si="10"/>
        <v>0</v>
      </c>
      <c r="M43" s="32">
        <f t="shared" si="10"/>
        <v>180</v>
      </c>
      <c r="N43" s="32">
        <f t="shared" si="10"/>
        <v>205</v>
      </c>
      <c r="O43" s="387"/>
      <c r="P43" s="388"/>
      <c r="Q43" s="388"/>
      <c r="R43" s="389"/>
    </row>
    <row r="44" spans="1:21" ht="13.5" thickBot="1" x14ac:dyDescent="0.25">
      <c r="A44" s="11" t="s">
        <v>9</v>
      </c>
      <c r="B44" s="12" t="s">
        <v>47</v>
      </c>
      <c r="C44" s="402" t="s">
        <v>72</v>
      </c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4"/>
    </row>
    <row r="45" spans="1:21" ht="12.75" customHeight="1" x14ac:dyDescent="0.2">
      <c r="A45" s="124" t="s">
        <v>9</v>
      </c>
      <c r="B45" s="126" t="s">
        <v>47</v>
      </c>
      <c r="C45" s="128" t="s">
        <v>9</v>
      </c>
      <c r="D45" s="145" t="s">
        <v>101</v>
      </c>
      <c r="E45" s="138"/>
      <c r="F45" s="135" t="s">
        <v>52</v>
      </c>
      <c r="G45" s="168" t="s">
        <v>48</v>
      </c>
      <c r="H45" s="148" t="s">
        <v>58</v>
      </c>
      <c r="I45" s="85">
        <f>J45+L45</f>
        <v>628.4</v>
      </c>
      <c r="J45" s="86">
        <v>628.4</v>
      </c>
      <c r="K45" s="86"/>
      <c r="L45" s="87"/>
      <c r="M45" s="88">
        <v>495.9</v>
      </c>
      <c r="N45" s="88">
        <v>75</v>
      </c>
      <c r="O45" s="407" t="s">
        <v>111</v>
      </c>
      <c r="P45" s="410">
        <v>20</v>
      </c>
      <c r="Q45" s="410">
        <v>18</v>
      </c>
      <c r="R45" s="397">
        <v>16</v>
      </c>
      <c r="U45" s="13"/>
    </row>
    <row r="46" spans="1:21" ht="16.5" customHeight="1" x14ac:dyDescent="0.2">
      <c r="A46" s="130"/>
      <c r="B46" s="131"/>
      <c r="C46" s="140"/>
      <c r="D46" s="141" t="s">
        <v>102</v>
      </c>
      <c r="E46" s="235"/>
      <c r="F46" s="136"/>
      <c r="G46" s="169"/>
      <c r="H46" s="70" t="s">
        <v>76</v>
      </c>
      <c r="I46" s="22">
        <f>J46+L46</f>
        <v>2618.4</v>
      </c>
      <c r="J46" s="61">
        <v>2618.4</v>
      </c>
      <c r="K46" s="61"/>
      <c r="L46" s="62"/>
      <c r="M46" s="28">
        <v>3914.1</v>
      </c>
      <c r="N46" s="63"/>
      <c r="O46" s="408"/>
      <c r="P46" s="411"/>
      <c r="Q46" s="411"/>
      <c r="R46" s="398"/>
      <c r="U46" s="13"/>
    </row>
    <row r="47" spans="1:21" ht="12.75" customHeight="1" x14ac:dyDescent="0.2">
      <c r="A47" s="367"/>
      <c r="B47" s="369"/>
      <c r="C47" s="375"/>
      <c r="D47" s="393" t="s">
        <v>103</v>
      </c>
      <c r="E47" s="235"/>
      <c r="F47" s="270"/>
      <c r="G47" s="362"/>
      <c r="H47" s="71" t="s">
        <v>77</v>
      </c>
      <c r="I47" s="149">
        <f>J47+L47</f>
        <v>87.7</v>
      </c>
      <c r="J47" s="23">
        <v>87.7</v>
      </c>
      <c r="K47" s="26"/>
      <c r="L47" s="27"/>
      <c r="M47" s="172"/>
      <c r="N47" s="172"/>
      <c r="O47" s="408"/>
      <c r="P47" s="411"/>
      <c r="Q47" s="411"/>
      <c r="R47" s="398"/>
      <c r="U47" s="13"/>
    </row>
    <row r="48" spans="1:21" x14ac:dyDescent="0.2">
      <c r="A48" s="367"/>
      <c r="B48" s="369"/>
      <c r="C48" s="375"/>
      <c r="D48" s="393"/>
      <c r="E48" s="235"/>
      <c r="F48" s="270"/>
      <c r="G48" s="362"/>
      <c r="H48" s="155" t="s">
        <v>79</v>
      </c>
      <c r="I48" s="221">
        <f>J48+L48</f>
        <v>0</v>
      </c>
      <c r="J48" s="27"/>
      <c r="K48" s="27"/>
      <c r="L48" s="27"/>
      <c r="M48" s="172"/>
      <c r="N48" s="172"/>
      <c r="O48" s="408"/>
      <c r="P48" s="411"/>
      <c r="Q48" s="411"/>
      <c r="R48" s="398"/>
      <c r="U48" s="13"/>
    </row>
    <row r="49" spans="1:21" ht="13.5" customHeight="1" x14ac:dyDescent="0.2">
      <c r="A49" s="367"/>
      <c r="B49" s="369"/>
      <c r="C49" s="375"/>
      <c r="D49" s="393" t="s">
        <v>104</v>
      </c>
      <c r="E49" s="235"/>
      <c r="F49" s="270"/>
      <c r="G49" s="362"/>
      <c r="H49" s="71"/>
      <c r="I49" s="198"/>
      <c r="J49" s="24"/>
      <c r="K49" s="24"/>
      <c r="L49" s="24"/>
      <c r="M49" s="100"/>
      <c r="N49" s="100"/>
      <c r="O49" s="408"/>
      <c r="P49" s="411"/>
      <c r="Q49" s="411"/>
      <c r="R49" s="398"/>
      <c r="U49" s="13"/>
    </row>
    <row r="50" spans="1:21" x14ac:dyDescent="0.2">
      <c r="A50" s="367"/>
      <c r="B50" s="369"/>
      <c r="C50" s="375"/>
      <c r="D50" s="393"/>
      <c r="E50" s="235"/>
      <c r="F50" s="270"/>
      <c r="G50" s="362"/>
      <c r="H50" s="71"/>
      <c r="I50" s="198"/>
      <c r="J50" s="24"/>
      <c r="K50" s="24"/>
      <c r="L50" s="24"/>
      <c r="M50" s="100"/>
      <c r="N50" s="100"/>
      <c r="O50" s="408"/>
      <c r="P50" s="411"/>
      <c r="Q50" s="411"/>
      <c r="R50" s="398"/>
      <c r="U50" s="13"/>
    </row>
    <row r="51" spans="1:21" ht="12.75" customHeight="1" x14ac:dyDescent="0.2">
      <c r="A51" s="164"/>
      <c r="B51" s="165"/>
      <c r="C51" s="166"/>
      <c r="D51" s="167" t="s">
        <v>105</v>
      </c>
      <c r="E51" s="282"/>
      <c r="F51" s="163"/>
      <c r="G51" s="169"/>
      <c r="H51" s="190"/>
      <c r="I51" s="222"/>
      <c r="J51" s="219"/>
      <c r="K51" s="24"/>
      <c r="L51" s="24"/>
      <c r="M51" s="100"/>
      <c r="N51" s="100"/>
      <c r="O51" s="408"/>
      <c r="P51" s="411"/>
      <c r="Q51" s="411"/>
      <c r="R51" s="398"/>
      <c r="U51" s="13"/>
    </row>
    <row r="52" spans="1:21" ht="15.75" customHeight="1" x14ac:dyDescent="0.2">
      <c r="A52" s="130"/>
      <c r="B52" s="131"/>
      <c r="C52" s="140"/>
      <c r="D52" s="179" t="s">
        <v>120</v>
      </c>
      <c r="E52" s="282"/>
      <c r="F52" s="153"/>
      <c r="G52" s="169"/>
      <c r="H52" s="162"/>
      <c r="I52" s="198"/>
      <c r="J52" s="24"/>
      <c r="K52" s="24"/>
      <c r="L52" s="24"/>
      <c r="M52" s="100"/>
      <c r="N52" s="100"/>
      <c r="O52" s="408"/>
      <c r="P52" s="411"/>
      <c r="Q52" s="411"/>
      <c r="R52" s="398"/>
      <c r="U52" s="13"/>
    </row>
    <row r="53" spans="1:21" ht="14.25" customHeight="1" x14ac:dyDescent="0.2">
      <c r="A53" s="367"/>
      <c r="B53" s="369"/>
      <c r="C53" s="375"/>
      <c r="D53" s="418" t="s">
        <v>127</v>
      </c>
      <c r="E53" s="283" t="s">
        <v>84</v>
      </c>
      <c r="F53" s="413"/>
      <c r="G53" s="414" t="s">
        <v>60</v>
      </c>
      <c r="H53" s="162"/>
      <c r="I53" s="223"/>
      <c r="J53" s="220"/>
      <c r="K53" s="220"/>
      <c r="L53" s="220"/>
      <c r="M53" s="47"/>
      <c r="N53" s="100"/>
      <c r="O53" s="408"/>
      <c r="P53" s="411"/>
      <c r="Q53" s="411"/>
      <c r="R53" s="398"/>
      <c r="S53" s="93"/>
      <c r="U53" s="13"/>
    </row>
    <row r="54" spans="1:21" ht="12.75" customHeight="1" thickBot="1" x14ac:dyDescent="0.25">
      <c r="A54" s="368"/>
      <c r="B54" s="344"/>
      <c r="C54" s="346"/>
      <c r="D54" s="419"/>
      <c r="E54" s="284"/>
      <c r="F54" s="265"/>
      <c r="G54" s="363"/>
      <c r="H54" s="66" t="s">
        <v>10</v>
      </c>
      <c r="I54" s="171">
        <f t="shared" ref="I54:N54" si="11">SUM(I45:I53)</f>
        <v>3334.5</v>
      </c>
      <c r="J54" s="29">
        <f t="shared" si="11"/>
        <v>3334.5</v>
      </c>
      <c r="K54" s="29">
        <f t="shared" si="11"/>
        <v>0</v>
      </c>
      <c r="L54" s="236">
        <f t="shared" si="11"/>
        <v>0</v>
      </c>
      <c r="M54" s="31">
        <f t="shared" si="11"/>
        <v>4410</v>
      </c>
      <c r="N54" s="31">
        <f t="shared" si="11"/>
        <v>75</v>
      </c>
      <c r="O54" s="409"/>
      <c r="P54" s="412"/>
      <c r="Q54" s="412"/>
      <c r="R54" s="399"/>
      <c r="S54" s="92"/>
      <c r="U54" s="13"/>
    </row>
    <row r="55" spans="1:21" ht="24" customHeight="1" x14ac:dyDescent="0.2">
      <c r="A55" s="420" t="s">
        <v>9</v>
      </c>
      <c r="B55" s="260" t="s">
        <v>47</v>
      </c>
      <c r="C55" s="263" t="s">
        <v>11</v>
      </c>
      <c r="D55" s="266" t="s">
        <v>109</v>
      </c>
      <c r="E55" s="285" t="s">
        <v>84</v>
      </c>
      <c r="F55" s="269" t="s">
        <v>52</v>
      </c>
      <c r="G55" s="272" t="s">
        <v>60</v>
      </c>
      <c r="H55" s="95" t="s">
        <v>79</v>
      </c>
      <c r="I55" s="19">
        <f>J55+L55</f>
        <v>150</v>
      </c>
      <c r="J55" s="20"/>
      <c r="K55" s="20"/>
      <c r="L55" s="50">
        <v>150</v>
      </c>
      <c r="M55" s="158">
        <v>371.4</v>
      </c>
      <c r="N55" s="75"/>
      <c r="O55" s="275" t="s">
        <v>110</v>
      </c>
      <c r="P55" s="278">
        <v>29</v>
      </c>
      <c r="Q55" s="278">
        <v>100</v>
      </c>
      <c r="R55" s="280"/>
    </row>
    <row r="56" spans="1:21" ht="24" customHeight="1" x14ac:dyDescent="0.2">
      <c r="A56" s="421"/>
      <c r="B56" s="261"/>
      <c r="C56" s="264"/>
      <c r="D56" s="267"/>
      <c r="E56" s="286"/>
      <c r="F56" s="270"/>
      <c r="G56" s="273"/>
      <c r="H56" s="95" t="s">
        <v>76</v>
      </c>
      <c r="I56" s="22">
        <f>J56+L56</f>
        <v>1350</v>
      </c>
      <c r="J56" s="23"/>
      <c r="K56" s="23"/>
      <c r="L56" s="24">
        <v>1350</v>
      </c>
      <c r="M56" s="170">
        <v>3342.3</v>
      </c>
      <c r="N56" s="100"/>
      <c r="O56" s="276"/>
      <c r="P56" s="279"/>
      <c r="Q56" s="279"/>
      <c r="R56" s="281"/>
    </row>
    <row r="57" spans="1:21" ht="19.5" customHeight="1" thickBot="1" x14ac:dyDescent="0.25">
      <c r="A57" s="422"/>
      <c r="B57" s="262"/>
      <c r="C57" s="265"/>
      <c r="D57" s="268"/>
      <c r="E57" s="287"/>
      <c r="F57" s="271"/>
      <c r="G57" s="274"/>
      <c r="H57" s="66" t="s">
        <v>10</v>
      </c>
      <c r="I57" s="29">
        <f t="shared" ref="I57:N57" si="12">SUM(I55:I56)</f>
        <v>1500</v>
      </c>
      <c r="J57" s="30">
        <f t="shared" si="12"/>
        <v>0</v>
      </c>
      <c r="K57" s="30">
        <f t="shared" si="12"/>
        <v>0</v>
      </c>
      <c r="L57" s="30">
        <f t="shared" si="12"/>
        <v>1500</v>
      </c>
      <c r="M57" s="31">
        <f t="shared" si="12"/>
        <v>3713.7000000000003</v>
      </c>
      <c r="N57" s="31">
        <f t="shared" si="12"/>
        <v>0</v>
      </c>
      <c r="O57" s="277"/>
      <c r="P57" s="233"/>
      <c r="Q57" s="233"/>
      <c r="R57" s="230"/>
      <c r="U57" s="13"/>
    </row>
    <row r="58" spans="1:21" ht="16.5" customHeight="1" x14ac:dyDescent="0.2">
      <c r="A58" s="124" t="s">
        <v>9</v>
      </c>
      <c r="B58" s="126" t="s">
        <v>47</v>
      </c>
      <c r="C58" s="128" t="s">
        <v>47</v>
      </c>
      <c r="D58" s="145" t="s">
        <v>106</v>
      </c>
      <c r="E58" s="416"/>
      <c r="F58" s="135" t="s">
        <v>52</v>
      </c>
      <c r="G58" s="168" t="s">
        <v>48</v>
      </c>
      <c r="H58" s="148"/>
      <c r="I58" s="85"/>
      <c r="J58" s="86"/>
      <c r="K58" s="86"/>
      <c r="L58" s="87"/>
      <c r="M58" s="88"/>
      <c r="N58" s="88"/>
      <c r="O58" s="224"/>
      <c r="P58" s="231"/>
      <c r="Q58" s="231"/>
      <c r="R58" s="228"/>
      <c r="U58" s="13"/>
    </row>
    <row r="59" spans="1:21" ht="15" customHeight="1" x14ac:dyDescent="0.2">
      <c r="A59" s="367"/>
      <c r="B59" s="369"/>
      <c r="C59" s="375"/>
      <c r="D59" s="141" t="s">
        <v>107</v>
      </c>
      <c r="E59" s="282"/>
      <c r="F59" s="270"/>
      <c r="G59" s="362"/>
      <c r="H59" s="71" t="s">
        <v>59</v>
      </c>
      <c r="I59" s="115">
        <f>J59+L59</f>
        <v>125</v>
      </c>
      <c r="J59" s="23">
        <v>125</v>
      </c>
      <c r="K59" s="23"/>
      <c r="L59" s="24"/>
      <c r="M59" s="100"/>
      <c r="N59" s="100"/>
      <c r="O59" s="415" t="s">
        <v>67</v>
      </c>
      <c r="P59" s="232">
        <v>135</v>
      </c>
      <c r="Q59" s="232">
        <v>215</v>
      </c>
      <c r="R59" s="229">
        <v>351</v>
      </c>
      <c r="U59" s="13"/>
    </row>
    <row r="60" spans="1:21" ht="15" customHeight="1" x14ac:dyDescent="0.2">
      <c r="A60" s="367"/>
      <c r="B60" s="369"/>
      <c r="C60" s="375"/>
      <c r="D60" s="364" t="s">
        <v>68</v>
      </c>
      <c r="E60" s="282"/>
      <c r="F60" s="270"/>
      <c r="G60" s="362"/>
      <c r="H60" s="155" t="s">
        <v>58</v>
      </c>
      <c r="I60" s="221">
        <f>J60+L60</f>
        <v>184.5</v>
      </c>
      <c r="J60" s="27">
        <v>184.5</v>
      </c>
      <c r="K60" s="27"/>
      <c r="L60" s="27"/>
      <c r="M60" s="172">
        <v>120</v>
      </c>
      <c r="N60" s="172">
        <v>400</v>
      </c>
      <c r="O60" s="415"/>
      <c r="P60" s="232"/>
      <c r="Q60" s="232"/>
      <c r="R60" s="229"/>
      <c r="U60" s="13"/>
    </row>
    <row r="61" spans="1:21" ht="13.5" customHeight="1" x14ac:dyDescent="0.2">
      <c r="A61" s="367"/>
      <c r="B61" s="369"/>
      <c r="C61" s="375"/>
      <c r="D61" s="364"/>
      <c r="E61" s="282"/>
      <c r="F61" s="270"/>
      <c r="G61" s="362"/>
      <c r="H61" s="112"/>
      <c r="I61" s="199"/>
      <c r="J61" s="50"/>
      <c r="K61" s="50"/>
      <c r="L61" s="50"/>
      <c r="M61" s="51"/>
      <c r="N61" s="51"/>
      <c r="O61" s="212"/>
      <c r="P61" s="232"/>
      <c r="Q61" s="232"/>
      <c r="R61" s="229"/>
      <c r="U61" s="13"/>
    </row>
    <row r="62" spans="1:21" ht="13.5" customHeight="1" thickBot="1" x14ac:dyDescent="0.25">
      <c r="A62" s="368"/>
      <c r="B62" s="344"/>
      <c r="C62" s="346"/>
      <c r="D62" s="365"/>
      <c r="E62" s="417"/>
      <c r="F62" s="271"/>
      <c r="G62" s="363"/>
      <c r="H62" s="72" t="s">
        <v>10</v>
      </c>
      <c r="I62" s="200">
        <f t="shared" ref="I62:N62" si="13">SUM(I59:I61)</f>
        <v>309.5</v>
      </c>
      <c r="J62" s="191">
        <f t="shared" si="13"/>
        <v>309.5</v>
      </c>
      <c r="K62" s="191">
        <f t="shared" si="13"/>
        <v>0</v>
      </c>
      <c r="L62" s="211">
        <f t="shared" si="13"/>
        <v>0</v>
      </c>
      <c r="M62" s="38">
        <f t="shared" si="13"/>
        <v>120</v>
      </c>
      <c r="N62" s="38">
        <f t="shared" si="13"/>
        <v>400</v>
      </c>
      <c r="O62" s="218"/>
      <c r="P62" s="233"/>
      <c r="Q62" s="233"/>
      <c r="R62" s="230"/>
      <c r="U62" s="13"/>
    </row>
    <row r="63" spans="1:21" ht="13.5" thickBot="1" x14ac:dyDescent="0.25">
      <c r="A63" s="16" t="s">
        <v>9</v>
      </c>
      <c r="B63" s="12" t="s">
        <v>47</v>
      </c>
      <c r="C63" s="385" t="s">
        <v>12</v>
      </c>
      <c r="D63" s="385"/>
      <c r="E63" s="385"/>
      <c r="F63" s="385"/>
      <c r="G63" s="385"/>
      <c r="H63" s="386"/>
      <c r="I63" s="32">
        <f>I62+I54+I57</f>
        <v>5144</v>
      </c>
      <c r="J63" s="32">
        <f t="shared" ref="J63:N63" si="14">J62+J54+J57</f>
        <v>3644</v>
      </c>
      <c r="K63" s="32">
        <f t="shared" si="14"/>
        <v>0</v>
      </c>
      <c r="L63" s="32">
        <f t="shared" si="14"/>
        <v>1500</v>
      </c>
      <c r="M63" s="32">
        <f t="shared" si="14"/>
        <v>8243.7000000000007</v>
      </c>
      <c r="N63" s="32">
        <f t="shared" si="14"/>
        <v>475</v>
      </c>
      <c r="O63" s="387"/>
      <c r="P63" s="388"/>
      <c r="Q63" s="388"/>
      <c r="R63" s="389"/>
    </row>
    <row r="64" spans="1:21" ht="13.5" thickBot="1" x14ac:dyDescent="0.25">
      <c r="A64" s="11" t="s">
        <v>9</v>
      </c>
      <c r="B64" s="12" t="s">
        <v>53</v>
      </c>
      <c r="C64" s="423" t="s">
        <v>73</v>
      </c>
      <c r="D64" s="338"/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8"/>
      <c r="P64" s="338"/>
      <c r="Q64" s="338"/>
      <c r="R64" s="424"/>
    </row>
    <row r="65" spans="1:40" ht="12" customHeight="1" x14ac:dyDescent="0.2">
      <c r="A65" s="420" t="s">
        <v>9</v>
      </c>
      <c r="B65" s="260" t="s">
        <v>53</v>
      </c>
      <c r="C65" s="263" t="s">
        <v>9</v>
      </c>
      <c r="D65" s="425" t="s">
        <v>69</v>
      </c>
      <c r="E65" s="52"/>
      <c r="F65" s="269" t="s">
        <v>53</v>
      </c>
      <c r="G65" s="272" t="s">
        <v>48</v>
      </c>
      <c r="H65" s="73" t="s">
        <v>59</v>
      </c>
      <c r="I65" s="19">
        <f>J65+L65</f>
        <v>0</v>
      </c>
      <c r="J65" s="20"/>
      <c r="K65" s="20"/>
      <c r="L65" s="21"/>
      <c r="M65" s="75"/>
      <c r="N65" s="75"/>
      <c r="O65" s="275" t="s">
        <v>98</v>
      </c>
      <c r="P65" s="278">
        <v>0.4</v>
      </c>
      <c r="Q65" s="278">
        <v>1</v>
      </c>
      <c r="R65" s="280">
        <v>1</v>
      </c>
    </row>
    <row r="66" spans="1:40" ht="12" customHeight="1" x14ac:dyDescent="0.2">
      <c r="A66" s="421"/>
      <c r="B66" s="261"/>
      <c r="C66" s="264"/>
      <c r="D66" s="267"/>
      <c r="E66" s="53"/>
      <c r="F66" s="270"/>
      <c r="G66" s="273"/>
      <c r="H66" s="74" t="s">
        <v>58</v>
      </c>
      <c r="I66" s="22">
        <f>J66+L66</f>
        <v>100</v>
      </c>
      <c r="J66" s="23">
        <v>100</v>
      </c>
      <c r="K66" s="23"/>
      <c r="L66" s="24"/>
      <c r="M66" s="100">
        <v>150</v>
      </c>
      <c r="N66" s="100">
        <v>400</v>
      </c>
      <c r="O66" s="276"/>
      <c r="P66" s="279"/>
      <c r="Q66" s="279"/>
      <c r="R66" s="281"/>
    </row>
    <row r="67" spans="1:40" ht="12" customHeight="1" thickBot="1" x14ac:dyDescent="0.25">
      <c r="A67" s="422"/>
      <c r="B67" s="262"/>
      <c r="C67" s="265"/>
      <c r="D67" s="268"/>
      <c r="E67" s="54"/>
      <c r="F67" s="271"/>
      <c r="G67" s="274"/>
      <c r="H67" s="66" t="s">
        <v>10</v>
      </c>
      <c r="I67" s="29">
        <f t="shared" ref="I67:N67" si="15">SUM(I65:I66)</f>
        <v>100</v>
      </c>
      <c r="J67" s="30">
        <f t="shared" si="15"/>
        <v>100</v>
      </c>
      <c r="K67" s="30">
        <f t="shared" si="15"/>
        <v>0</v>
      </c>
      <c r="L67" s="30">
        <f t="shared" si="15"/>
        <v>0</v>
      </c>
      <c r="M67" s="31">
        <f t="shared" si="15"/>
        <v>150</v>
      </c>
      <c r="N67" s="31">
        <f t="shared" si="15"/>
        <v>400</v>
      </c>
      <c r="O67" s="277"/>
      <c r="P67" s="233"/>
      <c r="Q67" s="233"/>
      <c r="R67" s="230"/>
      <c r="U67" s="13"/>
    </row>
    <row r="68" spans="1:40" ht="14.25" customHeight="1" x14ac:dyDescent="0.2">
      <c r="A68" s="122" t="s">
        <v>9</v>
      </c>
      <c r="B68" s="134" t="s">
        <v>53</v>
      </c>
      <c r="C68" s="132" t="s">
        <v>11</v>
      </c>
      <c r="D68" s="160" t="s">
        <v>108</v>
      </c>
      <c r="E68" s="373" t="s">
        <v>84</v>
      </c>
      <c r="F68" s="117" t="s">
        <v>53</v>
      </c>
      <c r="G68" s="118" t="s">
        <v>60</v>
      </c>
      <c r="H68" s="156"/>
      <c r="I68" s="109"/>
      <c r="J68" s="110"/>
      <c r="K68" s="110"/>
      <c r="L68" s="111"/>
      <c r="M68" s="157"/>
      <c r="N68" s="255"/>
      <c r="O68" s="119"/>
      <c r="P68" s="231"/>
      <c r="Q68" s="231"/>
      <c r="R68" s="228"/>
      <c r="U68" s="13"/>
    </row>
    <row r="69" spans="1:40" ht="12.75" customHeight="1" x14ac:dyDescent="0.2">
      <c r="A69" s="130"/>
      <c r="B69" s="131"/>
      <c r="C69" s="133"/>
      <c r="D69" s="364" t="s">
        <v>124</v>
      </c>
      <c r="E69" s="374"/>
      <c r="F69" s="259"/>
      <c r="H69" s="64" t="s">
        <v>79</v>
      </c>
      <c r="I69" s="151">
        <f>J69+L69</f>
        <v>0</v>
      </c>
      <c r="J69" s="49"/>
      <c r="K69" s="49"/>
      <c r="L69" s="50"/>
      <c r="M69" s="152">
        <v>750.8</v>
      </c>
      <c r="N69" s="241"/>
      <c r="O69" s="426" t="s">
        <v>117</v>
      </c>
      <c r="P69" s="159">
        <v>90</v>
      </c>
      <c r="Q69" s="159">
        <v>100</v>
      </c>
      <c r="R69" s="161"/>
      <c r="U69" s="13"/>
    </row>
    <row r="70" spans="1:40" ht="12.75" customHeight="1" x14ac:dyDescent="0.2">
      <c r="A70" s="130"/>
      <c r="B70" s="131"/>
      <c r="C70" s="133"/>
      <c r="D70" s="364"/>
      <c r="E70" s="374"/>
      <c r="F70" s="117"/>
      <c r="G70" s="118"/>
      <c r="H70" s="162" t="s">
        <v>59</v>
      </c>
      <c r="I70" s="60">
        <f>J70+L70</f>
        <v>925.7</v>
      </c>
      <c r="J70" s="26"/>
      <c r="K70" s="26"/>
      <c r="L70" s="62">
        <v>925.7</v>
      </c>
      <c r="M70" s="154"/>
      <c r="N70" s="256"/>
      <c r="O70" s="426"/>
      <c r="P70" s="232"/>
      <c r="Q70" s="46"/>
      <c r="R70" s="229"/>
      <c r="U70" s="13"/>
    </row>
    <row r="71" spans="1:40" ht="12.75" customHeight="1" x14ac:dyDescent="0.2">
      <c r="A71" s="130"/>
      <c r="B71" s="131"/>
      <c r="C71" s="133"/>
      <c r="D71" s="364"/>
      <c r="E71" s="374"/>
      <c r="F71" s="117"/>
      <c r="G71" s="118"/>
      <c r="H71" s="68" t="s">
        <v>76</v>
      </c>
      <c r="I71" s="25">
        <f>J71+L71</f>
        <v>5629.9</v>
      </c>
      <c r="J71" s="61"/>
      <c r="K71" s="61"/>
      <c r="L71" s="24">
        <v>5629.9</v>
      </c>
      <c r="M71" s="48"/>
      <c r="N71" s="257"/>
      <c r="O71" s="120"/>
      <c r="P71" s="232"/>
      <c r="Q71" s="46"/>
      <c r="R71" s="229"/>
      <c r="U71" s="13"/>
    </row>
    <row r="72" spans="1:40" ht="13.5" customHeight="1" x14ac:dyDescent="0.2">
      <c r="A72" s="367"/>
      <c r="B72" s="369"/>
      <c r="C72" s="264"/>
      <c r="D72" s="364" t="s">
        <v>83</v>
      </c>
      <c r="E72" s="374"/>
      <c r="F72" s="348"/>
      <c r="G72" s="351"/>
      <c r="H72" s="64" t="s">
        <v>58</v>
      </c>
      <c r="I72" s="25">
        <f>J72+L72</f>
        <v>0</v>
      </c>
      <c r="J72" s="49"/>
      <c r="K72" s="49"/>
      <c r="L72" s="62"/>
      <c r="M72" s="63">
        <v>120</v>
      </c>
      <c r="N72" s="258"/>
      <c r="O72" s="276" t="s">
        <v>126</v>
      </c>
      <c r="P72" s="159"/>
      <c r="Q72" s="159">
        <v>360</v>
      </c>
      <c r="R72" s="161"/>
      <c r="U72" s="13"/>
    </row>
    <row r="73" spans="1:40" ht="13.5" customHeight="1" x14ac:dyDescent="0.2">
      <c r="A73" s="367"/>
      <c r="B73" s="369"/>
      <c r="C73" s="264"/>
      <c r="D73" s="364"/>
      <c r="E73" s="374"/>
      <c r="F73" s="348"/>
      <c r="G73" s="351"/>
      <c r="H73" s="64" t="s">
        <v>79</v>
      </c>
      <c r="I73" s="60">
        <f>J73+L73</f>
        <v>0</v>
      </c>
      <c r="J73" s="23"/>
      <c r="K73" s="23"/>
      <c r="L73" s="24"/>
      <c r="M73" s="100"/>
      <c r="N73" s="150"/>
      <c r="O73" s="276"/>
      <c r="P73" s="232"/>
      <c r="Q73" s="46"/>
      <c r="R73" s="229"/>
      <c r="U73" s="13"/>
    </row>
    <row r="74" spans="1:40" ht="13.5" customHeight="1" thickBot="1" x14ac:dyDescent="0.25">
      <c r="A74" s="368"/>
      <c r="B74" s="344"/>
      <c r="C74" s="265"/>
      <c r="D74" s="365"/>
      <c r="E74" s="284"/>
      <c r="F74" s="349"/>
      <c r="G74" s="352"/>
      <c r="H74" s="72" t="s">
        <v>10</v>
      </c>
      <c r="I74" s="29">
        <f t="shared" ref="I74:N74" si="16">SUM(I69:I73)</f>
        <v>6555.5999999999995</v>
      </c>
      <c r="J74" s="29">
        <f t="shared" si="16"/>
        <v>0</v>
      </c>
      <c r="K74" s="29">
        <f t="shared" si="16"/>
        <v>0</v>
      </c>
      <c r="L74" s="236">
        <f t="shared" si="16"/>
        <v>6555.5999999999995</v>
      </c>
      <c r="M74" s="31">
        <f t="shared" si="16"/>
        <v>870.8</v>
      </c>
      <c r="N74" s="29">
        <f t="shared" si="16"/>
        <v>0</v>
      </c>
      <c r="O74" s="36"/>
      <c r="P74" s="233"/>
      <c r="Q74" s="45"/>
      <c r="R74" s="230"/>
      <c r="U74" s="13"/>
    </row>
    <row r="75" spans="1:40" ht="13.5" thickBot="1" x14ac:dyDescent="0.25">
      <c r="A75" s="125" t="s">
        <v>11</v>
      </c>
      <c r="B75" s="127" t="s">
        <v>53</v>
      </c>
      <c r="C75" s="441" t="s">
        <v>12</v>
      </c>
      <c r="D75" s="385"/>
      <c r="E75" s="385"/>
      <c r="F75" s="385"/>
      <c r="G75" s="385"/>
      <c r="H75" s="386"/>
      <c r="I75" s="32">
        <f t="shared" ref="I75:N75" si="17">I74+I67</f>
        <v>6655.5999999999995</v>
      </c>
      <c r="J75" s="32">
        <f t="shared" si="17"/>
        <v>100</v>
      </c>
      <c r="K75" s="32">
        <f t="shared" si="17"/>
        <v>0</v>
      </c>
      <c r="L75" s="146">
        <f t="shared" si="17"/>
        <v>6555.5999999999995</v>
      </c>
      <c r="M75" s="147">
        <f t="shared" si="17"/>
        <v>1020.8</v>
      </c>
      <c r="N75" s="32">
        <f t="shared" si="17"/>
        <v>400</v>
      </c>
      <c r="O75" s="387"/>
      <c r="P75" s="388"/>
      <c r="Q75" s="388"/>
      <c r="R75" s="389"/>
    </row>
    <row r="76" spans="1:40" ht="14.25" customHeight="1" thickBot="1" x14ac:dyDescent="0.25">
      <c r="A76" s="16" t="s">
        <v>9</v>
      </c>
      <c r="B76" s="427" t="s">
        <v>13</v>
      </c>
      <c r="C76" s="428"/>
      <c r="D76" s="428"/>
      <c r="E76" s="428"/>
      <c r="F76" s="428"/>
      <c r="G76" s="428"/>
      <c r="H76" s="429"/>
      <c r="I76" s="18">
        <f t="shared" ref="I76:N76" si="18">SUM(I35,I43,I63,I75)</f>
        <v>32280</v>
      </c>
      <c r="J76" s="18">
        <f t="shared" si="18"/>
        <v>18073.099999999999</v>
      </c>
      <c r="K76" s="18">
        <f t="shared" si="18"/>
        <v>0</v>
      </c>
      <c r="L76" s="173">
        <f t="shared" si="18"/>
        <v>14206.9</v>
      </c>
      <c r="M76" s="175">
        <f t="shared" si="18"/>
        <v>26940.6</v>
      </c>
      <c r="N76" s="18">
        <f t="shared" si="18"/>
        <v>19183</v>
      </c>
      <c r="O76" s="430"/>
      <c r="P76" s="431"/>
      <c r="Q76" s="431"/>
      <c r="R76" s="432"/>
    </row>
    <row r="77" spans="1:40" ht="14.25" customHeight="1" thickBot="1" x14ac:dyDescent="0.25">
      <c r="A77" s="17" t="s">
        <v>52</v>
      </c>
      <c r="B77" s="433" t="s">
        <v>114</v>
      </c>
      <c r="C77" s="434"/>
      <c r="D77" s="434"/>
      <c r="E77" s="434"/>
      <c r="F77" s="434"/>
      <c r="G77" s="434"/>
      <c r="H77" s="435"/>
      <c r="I77" s="34">
        <f>J77+L77</f>
        <v>32280</v>
      </c>
      <c r="J77" s="35">
        <f>J76</f>
        <v>18073.099999999999</v>
      </c>
      <c r="K77" s="35">
        <f>K76</f>
        <v>0</v>
      </c>
      <c r="L77" s="174">
        <f>L76</f>
        <v>14206.9</v>
      </c>
      <c r="M77" s="176">
        <f>M76</f>
        <v>26940.6</v>
      </c>
      <c r="N77" s="33">
        <f>N76</f>
        <v>19183</v>
      </c>
      <c r="O77" s="436"/>
      <c r="P77" s="437"/>
      <c r="Q77" s="437"/>
      <c r="R77" s="438"/>
    </row>
    <row r="78" spans="1:40" s="116" customFormat="1" ht="27" customHeight="1" x14ac:dyDescent="0.2">
      <c r="A78" s="439" t="s">
        <v>92</v>
      </c>
      <c r="B78" s="439"/>
      <c r="C78" s="439"/>
      <c r="D78" s="439"/>
      <c r="E78" s="439"/>
      <c r="F78" s="439"/>
      <c r="G78" s="439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 spans="1:40" s="116" customFormat="1" ht="14.25" customHeight="1" thickBot="1" x14ac:dyDescent="0.25">
      <c r="A79" s="440" t="s">
        <v>17</v>
      </c>
      <c r="B79" s="440"/>
      <c r="C79" s="440"/>
      <c r="D79" s="440"/>
      <c r="E79" s="440"/>
      <c r="F79" s="440"/>
      <c r="G79" s="440"/>
      <c r="H79" s="440"/>
      <c r="I79" s="440"/>
      <c r="J79" s="440"/>
      <c r="K79" s="440"/>
      <c r="L79" s="440"/>
      <c r="M79" s="440"/>
      <c r="N79" s="440"/>
      <c r="O79" s="4"/>
      <c r="P79" s="4"/>
      <c r="Q79" s="4"/>
      <c r="R79" s="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 spans="1:40" ht="30" customHeight="1" thickBot="1" x14ac:dyDescent="0.25">
      <c r="A80" s="442" t="s">
        <v>14</v>
      </c>
      <c r="B80" s="443"/>
      <c r="C80" s="443"/>
      <c r="D80" s="443"/>
      <c r="E80" s="443"/>
      <c r="F80" s="443"/>
      <c r="G80" s="443"/>
      <c r="H80" s="444"/>
      <c r="I80" s="442" t="s">
        <v>32</v>
      </c>
      <c r="J80" s="443"/>
      <c r="K80" s="443"/>
      <c r="L80" s="444"/>
      <c r="M80" s="107" t="s">
        <v>94</v>
      </c>
      <c r="N80" s="107" t="s">
        <v>93</v>
      </c>
      <c r="T80" s="90"/>
    </row>
    <row r="81" spans="1:18" ht="14.25" customHeight="1" x14ac:dyDescent="0.2">
      <c r="A81" s="445" t="s">
        <v>18</v>
      </c>
      <c r="B81" s="446"/>
      <c r="C81" s="446"/>
      <c r="D81" s="446"/>
      <c r="E81" s="446"/>
      <c r="F81" s="446"/>
      <c r="G81" s="446"/>
      <c r="H81" s="447"/>
      <c r="I81" s="448">
        <f>SUM(I82:L86)</f>
        <v>16792.7</v>
      </c>
      <c r="J81" s="449"/>
      <c r="K81" s="449"/>
      <c r="L81" s="450"/>
      <c r="M81" s="39">
        <f ca="1">SUM(M82:M86)</f>
        <v>19541.100000000002</v>
      </c>
      <c r="N81" s="39">
        <f>SUM(N82:N86)</f>
        <v>19183</v>
      </c>
    </row>
    <row r="82" spans="1:18" ht="14.25" customHeight="1" x14ac:dyDescent="0.2">
      <c r="A82" s="451" t="s">
        <v>34</v>
      </c>
      <c r="B82" s="452"/>
      <c r="C82" s="452"/>
      <c r="D82" s="452"/>
      <c r="E82" s="452"/>
      <c r="F82" s="452"/>
      <c r="G82" s="452"/>
      <c r="H82" s="453"/>
      <c r="I82" s="293">
        <f>SUMIF(H12:H77,"SB",I12:I77)</f>
        <v>14000</v>
      </c>
      <c r="J82" s="294"/>
      <c r="K82" s="294"/>
      <c r="L82" s="295"/>
      <c r="M82" s="37">
        <f>SUMIF(H12:H77,"SB",M12:M77)</f>
        <v>16153</v>
      </c>
      <c r="N82" s="37">
        <f>SUMIF(H12:H77,"SB",N12:N77)</f>
        <v>16153</v>
      </c>
    </row>
    <row r="83" spans="1:18" ht="15.75" customHeight="1" x14ac:dyDescent="0.2">
      <c r="A83" s="290" t="s">
        <v>35</v>
      </c>
      <c r="B83" s="291"/>
      <c r="C83" s="291"/>
      <c r="D83" s="291"/>
      <c r="E83" s="291"/>
      <c r="F83" s="291"/>
      <c r="G83" s="291"/>
      <c r="H83" s="292"/>
      <c r="I83" s="293">
        <f>SUMIF(H12:H77,"SB(AA)",I12:I77)</f>
        <v>1192</v>
      </c>
      <c r="J83" s="294"/>
      <c r="K83" s="294"/>
      <c r="L83" s="295"/>
      <c r="M83" s="37">
        <f>SUMIF(H12:H77,"SB(AA)",M12:M77)</f>
        <v>1265.9000000000001</v>
      </c>
      <c r="N83" s="37">
        <f>SUMIF(H12:H77,"SB(AA)",N12:N77)</f>
        <v>1280</v>
      </c>
    </row>
    <row r="84" spans="1:18" ht="27.75" customHeight="1" x14ac:dyDescent="0.2">
      <c r="A84" s="290" t="s">
        <v>36</v>
      </c>
      <c r="B84" s="291"/>
      <c r="C84" s="291"/>
      <c r="D84" s="291"/>
      <c r="E84" s="291"/>
      <c r="F84" s="291"/>
      <c r="G84" s="291"/>
      <c r="H84" s="292"/>
      <c r="I84" s="293">
        <f>SUMIF(H12:H77,"SB(AAL)",I12:I77)</f>
        <v>1100.7</v>
      </c>
      <c r="J84" s="294"/>
      <c r="K84" s="294"/>
      <c r="L84" s="295"/>
      <c r="M84" s="37">
        <f>SUMIF(H12:H77,"SB(AAL)",M12:M77)</f>
        <v>0</v>
      </c>
      <c r="N84" s="37">
        <f>SUMIF(H12:H77,"SB(AAL)",N12:N77)</f>
        <v>0</v>
      </c>
    </row>
    <row r="85" spans="1:18" ht="15" customHeight="1" x14ac:dyDescent="0.2">
      <c r="A85" s="290" t="s">
        <v>113</v>
      </c>
      <c r="B85" s="291"/>
      <c r="C85" s="291"/>
      <c r="D85" s="291"/>
      <c r="E85" s="291"/>
      <c r="F85" s="291"/>
      <c r="G85" s="291"/>
      <c r="H85" s="292"/>
      <c r="I85" s="293">
        <f>SUMIF(H13:H73,"SB(L)",I13:I73)</f>
        <v>350</v>
      </c>
      <c r="J85" s="294"/>
      <c r="K85" s="294"/>
      <c r="L85" s="295"/>
      <c r="M85" s="37">
        <f ca="1">SUMIF(H13:H73,H30,M13:M72)</f>
        <v>1000</v>
      </c>
      <c r="N85" s="37">
        <f>SUMIF(H13:H73,H30,N13:N73)</f>
        <v>1750</v>
      </c>
    </row>
    <row r="86" spans="1:18" ht="14.25" customHeight="1" x14ac:dyDescent="0.2">
      <c r="A86" s="290" t="s">
        <v>37</v>
      </c>
      <c r="B86" s="291"/>
      <c r="C86" s="291"/>
      <c r="D86" s="291"/>
      <c r="E86" s="291"/>
      <c r="F86" s="291"/>
      <c r="G86" s="291"/>
      <c r="H86" s="292"/>
      <c r="I86" s="293">
        <f>SUMIF(H12:H77,"SB(P)",I12:I77)</f>
        <v>150</v>
      </c>
      <c r="J86" s="294"/>
      <c r="K86" s="294"/>
      <c r="L86" s="295"/>
      <c r="M86" s="37">
        <f>SUMIF(H12:H77,"SB(P)",M12:M77)</f>
        <v>1122.1999999999998</v>
      </c>
      <c r="N86" s="37">
        <f>SUMIF(H12:H77,"SB(P)",N12:N77)</f>
        <v>0</v>
      </c>
      <c r="O86" s="91"/>
    </row>
    <row r="87" spans="1:18" ht="14.25" customHeight="1" x14ac:dyDescent="0.2">
      <c r="A87" s="460" t="s">
        <v>19</v>
      </c>
      <c r="B87" s="461"/>
      <c r="C87" s="461"/>
      <c r="D87" s="461"/>
      <c r="E87" s="461"/>
      <c r="F87" s="461"/>
      <c r="G87" s="461"/>
      <c r="H87" s="462"/>
      <c r="I87" s="463">
        <f ca="1">SUM(I88:L90)</f>
        <v>15487.300000000001</v>
      </c>
      <c r="J87" s="464"/>
      <c r="K87" s="464"/>
      <c r="L87" s="465"/>
      <c r="M87" s="40">
        <f>SUM(M88:M90)</f>
        <v>7399.5000000000009</v>
      </c>
      <c r="N87" s="40">
        <f>SUM(N88:N89)</f>
        <v>0</v>
      </c>
      <c r="O87" s="102"/>
    </row>
    <row r="88" spans="1:18" ht="14.25" customHeight="1" x14ac:dyDescent="0.2">
      <c r="A88" s="466" t="s">
        <v>38</v>
      </c>
      <c r="B88" s="467"/>
      <c r="C88" s="467"/>
      <c r="D88" s="467"/>
      <c r="E88" s="467"/>
      <c r="F88" s="467"/>
      <c r="G88" s="467"/>
      <c r="H88" s="468"/>
      <c r="I88" s="469">
        <f>SUMIF(H12:H77,"ES",I12:I77)</f>
        <v>14819.5</v>
      </c>
      <c r="J88" s="470"/>
      <c r="K88" s="470"/>
      <c r="L88" s="471"/>
      <c r="M88" s="101">
        <f>SUMIF(H12:H77,"ES",M12:M77)</f>
        <v>7385.2000000000007</v>
      </c>
      <c r="N88" s="101">
        <f>SUMIF(H12:H77,"ES",N12:N77)</f>
        <v>0</v>
      </c>
    </row>
    <row r="89" spans="1:18" ht="14.25" customHeight="1" x14ac:dyDescent="0.2">
      <c r="A89" s="472" t="s">
        <v>39</v>
      </c>
      <c r="B89" s="473"/>
      <c r="C89" s="473"/>
      <c r="D89" s="473"/>
      <c r="E89" s="473"/>
      <c r="F89" s="473"/>
      <c r="G89" s="473"/>
      <c r="H89" s="474"/>
      <c r="I89" s="469">
        <f>SUMIF(H12:H77,"LRVB",I12:I77)</f>
        <v>87.7</v>
      </c>
      <c r="J89" s="470"/>
      <c r="K89" s="470"/>
      <c r="L89" s="471"/>
      <c r="M89" s="101">
        <f>SUMIF(H12:H77,"LRVB",M12:M77)</f>
        <v>0</v>
      </c>
      <c r="N89" s="101">
        <f>SUMIF(H12:H77,"LRVB",N12:N77)</f>
        <v>0</v>
      </c>
    </row>
    <row r="90" spans="1:18" ht="14.25" customHeight="1" x14ac:dyDescent="0.2">
      <c r="A90" s="472" t="s">
        <v>89</v>
      </c>
      <c r="B90" s="473"/>
      <c r="C90" s="473"/>
      <c r="D90" s="473"/>
      <c r="E90" s="473"/>
      <c r="F90" s="473"/>
      <c r="G90" s="473"/>
      <c r="H90" s="474"/>
      <c r="I90" s="293">
        <f ca="1">SUMIF(H13:I73,"kt",I13:I73)</f>
        <v>580.1</v>
      </c>
      <c r="J90" s="294"/>
      <c r="K90" s="294"/>
      <c r="L90" s="295"/>
      <c r="M90" s="101">
        <f>SUMIF(H14:H78,"Kt",M14:M78)</f>
        <v>14.3</v>
      </c>
      <c r="N90" s="101"/>
    </row>
    <row r="91" spans="1:18" ht="13.5" thickBot="1" x14ac:dyDescent="0.25">
      <c r="A91" s="454" t="s">
        <v>20</v>
      </c>
      <c r="B91" s="455"/>
      <c r="C91" s="455"/>
      <c r="D91" s="455"/>
      <c r="E91" s="455"/>
      <c r="F91" s="455"/>
      <c r="G91" s="455"/>
      <c r="H91" s="456"/>
      <c r="I91" s="457">
        <f ca="1">SUM(I81,I87)</f>
        <v>32280</v>
      </c>
      <c r="J91" s="458"/>
      <c r="K91" s="458"/>
      <c r="L91" s="459"/>
      <c r="M91" s="38">
        <f ca="1">SUM(M81,M87)</f>
        <v>26940.600000000002</v>
      </c>
      <c r="N91" s="38">
        <f>SUM(N81,N87)</f>
        <v>19183</v>
      </c>
      <c r="O91" s="5"/>
      <c r="P91" s="252"/>
      <c r="Q91" s="252"/>
      <c r="R91" s="252"/>
    </row>
    <row r="93" spans="1:18" x14ac:dyDescent="0.2">
      <c r="J93" s="102"/>
      <c r="O93" s="5"/>
      <c r="P93" s="252"/>
      <c r="Q93" s="252"/>
      <c r="R93" s="252"/>
    </row>
    <row r="95" spans="1:18" x14ac:dyDescent="0.2">
      <c r="O95" s="5"/>
      <c r="P95" s="252"/>
      <c r="Q95" s="252"/>
      <c r="R95" s="252"/>
    </row>
    <row r="99" spans="15:18" x14ac:dyDescent="0.2">
      <c r="O99" s="5"/>
      <c r="P99" s="252"/>
      <c r="Q99" s="252"/>
      <c r="R99" s="252"/>
    </row>
  </sheetData>
  <mergeCells count="204">
    <mergeCell ref="A91:H91"/>
    <mergeCell ref="I91:L91"/>
    <mergeCell ref="A86:H86"/>
    <mergeCell ref="I86:L86"/>
    <mergeCell ref="A87:H87"/>
    <mergeCell ref="I87:L87"/>
    <mergeCell ref="A88:H88"/>
    <mergeCell ref="I88:L88"/>
    <mergeCell ref="A89:H89"/>
    <mergeCell ref="I89:L89"/>
    <mergeCell ref="A90:H90"/>
    <mergeCell ref="I90:L90"/>
    <mergeCell ref="A80:H80"/>
    <mergeCell ref="I80:L80"/>
    <mergeCell ref="A81:H81"/>
    <mergeCell ref="I81:L81"/>
    <mergeCell ref="A82:H82"/>
    <mergeCell ref="I82:L82"/>
    <mergeCell ref="A83:H83"/>
    <mergeCell ref="I83:L83"/>
    <mergeCell ref="A84:H84"/>
    <mergeCell ref="I84:L84"/>
    <mergeCell ref="O69:O70"/>
    <mergeCell ref="O72:O73"/>
    <mergeCell ref="B76:H76"/>
    <mergeCell ref="O76:R76"/>
    <mergeCell ref="B77:H77"/>
    <mergeCell ref="O77:R77"/>
    <mergeCell ref="A78:R78"/>
    <mergeCell ref="A79:N79"/>
    <mergeCell ref="O75:R75"/>
    <mergeCell ref="C75:H75"/>
    <mergeCell ref="G72:G74"/>
    <mergeCell ref="F72:F74"/>
    <mergeCell ref="C72:C74"/>
    <mergeCell ref="D72:D74"/>
    <mergeCell ref="A72:A74"/>
    <mergeCell ref="B72:B74"/>
    <mergeCell ref="D69:D71"/>
    <mergeCell ref="E68:E74"/>
    <mergeCell ref="O63:R63"/>
    <mergeCell ref="C64:R64"/>
    <mergeCell ref="A65:A67"/>
    <mergeCell ref="B65:B67"/>
    <mergeCell ref="C65:C67"/>
    <mergeCell ref="D65:D67"/>
    <mergeCell ref="F65:F67"/>
    <mergeCell ref="G65:G67"/>
    <mergeCell ref="O65:O67"/>
    <mergeCell ref="P65:P66"/>
    <mergeCell ref="Q65:Q66"/>
    <mergeCell ref="R65:R66"/>
    <mergeCell ref="C63:H63"/>
    <mergeCell ref="A49:A50"/>
    <mergeCell ref="A59:A60"/>
    <mergeCell ref="B59:B60"/>
    <mergeCell ref="C59:C60"/>
    <mergeCell ref="F59:F60"/>
    <mergeCell ref="G59:G60"/>
    <mergeCell ref="O59:O60"/>
    <mergeCell ref="A61:A62"/>
    <mergeCell ref="B61:B62"/>
    <mergeCell ref="C61:C62"/>
    <mergeCell ref="F61:F62"/>
    <mergeCell ref="G61:G62"/>
    <mergeCell ref="E58:E62"/>
    <mergeCell ref="D60:D62"/>
    <mergeCell ref="B49:B50"/>
    <mergeCell ref="B53:B54"/>
    <mergeCell ref="D53:D54"/>
    <mergeCell ref="C53:C54"/>
    <mergeCell ref="A53:A54"/>
    <mergeCell ref="C49:C50"/>
    <mergeCell ref="D49:D50"/>
    <mergeCell ref="F49:F50"/>
    <mergeCell ref="G49:G50"/>
    <mergeCell ref="A55:A57"/>
    <mergeCell ref="R45:R54"/>
    <mergeCell ref="O30:O32"/>
    <mergeCell ref="G30:G32"/>
    <mergeCell ref="G33:G34"/>
    <mergeCell ref="O37:O39"/>
    <mergeCell ref="O33:O34"/>
    <mergeCell ref="C35:H35"/>
    <mergeCell ref="C36:R36"/>
    <mergeCell ref="C41:C42"/>
    <mergeCell ref="D41:D42"/>
    <mergeCell ref="E41:E42"/>
    <mergeCell ref="F41:F42"/>
    <mergeCell ref="G41:G42"/>
    <mergeCell ref="O45:O54"/>
    <mergeCell ref="P45:P54"/>
    <mergeCell ref="Q45:Q54"/>
    <mergeCell ref="F33:F34"/>
    <mergeCell ref="F53:F54"/>
    <mergeCell ref="C44:R44"/>
    <mergeCell ref="D33:D34"/>
    <mergeCell ref="E33:E34"/>
    <mergeCell ref="G53:G54"/>
    <mergeCell ref="F47:F48"/>
    <mergeCell ref="G47:G48"/>
    <mergeCell ref="A47:A48"/>
    <mergeCell ref="B47:B48"/>
    <mergeCell ref="C47:C48"/>
    <mergeCell ref="D47:D48"/>
    <mergeCell ref="C37:C40"/>
    <mergeCell ref="D37:D40"/>
    <mergeCell ref="E37:E40"/>
    <mergeCell ref="F37:F40"/>
    <mergeCell ref="A37:A40"/>
    <mergeCell ref="B37:B40"/>
    <mergeCell ref="A28:A29"/>
    <mergeCell ref="B28:B29"/>
    <mergeCell ref="A30:A32"/>
    <mergeCell ref="B30:B32"/>
    <mergeCell ref="A33:A34"/>
    <mergeCell ref="B33:B34"/>
    <mergeCell ref="C33:C34"/>
    <mergeCell ref="O26:O27"/>
    <mergeCell ref="C43:H43"/>
    <mergeCell ref="O43:R43"/>
    <mergeCell ref="A26:A27"/>
    <mergeCell ref="G28:G29"/>
    <mergeCell ref="C28:C29"/>
    <mergeCell ref="D28:D29"/>
    <mergeCell ref="E28:E29"/>
    <mergeCell ref="F28:F29"/>
    <mergeCell ref="C30:C32"/>
    <mergeCell ref="D30:D32"/>
    <mergeCell ref="F30:F32"/>
    <mergeCell ref="G37:G40"/>
    <mergeCell ref="A41:A42"/>
    <mergeCell ref="B41:B42"/>
    <mergeCell ref="C17:C20"/>
    <mergeCell ref="P18:P19"/>
    <mergeCell ref="E17:E20"/>
    <mergeCell ref="D16:D18"/>
    <mergeCell ref="O17:O19"/>
    <mergeCell ref="D19:D20"/>
    <mergeCell ref="O20:O21"/>
    <mergeCell ref="E30:E32"/>
    <mergeCell ref="F26:F27"/>
    <mergeCell ref="G26:G27"/>
    <mergeCell ref="D26:D27"/>
    <mergeCell ref="E26:E27"/>
    <mergeCell ref="F17:F20"/>
    <mergeCell ref="G17:G20"/>
    <mergeCell ref="F5:F7"/>
    <mergeCell ref="E12:E15"/>
    <mergeCell ref="F12:F15"/>
    <mergeCell ref="B10:R10"/>
    <mergeCell ref="C11:R11"/>
    <mergeCell ref="H5:H7"/>
    <mergeCell ref="B26:B27"/>
    <mergeCell ref="C26:C27"/>
    <mergeCell ref="F23:F25"/>
    <mergeCell ref="G23:G25"/>
    <mergeCell ref="Q18:Q19"/>
    <mergeCell ref="R18:R19"/>
    <mergeCell ref="O23:O25"/>
    <mergeCell ref="A8:R8"/>
    <mergeCell ref="A9:R9"/>
    <mergeCell ref="G12:G15"/>
    <mergeCell ref="D14:D15"/>
    <mergeCell ref="A23:A25"/>
    <mergeCell ref="B23:B25"/>
    <mergeCell ref="C23:C25"/>
    <mergeCell ref="D23:D25"/>
    <mergeCell ref="E23:E25"/>
    <mergeCell ref="A17:A20"/>
    <mergeCell ref="B17:B20"/>
    <mergeCell ref="E51:E52"/>
    <mergeCell ref="E53:E54"/>
    <mergeCell ref="E55:E57"/>
    <mergeCell ref="O13:O15"/>
    <mergeCell ref="A85:H85"/>
    <mergeCell ref="I85:L85"/>
    <mergeCell ref="A1:R1"/>
    <mergeCell ref="A2:R2"/>
    <mergeCell ref="A3:R3"/>
    <mergeCell ref="P4:R4"/>
    <mergeCell ref="I5:L5"/>
    <mergeCell ref="J6:K6"/>
    <mergeCell ref="L6:L7"/>
    <mergeCell ref="A5:A7"/>
    <mergeCell ref="B5:B7"/>
    <mergeCell ref="C5:C7"/>
    <mergeCell ref="O6:O7"/>
    <mergeCell ref="P6:R6"/>
    <mergeCell ref="M5:M7"/>
    <mergeCell ref="N5:N7"/>
    <mergeCell ref="O5:R5"/>
    <mergeCell ref="I6:I7"/>
    <mergeCell ref="G5:G7"/>
    <mergeCell ref="D5:D7"/>
    <mergeCell ref="B55:B57"/>
    <mergeCell ref="C55:C57"/>
    <mergeCell ref="D55:D57"/>
    <mergeCell ref="F55:F57"/>
    <mergeCell ref="G55:G57"/>
    <mergeCell ref="O55:O57"/>
    <mergeCell ref="P55:P56"/>
    <mergeCell ref="Q55:Q56"/>
    <mergeCell ref="R55:R56"/>
  </mergeCells>
  <phoneticPr fontId="10" type="noConversion"/>
  <printOptions horizontalCentered="1"/>
  <pageMargins left="0" right="0" top="0" bottom="0" header="0.31496062992125984" footer="0.31496062992125984"/>
  <pageSetup paperSize="9" scale="95" orientation="landscape" r:id="rId1"/>
  <rowBreaks count="1" manualBreakCount="1">
    <brk id="6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18" sqref="D18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475" t="s">
        <v>23</v>
      </c>
      <c r="B1" s="475"/>
    </row>
    <row r="2" spans="1:2" ht="31.5" x14ac:dyDescent="0.25">
      <c r="A2" s="2" t="s">
        <v>4</v>
      </c>
      <c r="B2" s="1" t="s">
        <v>21</v>
      </c>
    </row>
    <row r="3" spans="1:2" ht="15.75" customHeight="1" x14ac:dyDescent="0.25">
      <c r="A3" s="178">
        <v>1</v>
      </c>
      <c r="B3" s="1" t="s">
        <v>24</v>
      </c>
    </row>
    <row r="4" spans="1:2" ht="15.75" customHeight="1" x14ac:dyDescent="0.25">
      <c r="A4" s="178">
        <v>2</v>
      </c>
      <c r="B4" s="1" t="s">
        <v>25</v>
      </c>
    </row>
    <row r="5" spans="1:2" ht="15.75" customHeight="1" x14ac:dyDescent="0.25">
      <c r="A5" s="178">
        <v>3</v>
      </c>
      <c r="B5" s="1" t="s">
        <v>26</v>
      </c>
    </row>
    <row r="6" spans="1:2" ht="15.75" customHeight="1" x14ac:dyDescent="0.25">
      <c r="A6" s="178">
        <v>4</v>
      </c>
      <c r="B6" s="1" t="s">
        <v>27</v>
      </c>
    </row>
    <row r="7" spans="1:2" ht="15.75" customHeight="1" x14ac:dyDescent="0.25">
      <c r="A7" s="178">
        <v>5</v>
      </c>
      <c r="B7" s="1" t="s">
        <v>28</v>
      </c>
    </row>
    <row r="8" spans="1:2" ht="15.75" customHeight="1" x14ac:dyDescent="0.25">
      <c r="A8" s="178">
        <v>6</v>
      </c>
      <c r="B8" s="1" t="s">
        <v>29</v>
      </c>
    </row>
    <row r="9" spans="1:2" ht="15.75" customHeight="1" x14ac:dyDescent="0.25"/>
    <row r="10" spans="1:2" ht="15.75" customHeight="1" x14ac:dyDescent="0.25">
      <c r="A10" s="476" t="s">
        <v>33</v>
      </c>
      <c r="B10" s="476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SVP 2013-2015</vt:lpstr>
      <vt:lpstr>Asignavimų valdytojų kodai</vt:lpstr>
      <vt:lpstr>'SVP 2013-2015'!Print_Area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2013-03-01T09:44:10Z</cp:lastPrinted>
  <dcterms:created xsi:type="dcterms:W3CDTF">2007-07-27T10:32:34Z</dcterms:created>
  <dcterms:modified xsi:type="dcterms:W3CDTF">2013-03-04T08:27:53Z</dcterms:modified>
</cp:coreProperties>
</file>