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15" windowWidth="19200" windowHeight="11580" tabRatio="723"/>
  </bookViews>
  <sheets>
    <sheet name="SVP 2013-2015" sheetId="34" r:id="rId1"/>
    <sheet name="Asignavimu valdytojų kodai" sheetId="35" r:id="rId2"/>
  </sheets>
  <definedNames>
    <definedName name="_xlnm.Print_Area" localSheetId="0">'SVP 2013-2015'!$A$1:$S$130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N130" i="34" l="1"/>
  <c r="M130" i="34"/>
  <c r="I130" i="34"/>
  <c r="N129" i="34"/>
  <c r="M129" i="34"/>
  <c r="I129" i="34"/>
  <c r="N128" i="34"/>
  <c r="M128" i="34"/>
  <c r="I128" i="34"/>
  <c r="N127" i="34"/>
  <c r="M127" i="34"/>
  <c r="I127" i="34"/>
  <c r="N126" i="34"/>
  <c r="M126" i="34"/>
  <c r="I126" i="34"/>
  <c r="N125" i="34"/>
  <c r="M125" i="34"/>
  <c r="I125" i="34"/>
  <c r="I124" i="34"/>
  <c r="N123" i="34"/>
  <c r="M123" i="34"/>
  <c r="I123" i="34"/>
  <c r="N122" i="34"/>
  <c r="M122" i="34"/>
  <c r="I122" i="34"/>
  <c r="N121" i="34"/>
  <c r="M121" i="34"/>
  <c r="I121" i="34"/>
  <c r="N120" i="34"/>
  <c r="M120" i="34"/>
  <c r="I120" i="34"/>
  <c r="N119" i="34"/>
  <c r="M119" i="34"/>
  <c r="I119" i="34"/>
  <c r="N115" i="34"/>
  <c r="M115" i="34"/>
  <c r="L115" i="34"/>
  <c r="K115" i="34"/>
  <c r="J115" i="34"/>
  <c r="I115" i="34"/>
  <c r="N114" i="34"/>
  <c r="M114" i="34"/>
  <c r="L114" i="34"/>
  <c r="K114" i="34"/>
  <c r="J114" i="34"/>
  <c r="I114" i="34"/>
  <c r="N113" i="34"/>
  <c r="M113" i="34"/>
  <c r="L113" i="34"/>
  <c r="K113" i="34"/>
  <c r="J113" i="34"/>
  <c r="I113" i="34"/>
  <c r="N112" i="34"/>
  <c r="M112" i="34"/>
  <c r="L112" i="34"/>
  <c r="K112" i="34"/>
  <c r="J112" i="34"/>
  <c r="I112" i="34"/>
  <c r="N110" i="34"/>
  <c r="M110" i="34"/>
  <c r="L110" i="34"/>
  <c r="K110" i="34"/>
  <c r="J110" i="34"/>
  <c r="I110" i="34"/>
  <c r="N108" i="34"/>
  <c r="M108" i="34"/>
  <c r="J108" i="34"/>
  <c r="I108" i="34"/>
  <c r="I107" i="34"/>
  <c r="N106" i="34"/>
  <c r="M106" i="34"/>
  <c r="L106" i="34"/>
  <c r="K106" i="34"/>
  <c r="J106" i="34"/>
  <c r="I106" i="34"/>
  <c r="I105" i="34"/>
  <c r="N104" i="34"/>
  <c r="M104" i="34"/>
  <c r="J104" i="34"/>
  <c r="I104" i="34"/>
  <c r="I96" i="34"/>
  <c r="N93" i="34"/>
  <c r="M93" i="34"/>
  <c r="L93" i="34"/>
  <c r="J93" i="34"/>
  <c r="I93" i="34"/>
  <c r="N92" i="34"/>
  <c r="M92" i="34"/>
  <c r="L92" i="34"/>
  <c r="J92" i="34"/>
  <c r="I92" i="34"/>
  <c r="I91" i="34"/>
  <c r="N90" i="34"/>
  <c r="M90" i="34"/>
  <c r="N88" i="34"/>
  <c r="M88" i="34"/>
  <c r="J88" i="34"/>
  <c r="I88" i="34"/>
  <c r="I87" i="34"/>
  <c r="N85" i="34"/>
  <c r="M85" i="34"/>
  <c r="L85" i="34"/>
  <c r="K85" i="34"/>
  <c r="J85" i="34"/>
  <c r="I85" i="34"/>
  <c r="M84" i="34"/>
  <c r="L84" i="34"/>
  <c r="J84" i="34"/>
  <c r="I84" i="34"/>
  <c r="I83" i="34"/>
  <c r="M82" i="34"/>
  <c r="L82" i="34"/>
  <c r="J82" i="34"/>
  <c r="I82" i="34"/>
  <c r="I81" i="34"/>
  <c r="N80" i="34"/>
  <c r="M80" i="34"/>
  <c r="M75" i="34"/>
  <c r="J75" i="34"/>
  <c r="I75" i="34"/>
  <c r="I74" i="34"/>
  <c r="N73" i="34"/>
  <c r="M73" i="34"/>
  <c r="J73" i="34"/>
  <c r="I73" i="34"/>
  <c r="I71" i="34"/>
  <c r="N70" i="34"/>
  <c r="M70" i="34"/>
  <c r="L70" i="34"/>
  <c r="K70" i="34"/>
  <c r="J70" i="34"/>
  <c r="I70" i="34"/>
  <c r="N65" i="34"/>
  <c r="M65" i="34"/>
  <c r="L65" i="34"/>
  <c r="K65" i="34"/>
  <c r="J65" i="34"/>
  <c r="I65" i="34"/>
  <c r="I63" i="34"/>
  <c r="I62" i="34"/>
  <c r="I61" i="34"/>
  <c r="N59" i="34"/>
  <c r="M59" i="34"/>
  <c r="L59" i="34"/>
  <c r="K59" i="34"/>
  <c r="J59" i="34"/>
  <c r="I59" i="34"/>
  <c r="M54" i="34"/>
  <c r="I53" i="34"/>
  <c r="I52" i="34"/>
  <c r="I51" i="34"/>
  <c r="N47" i="34"/>
  <c r="M47" i="34"/>
  <c r="L47" i="34"/>
  <c r="K47" i="34"/>
  <c r="J47" i="34"/>
  <c r="I47" i="34"/>
  <c r="N46" i="34"/>
  <c r="M46" i="34"/>
  <c r="L46" i="34"/>
  <c r="K46" i="34"/>
  <c r="J46" i="34"/>
  <c r="I46" i="34"/>
  <c r="N45" i="34"/>
  <c r="M45" i="34"/>
  <c r="I45" i="34"/>
  <c r="I44" i="34"/>
  <c r="N43" i="34"/>
  <c r="M43" i="34"/>
  <c r="J43" i="34"/>
  <c r="I43" i="34"/>
  <c r="I42" i="34"/>
  <c r="N41" i="34"/>
  <c r="M41" i="34"/>
  <c r="L41" i="34"/>
  <c r="K41" i="34"/>
  <c r="J41" i="34"/>
  <c r="I41" i="34"/>
  <c r="I40" i="34"/>
  <c r="N39" i="34"/>
  <c r="M39" i="34"/>
  <c r="J39" i="34"/>
  <c r="I39" i="34"/>
  <c r="I38" i="34"/>
  <c r="N36" i="34"/>
  <c r="M36" i="34"/>
  <c r="L36" i="34"/>
  <c r="K36" i="34"/>
  <c r="J36" i="34"/>
  <c r="I36" i="34"/>
  <c r="N35" i="34"/>
  <c r="M35" i="34"/>
  <c r="L35" i="34"/>
  <c r="K35" i="34"/>
  <c r="J35" i="34"/>
  <c r="I35" i="34"/>
  <c r="I34" i="34"/>
  <c r="I33" i="34"/>
  <c r="N32" i="34"/>
  <c r="M32" i="34"/>
  <c r="L32" i="34"/>
  <c r="K32" i="34"/>
  <c r="J32" i="34"/>
  <c r="I32" i="34"/>
  <c r="I31" i="34"/>
  <c r="N30" i="34"/>
  <c r="M30" i="34"/>
  <c r="L30" i="34"/>
  <c r="K30" i="34"/>
  <c r="J30" i="34"/>
  <c r="I30" i="34"/>
  <c r="I29" i="34"/>
  <c r="N28" i="34"/>
  <c r="M28" i="34"/>
  <c r="L28" i="34"/>
  <c r="K28" i="34"/>
  <c r="J28" i="34"/>
  <c r="I28" i="34"/>
  <c r="I16" i="34"/>
  <c r="I15" i="34"/>
  <c r="I14" i="34"/>
  <c r="I13" i="34"/>
  <c r="I12" i="34"/>
</calcChain>
</file>

<file path=xl/comments1.xml><?xml version="1.0" encoding="utf-8"?>
<comments xmlns="http://schemas.openxmlformats.org/spreadsheetml/2006/main">
  <authors>
    <author>Snieguole Kacerauskaite</author>
  </authors>
  <commentList>
    <comment ref="D67" authorId="0">
      <text>
        <r>
          <rPr>
            <sz val="9"/>
            <color indexed="81"/>
            <rFont val="Tahoma"/>
            <family val="2"/>
            <charset val="186"/>
          </rPr>
          <t xml:space="preserve">Įgyvendinamas 2012-04-05 įsakymu AD1-724 patvirtintas "Lėšų ugdymui ir bendrojo ugdymo mokyklų patalpų panaudojimo efektyvinimo veiksmų planas"
</t>
        </r>
      </text>
    </comment>
    <comment ref="D68" authorId="0">
      <text>
        <r>
          <rPr>
            <sz val="9"/>
            <color indexed="81"/>
            <rFont val="Tahoma"/>
            <family val="2"/>
            <charset val="186"/>
          </rPr>
          <t xml:space="preserve">"Gubojos" ir "Medeinės" m-klų (buvusių 1-osios ir 2-osios spec.m-klų) sujungimas
</t>
        </r>
      </text>
    </comment>
  </commentList>
</comments>
</file>

<file path=xl/sharedStrings.xml><?xml version="1.0" encoding="utf-8"?>
<sst xmlns="http://schemas.openxmlformats.org/spreadsheetml/2006/main" count="369" uniqueCount="187">
  <si>
    <r>
      <t xml:space="preserve">Gautinos lėšos iš kitų savivaldybių atsiskaitymui už atvykusius mokinius </t>
    </r>
    <r>
      <rPr>
        <b/>
        <sz val="10"/>
        <rFont val="Times New Roman"/>
        <family val="1"/>
      </rPr>
      <t>SB(MK)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</si>
  <si>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</si>
  <si>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Finansavimo šaltinių suvestinė</t>
  </si>
  <si>
    <t>Finansavimo šaltiniai</t>
  </si>
  <si>
    <t>I</t>
  </si>
  <si>
    <t>LRVB</t>
  </si>
  <si>
    <t>ES</t>
  </si>
  <si>
    <t>PF</t>
  </si>
  <si>
    <t>08</t>
  </si>
  <si>
    <t>tūkst. Lt</t>
  </si>
  <si>
    <t>10</t>
  </si>
  <si>
    <t>Iš viso tikslui:</t>
  </si>
  <si>
    <t>Iš viso programai:</t>
  </si>
  <si>
    <t>Programos tikslo kodas</t>
  </si>
  <si>
    <t>SB(MK)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</si>
  <si>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</si>
  <si>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</si>
  <si>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</si>
  <si>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</si>
  <si>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</si>
  <si>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</si>
  <si>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</si>
  <si>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</si>
  <si>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09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</si>
  <si>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</si>
  <si>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</si>
  <si>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</si>
  <si>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</si>
  <si>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</si>
  <si>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</si>
  <si>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</si>
  <si>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</si>
  <si>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06</t>
  </si>
  <si>
    <t>Pavadinimas</t>
  </si>
  <si>
    <t>Iš jų darbo užmokesčiui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</si>
  <si>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</si>
  <si>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</si>
  <si>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</si>
  <si>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</si>
  <si>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</si>
  <si>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</si>
  <si>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</si>
  <si>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</si>
  <si>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t xml:space="preserve">Turtui įsigyti ir finansiniams įsipareigojimams vykdyti </t>
  </si>
  <si>
    <t>1</t>
  </si>
  <si>
    <t>2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</si>
  <si>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</si>
  <si>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Brandos egzaminų administravimas ir išorės vertinimo vykdymas</t>
  </si>
  <si>
    <t>Edukacinių renginių organizavimas, dalyvavimas respublikiniuose renginiuose, kitų projektų vykdymas</t>
  </si>
  <si>
    <t>Neformaliojo švietimo įstaigų pastatų rekonstrukcija:</t>
  </si>
  <si>
    <t>Renovuoti ugdymo įstaigų pastatus ir patalpas</t>
  </si>
  <si>
    <t>Organizuoti materialinį, ūkinį ir techninį ugdymo įstaigų aptarnavimą</t>
  </si>
  <si>
    <t>Padidinti ikimokyklinio ugdymo paslaugų prieinamumą</t>
  </si>
  <si>
    <t>Ikimokyklinio amžiaus vaikų registravimo ir apskaitos informacinės sistemos sukūrimas</t>
  </si>
  <si>
    <t>Ugdymo įstaigų ūkinio aptarnavimo organizavimas:</t>
  </si>
  <si>
    <t>Užtikrinti kokybišką ugdymo proceso organizavimą</t>
  </si>
  <si>
    <t>Transporto priemonės įsigijimas Klaipėdos lopšelio-darželio „Sakalėlis“ specialiųjų  poreikių vaikams pavėžėti</t>
  </si>
  <si>
    <t>Patalpų pritaikymas bendrojo ugdymo mokyklų reikmėms:</t>
  </si>
  <si>
    <t>SB(P)</t>
  </si>
  <si>
    <r>
      <t xml:space="preserve">Paskolos lėšos </t>
    </r>
    <r>
      <rPr>
        <b/>
        <sz val="10"/>
        <rFont val="Times New Roman"/>
        <family val="1"/>
      </rPr>
      <t>SB(P)</t>
    </r>
  </si>
  <si>
    <t>2014-ųjų metų lėšų poreikis</t>
  </si>
  <si>
    <t>07</t>
  </si>
  <si>
    <t xml:space="preserve"> TIKSLŲ, UŽDAVINIŲ, PRIEMONIŲ IR PRIEMONIŲ IŠLAIDŲ SUVESTINĖ</t>
  </si>
  <si>
    <t>Gerinti ugdymo sąlygas ir aplinką</t>
  </si>
  <si>
    <t>Bendrojo ugdymo mokyklų pastatų modernizavimas:</t>
  </si>
  <si>
    <t>P1</t>
  </si>
  <si>
    <t>Mokinių pavėžėjimo užtikrinimas</t>
  </si>
  <si>
    <t>Įstaigų skaičius</t>
  </si>
  <si>
    <t xml:space="preserve">Ugdoma vaikų </t>
  </si>
  <si>
    <t>Vidurinių mokyklų sk.</t>
  </si>
  <si>
    <t xml:space="preserve">Atestuota vadovų </t>
  </si>
  <si>
    <t>Suorganizuota renginių</t>
  </si>
  <si>
    <t>Parengta galimybių studija</t>
  </si>
  <si>
    <t>planas</t>
  </si>
  <si>
    <t>2013-ieji metai</t>
  </si>
  <si>
    <t>2014-ieji metai</t>
  </si>
  <si>
    <t>2015-ieji metai</t>
  </si>
  <si>
    <t>Įstaigų, kuriose atlikti remonto darbai, sk.</t>
  </si>
  <si>
    <t>Saugomi pastatai, įstaigų sk.</t>
  </si>
  <si>
    <t>Įstaigų, kuriose likviduoti pažeidimai, sk.</t>
  </si>
  <si>
    <t>2015-ųjų metų lėšų poreikis</t>
  </si>
  <si>
    <t>Finansuotų profesinės linkmės ugdymo modulių skaičius, vnt.</t>
  </si>
  <si>
    <t>Ugdytinių skaičius, tūkst.</t>
  </si>
  <si>
    <t>Tarnyboje aptarnautų asmenų skaičius, tūkst.</t>
  </si>
  <si>
    <t>Vertinta įstaigų, vnt.</t>
  </si>
  <si>
    <t>Organizuota egzaminų, sk.</t>
  </si>
  <si>
    <t xml:space="preserve">Gimnazijų skaičius                                                                       </t>
  </si>
  <si>
    <t xml:space="preserve">Įrengta lopšelio grupių 1-3 metų amžiaus vaikams, vnt.                       </t>
  </si>
  <si>
    <t>Vietų skaičius</t>
  </si>
  <si>
    <t>Dviejų bendrojo ugdymo mokyklų perkėlimas į kitas patalpas</t>
  </si>
  <si>
    <t>Atlikta studija, vnt.</t>
  </si>
  <si>
    <t>Mokinių, kuriems kompensuojamos pavėžėjimo išlaidos, sk.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</si>
  <si>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</si>
  <si>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</si>
  <si>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mokyklose-darželiuose ir pradinėse mokyklose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</si>
  <si>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gimnazijose, vidurinio  ugdymo mokyklose, progimnazijose, pagrindinio ugdymo ir  nevalstybinėse bendrojo ugdymo mokyklose 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</si>
  <si>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neformaliojo ugdymo įstaigose</t>
    </r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</si>
  <si>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Jeronimo Kačinsko muzikos  mokykloje</t>
    </r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</si>
  <si>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</si>
  <si>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r>
      <t xml:space="preserve">BĮ Klaipėdos pedagoginės psichologinės tarnybos </t>
    </r>
    <r>
      <rPr>
        <sz val="10"/>
        <rFont val="Times New Roman"/>
        <family val="1"/>
      </rPr>
      <t>veiklos organizavimo užtikrinimas</t>
    </r>
  </si>
  <si>
    <r>
      <t xml:space="preserve">Klaipėdos regos ugdymo centro </t>
    </r>
    <r>
      <rPr>
        <sz val="10"/>
        <rFont val="Times New Roman"/>
        <family val="1"/>
        <charset val="186"/>
      </rPr>
      <t>veiklos organizavimo užtikrinimas</t>
    </r>
  </si>
  <si>
    <r>
      <t xml:space="preserve">BĮ Klaipėdos pedagogų švietimo ir kultūros centro </t>
    </r>
    <r>
      <rPr>
        <sz val="10"/>
        <rFont val="Times New Roman"/>
        <family val="1"/>
      </rPr>
      <t xml:space="preserve"> veiklos organizavimo užtikrinimas</t>
    </r>
  </si>
  <si>
    <r>
      <t xml:space="preserve">Įrengimų įsigijimas ugdymo įstaigų </t>
    </r>
    <r>
      <rPr>
        <b/>
        <sz val="10"/>
        <rFont val="Times New Roman"/>
        <family val="1"/>
        <charset val="186"/>
      </rPr>
      <t xml:space="preserve">maisto blokuose </t>
    </r>
    <r>
      <rPr>
        <sz val="10"/>
        <rFont val="Times New Roman"/>
        <family val="1"/>
        <charset val="186"/>
      </rPr>
      <t>pagal tikrinančių institucijų reikalavimus (2013 m.: Baltijos gimnazija, lopšeliai-darželiai „Putinėlis“, „Žuvėdra“, „Eglutė“, „Žemuogėlė“; „Saulutės“ ir „Versmės“ mokyklos-darželiai)</t>
    </r>
  </si>
  <si>
    <t>„Šaltinėlio“ mokykla-darželis</t>
  </si>
  <si>
    <t>Energetinių auditų parengimas ir parengtų galimybių studijų vertinimas ir atnaujinimas</t>
  </si>
  <si>
    <t>Atliktas auditas, įstaigų sk.</t>
  </si>
  <si>
    <t>Ugdoma vaikų ikimokyklinio ugdymo įstaigose, sk. tūkst.</t>
  </si>
  <si>
    <t>2013-ųjų metų asignavimų planas</t>
  </si>
  <si>
    <t>Vadovų atestacija, dalyvavimas respublikiniuose mokymuose ir miesto metodinėje veikloje</t>
  </si>
  <si>
    <t>Elektroninio mokinio pažymėjimo įdiegimo studijos parengimas</t>
  </si>
  <si>
    <t>SB(SP)</t>
  </si>
  <si>
    <t xml:space="preserve">Suorganizuota kvalifikacinių renginių, sk.  </t>
  </si>
  <si>
    <t>2014 m. poreikis</t>
  </si>
  <si>
    <t>2015 m. poreikis</t>
  </si>
  <si>
    <t>Įsigyta transporto priemonė, vnt.</t>
  </si>
  <si>
    <t xml:space="preserve"> 2013–2015 M. KLAIPĖDOS MIESTO SAVIVALDYBĖS</t>
  </si>
  <si>
    <t>Produkto vertinimo kriterijus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</si>
  <si>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</si>
  <si>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</si>
  <si>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</si>
  <si>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</si>
  <si>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</si>
  <si>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</si>
  <si>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</si>
  <si>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</si>
  <si>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 m. vasario 24 d. įsakymu Nr. AD1-384.</t>
  </si>
  <si>
    <t>Įrengtas liftas, vnt.</t>
  </si>
  <si>
    <r>
      <t>Rekonstruota savivaldybei priklausanti pastato dalis (366,95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).
Užbaigtumas, proc.</t>
    </r>
  </si>
  <si>
    <t>Parengtas techninis projektas, vnt.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</si>
  <si>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</si>
  <si>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</si>
  <si>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Rekonstruota pastatų, vnt.</t>
  </si>
  <si>
    <t>Klaipėdos „Varpo“ gimnazijos pastato šiluminė renovacija;</t>
  </si>
  <si>
    <t>Klaipėdos Vitės pagrindinės mokyklos Švyturio g. 2 pastato modernizavimas;</t>
  </si>
  <si>
    <t>Klaipėdos Vydūno vidurinės mokyklos ir Klaipėdos Salio Šemerio suaugusiųjų vidurinės mokyklos pastato Klaipėdoje, Sulupės g. 26, modernizavimas;</t>
  </si>
  <si>
    <t>Klaipėdos „Smeltės“ progimnazijos pastato Klaipėdoje, Reikjaviko g. 17, modernizavimas;</t>
  </si>
  <si>
    <t>Atlikta pastato renovacija, vnt.</t>
  </si>
  <si>
    <t>Klaipėdos Adomo Brako dailės mokyklos pastato kapitalinis remontas (šiluminė renovacija);</t>
  </si>
  <si>
    <t>Klaipėdos Jeronimo Kačinsko muzikos mokyklos pastato renovacija.</t>
  </si>
  <si>
    <t>Lifto įrengimas Klaipėdos 2-ojoje specialiojoje mokykloje („Medeinės“ pagrindinėje mokykloje)</t>
  </si>
  <si>
    <t>Sukurta  ikimokyklinio amžiaus vaikų registravimo ir apskaitos sistema, vnt.</t>
  </si>
  <si>
    <t>Veiklos organizavimo užtikrinimas švietimo įstaigose:</t>
  </si>
  <si>
    <r>
      <rPr>
        <sz val="10"/>
        <rFont val="Times New Roman"/>
        <family val="1"/>
        <charset val="186"/>
      </rPr>
      <t>Patalpų (Smiltelės g. 22) pritaikymas</t>
    </r>
    <r>
      <rPr>
        <b/>
        <sz val="10"/>
        <rFont val="Times New Roman"/>
        <family val="1"/>
        <charset val="186"/>
      </rPr>
      <t xml:space="preserve"> Moksleivių saviraiškos centro </t>
    </r>
    <r>
      <rPr>
        <sz val="10"/>
        <rFont val="Times New Roman"/>
        <family val="1"/>
        <charset val="186"/>
      </rPr>
      <t>veiklai;</t>
    </r>
  </si>
  <si>
    <t>Švietimo įstaigų iškėlimas iš uosto plėtros teritorijos:</t>
  </si>
  <si>
    <t xml:space="preserve">lopšelis-darželis „Putinėlis“ ,  </t>
  </si>
  <si>
    <r>
      <t xml:space="preserve">Vaikiškų lovyčių įsigijimas </t>
    </r>
    <r>
      <rPr>
        <sz val="10"/>
        <rFont val="Times New Roman"/>
        <family val="1"/>
        <charset val="186"/>
      </rPr>
      <t>ikimokyklinėse įstaigose (2013 m.: lopšeliuose-darželiuose „Liepaitė“, „Papartėlis“, „Žiburėlis“, „Žuvėdra“ ir „Inkarėlio“ mokykloje-darželyje)</t>
    </r>
  </si>
  <si>
    <r>
      <rPr>
        <b/>
        <sz val="10"/>
        <rFont val="Times New Roman"/>
        <family val="1"/>
        <charset val="186"/>
      </rPr>
      <t xml:space="preserve">*LITNET </t>
    </r>
    <r>
      <rPr>
        <sz val="10"/>
        <rFont val="Times New Roman"/>
        <family val="1"/>
        <charset val="186"/>
      </rPr>
      <t>paslaugų užtikrinimas švietimo įstaigose (2014 m. lopšeliuose-darželiuose: „Aitvarėlis“, „Alksniukas“, „Eglutė“, „Sakalėlis“, „Švyturėlis“, „Žemuogėlė“, „Gubojos“ mokykloje)</t>
    </r>
  </si>
  <si>
    <t>Nevalstybinės bendrojo ugdymo mokyklos „Universa Via“ infrastruktūros modernizavimas;</t>
  </si>
  <si>
    <t>P6</t>
  </si>
  <si>
    <r>
      <rPr>
        <sz val="10"/>
        <rFont val="Times New Roman"/>
        <family val="1"/>
        <charset val="186"/>
      </rPr>
      <t xml:space="preserve">Projekto </t>
    </r>
    <r>
      <rPr>
        <b/>
        <sz val="10"/>
        <rFont val="Times New Roman"/>
        <family val="1"/>
        <charset val="186"/>
      </rPr>
      <t xml:space="preserve">„Pedagoginių psichologinių tarnybų infrastruktūros, švietimo įstaigose dirbančių specialiųjų pedagogų, psichologų, logopedų darbo aplinkos modernizavimas“ </t>
    </r>
    <r>
      <rPr>
        <sz val="10"/>
        <rFont val="Times New Roman"/>
        <family val="1"/>
        <charset val="186"/>
      </rPr>
      <t>įgyvendinimas</t>
    </r>
  </si>
  <si>
    <t xml:space="preserve">Savivaldybės biudžetas, iš jo: </t>
  </si>
  <si>
    <t>Klaipėdos Vytauto Didžiojo gimnazijos pastato, S. Daukanto g. 31, rekonstravimas;</t>
  </si>
  <si>
    <r>
      <t>Strateginis tikslas 03.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</si>
  <si>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r>
      <t xml:space="preserve">Neformaliojo </t>
    </r>
    <r>
      <rPr>
        <sz val="10"/>
        <rFont val="Times New Roman"/>
        <family val="1"/>
        <charset val="186"/>
      </rPr>
      <t>vaikų ugdymo programų įgyvendinimas VšĮ</t>
    </r>
    <r>
      <rPr>
        <b/>
        <sz val="10"/>
        <rFont val="Times New Roman"/>
        <family val="1"/>
        <charset val="186"/>
      </rPr>
      <t xml:space="preserve"> „Klaipėdos futbolo akademija“</t>
    </r>
    <r>
      <rPr>
        <sz val="10"/>
        <rFont val="Times New Roman"/>
        <family val="1"/>
        <charset val="186"/>
      </rPr>
      <t xml:space="preserve">, akordeono mokykloje </t>
    </r>
    <r>
      <rPr>
        <b/>
        <sz val="10"/>
        <rFont val="Times New Roman"/>
        <family val="1"/>
        <charset val="186"/>
      </rPr>
      <t>„Domisolė“</t>
    </r>
    <r>
      <rPr>
        <sz val="10"/>
        <rFont val="Times New Roman"/>
        <family val="1"/>
        <charset val="186"/>
      </rPr>
      <t xml:space="preserve">, ledo ritulio mokykloje </t>
    </r>
    <r>
      <rPr>
        <b/>
        <sz val="10"/>
        <rFont val="Times New Roman"/>
        <family val="1"/>
        <charset val="186"/>
      </rPr>
      <t xml:space="preserve">„Skatas“, Irklavimo centre, </t>
    </r>
    <r>
      <rPr>
        <sz val="10"/>
        <rFont val="Times New Roman"/>
        <family val="1"/>
        <charset val="186"/>
      </rPr>
      <t xml:space="preserve">VšĮ </t>
    </r>
    <r>
      <rPr>
        <b/>
        <sz val="10"/>
        <rFont val="Times New Roman"/>
        <family val="1"/>
        <charset val="186"/>
      </rPr>
      <t xml:space="preserve">„Tigrima“; </t>
    </r>
    <r>
      <rPr>
        <sz val="10"/>
        <rFont val="Times New Roman"/>
        <family val="1"/>
        <charset val="186"/>
      </rPr>
      <t xml:space="preserve">VšĮ </t>
    </r>
    <r>
      <rPr>
        <b/>
        <sz val="10"/>
        <rFont val="Times New Roman"/>
        <family val="1"/>
        <charset val="186"/>
      </rPr>
      <t>„Dešimt talentų“</t>
    </r>
  </si>
  <si>
    <t>Sudaryti sąlygas gauti  pedagoginę, psichologinę, metodinę ir kitą ugdymo proceso kokybės gerinimui įtakos turinčią pagalbą</t>
  </si>
  <si>
    <t>Klaipėdos Sendvario pagrindinės mokyklos pastato modernizavimas (atnaujinimas) Tilžės g. 39, Klaipėda;</t>
  </si>
  <si>
    <t>Klaipėdos Liudviko Stulpino  pagrindinės mokyklos pastato Klaipėdoje, Bandužių g. 4, energetinių charakteristikų gerinimas (pastato šiluminė renovacija)</t>
  </si>
  <si>
    <r>
      <t xml:space="preserve">Patalpų (Panevėžio g. 2) pritaikymas </t>
    </r>
    <r>
      <rPr>
        <b/>
        <sz val="10"/>
        <rFont val="Times New Roman"/>
        <family val="1"/>
        <charset val="186"/>
      </rPr>
      <t xml:space="preserve">daugiafunkcio centro </t>
    </r>
    <r>
      <rPr>
        <sz val="10"/>
        <rFont val="Times New Roman"/>
        <family val="1"/>
        <charset val="186"/>
      </rPr>
      <t>veiklai</t>
    </r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</si>
  <si>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 xml:space="preserve">2013 m.:                   </t>
    </r>
    <r>
      <rPr>
        <sz val="10"/>
        <rFont val="Times New Roman"/>
        <family val="1"/>
        <charset val="186"/>
      </rPr>
      <t xml:space="preserve">            </t>
    </r>
  </si>
  <si>
    <r>
      <t>Priestato statybos prie l. d. „Puriena“ („Aušrinės“ lopšelio-darželio iškėlimas)</t>
    </r>
    <r>
      <rPr>
        <sz val="10"/>
        <rFont val="Times New Roman"/>
        <family val="1"/>
        <charset val="186"/>
      </rPr>
      <t xml:space="preserve"> techninio projekto parengimas</t>
    </r>
  </si>
  <si>
    <r>
      <t xml:space="preserve">Naujų ikimokyklinių grupių įrengimas </t>
    </r>
    <r>
      <rPr>
        <sz val="10"/>
        <rFont val="Times New Roman"/>
        <family val="1"/>
        <charset val="186"/>
      </rPr>
      <t>(2013 m.: „Nykštuko“ , „Inkarėlio“, „Versmės“ mokyklose-darželiuose bei Regos ugdymo centre)</t>
    </r>
  </si>
  <si>
    <t>*Švietimo įstaigų paprastasis remontas;</t>
  </si>
  <si>
    <t>*Šilumos tinklų ir karšto vandens tinklų sistemų priežiūra;</t>
  </si>
  <si>
    <t>*Šilumos ir karšto vandens tiekimo sistemų renovacija ir remontas;</t>
  </si>
  <si>
    <t>*Priešgaisrinių reikalavimų vykdymas švietimo įstaigose;</t>
  </si>
  <si>
    <t>*Mokymo įstaigų vidaus patalpų remontas po šiluminės renovacijos (2013 m.: „Varpo" gimnazija ir Vytauto Didžiojo gimnazija);</t>
  </si>
  <si>
    <t>*Ryšių kabelių kanalų nuoma;</t>
  </si>
  <si>
    <t>*Švietimo įstaigų pastatų apsauga;</t>
  </si>
  <si>
    <r>
      <t xml:space="preserve">Mokyklų bei ikimokyklinio ugdymo įstaigų </t>
    </r>
    <r>
      <rPr>
        <b/>
        <sz val="10"/>
        <rFont val="Times New Roman"/>
        <family val="1"/>
        <charset val="186"/>
      </rPr>
      <t>teritorijų aptvėrimas</t>
    </r>
    <r>
      <rPr>
        <sz val="10"/>
        <rFont val="Times New Roman"/>
        <family val="1"/>
        <charset val="186"/>
      </rPr>
      <t xml:space="preserve"> (2013 m:  „Žemynos“ gimnazijos)  </t>
    </r>
  </si>
  <si>
    <t>Ugdoma mokinių, sk. tūkst.</t>
  </si>
  <si>
    <t>Nevalstybinių mokyklų sk.</t>
  </si>
  <si>
    <t>Perkelta mokyklų, vnt.</t>
  </si>
  <si>
    <t xml:space="preserve">Įstaigų, kuriose pakeisti langai, skaičius </t>
  </si>
  <si>
    <t>Pritaiikyta patalpų, kv. m</t>
  </si>
  <si>
    <t>Sudaryti sąlygas ugdytis ir įgyti išsilavinimą pagal ugdymo programas</t>
  </si>
  <si>
    <t>Įstaigų, kuriose atliktas remontas, sk.</t>
  </si>
  <si>
    <t>Švietimo įstaigų pastatų panaudojimo ir racionalaus eksplotavimo studijos parengimas</t>
  </si>
  <si>
    <t>Įsigyta technologinių įrengimų, sk.</t>
  </si>
  <si>
    <t>Aptverta švietimo įstaigų teritorijų, sk.</t>
  </si>
  <si>
    <t>Įstaigų, prijungtų prie LITNET sistemos skaičius, vnt.</t>
  </si>
  <si>
    <t>Nuomojama kabelio tinklo, ilgis km</t>
  </si>
  <si>
    <t>Renovuota/suremontuota vandens tiekimo sistemų, sk.</t>
  </si>
  <si>
    <t>Eksploatuojama įstaigų, sk.</t>
  </si>
  <si>
    <t>Pakeista lovyčių, sk.</t>
  </si>
  <si>
    <t>Pritaikytų veiklai patalpų plotas, kv. m</t>
  </si>
  <si>
    <t>Mokyklų-darželių skaičius</t>
  </si>
  <si>
    <t>Pradinių mokyklų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</si>
</sst>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22" x14ac:knownFonts="1">
    <font>
      <sz val="10"/>
      <name val="Arial"/>
      <charset val="186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</font>
    <font>
      <b/>
      <u/>
      <sz val="10"/>
      <name val="Times New Roman"/>
      <family val="1"/>
      <charset val="186"/>
    </font>
    <font>
      <b/>
      <sz val="11"/>
      <name val="Times New Roman"/>
      <family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45">
    <xf numFmtId="0" fontId="0" fillId="0" borderId="0" xfId="0"/>
    <xf numFmtId="164" fontId="3" fillId="2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164" fontId="2" fillId="0" borderId="2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Border="1"/>
    <xf numFmtId="0" fontId="2" fillId="0" borderId="0" xfId="0" applyFont="1" applyAlignment="1">
      <alignment vertical="top"/>
    </xf>
    <xf numFmtId="164" fontId="2" fillId="0" borderId="3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 textRotation="90" wrapText="1"/>
    </xf>
    <xf numFmtId="164" fontId="5" fillId="0" borderId="5" xfId="0" applyNumberFormat="1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164" fontId="5" fillId="0" borderId="8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13" xfId="0" applyNumberFormat="1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vertical="top"/>
    </xf>
    <xf numFmtId="49" fontId="3" fillId="2" borderId="15" xfId="0" applyNumberFormat="1" applyFont="1" applyFill="1" applyBorder="1" applyAlignment="1">
      <alignment horizontal="center" vertical="top"/>
    </xf>
    <xf numFmtId="0" fontId="2" fillId="0" borderId="0" xfId="0" applyNumberFormat="1" applyFont="1" applyAlignment="1">
      <alignment vertical="top"/>
    </xf>
    <xf numFmtId="164" fontId="5" fillId="0" borderId="3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center" vertical="top"/>
    </xf>
    <xf numFmtId="49" fontId="6" fillId="3" borderId="13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center" vertical="top"/>
    </xf>
    <xf numFmtId="164" fontId="6" fillId="2" borderId="11" xfId="0" applyNumberFormat="1" applyFont="1" applyFill="1" applyBorder="1" applyAlignment="1">
      <alignment horizontal="center" vertical="top"/>
    </xf>
    <xf numFmtId="164" fontId="6" fillId="2" borderId="22" xfId="0" applyNumberFormat="1" applyFont="1" applyFill="1" applyBorder="1" applyAlignment="1">
      <alignment horizontal="center" vertical="top"/>
    </xf>
    <xf numFmtId="164" fontId="7" fillId="4" borderId="21" xfId="0" applyNumberFormat="1" applyFont="1" applyFill="1" applyBorder="1" applyAlignment="1">
      <alignment horizontal="center" vertical="top"/>
    </xf>
    <xf numFmtId="164" fontId="7" fillId="3" borderId="1" xfId="0" applyNumberFormat="1" applyFont="1" applyFill="1" applyBorder="1" applyAlignment="1">
      <alignment horizontal="center" vertical="top"/>
    </xf>
    <xf numFmtId="164" fontId="7" fillId="3" borderId="11" xfId="0" applyNumberFormat="1" applyFont="1" applyFill="1" applyBorder="1" applyAlignment="1">
      <alignment horizontal="center" vertical="top"/>
    </xf>
    <xf numFmtId="164" fontId="7" fillId="4" borderId="23" xfId="0" applyNumberFormat="1" applyFont="1" applyFill="1" applyBorder="1" applyAlignment="1">
      <alignment horizontal="center" vertical="top"/>
    </xf>
    <xf numFmtId="164" fontId="3" fillId="2" borderId="25" xfId="0" applyNumberFormat="1" applyFont="1" applyFill="1" applyBorder="1" applyAlignment="1">
      <alignment horizontal="center" vertical="top"/>
    </xf>
    <xf numFmtId="164" fontId="3" fillId="2" borderId="14" xfId="0" applyNumberFormat="1" applyFont="1" applyFill="1" applyBorder="1" applyAlignment="1">
      <alignment horizontal="center" vertical="top"/>
    </xf>
    <xf numFmtId="164" fontId="6" fillId="2" borderId="27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  <xf numFmtId="49" fontId="3" fillId="2" borderId="29" xfId="0" applyNumberFormat="1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center" vertical="top"/>
    </xf>
    <xf numFmtId="164" fontId="6" fillId="4" borderId="27" xfId="0" applyNumberFormat="1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/>
    </xf>
    <xf numFmtId="164" fontId="2" fillId="0" borderId="32" xfId="0" applyNumberFormat="1" applyFont="1" applyFill="1" applyBorder="1" applyAlignment="1">
      <alignment horizontal="center" vertical="top"/>
    </xf>
    <xf numFmtId="164" fontId="2" fillId="0" borderId="30" xfId="0" applyNumberFormat="1" applyFont="1" applyFill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164" fontId="6" fillId="5" borderId="0" xfId="0" applyNumberFormat="1" applyFont="1" applyFill="1" applyBorder="1" applyAlignment="1">
      <alignment horizontal="center" vertical="top"/>
    </xf>
    <xf numFmtId="164" fontId="5" fillId="5" borderId="20" xfId="0" applyNumberFormat="1" applyFont="1" applyFill="1" applyBorder="1" applyAlignment="1">
      <alignment horizontal="center" vertical="top"/>
    </xf>
    <xf numFmtId="164" fontId="7" fillId="4" borderId="57" xfId="0" applyNumberFormat="1" applyFont="1" applyFill="1" applyBorder="1" applyAlignment="1">
      <alignment horizontal="center" vertical="top"/>
    </xf>
    <xf numFmtId="164" fontId="2" fillId="0" borderId="19" xfId="0" applyNumberFormat="1" applyFont="1" applyBorder="1" applyAlignment="1">
      <alignment horizontal="left" vertical="top"/>
    </xf>
    <xf numFmtId="164" fontId="2" fillId="0" borderId="20" xfId="0" applyNumberFormat="1" applyFont="1" applyBorder="1" applyAlignment="1">
      <alignment horizontal="left" vertical="top"/>
    </xf>
    <xf numFmtId="164" fontId="2" fillId="0" borderId="8" xfId="0" applyNumberFormat="1" applyFont="1" applyFill="1" applyBorder="1" applyAlignment="1">
      <alignment horizontal="center" vertical="top"/>
    </xf>
    <xf numFmtId="0" fontId="5" fillId="5" borderId="3" xfId="0" applyNumberFormat="1" applyFont="1" applyFill="1" applyBorder="1" applyAlignment="1">
      <alignment horizontal="center" vertical="top" wrapText="1"/>
    </xf>
    <xf numFmtId="164" fontId="5" fillId="0" borderId="8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49" fontId="3" fillId="2" borderId="70" xfId="0" applyNumberFormat="1" applyFont="1" applyFill="1" applyBorder="1" applyAlignment="1">
      <alignment vertical="top"/>
    </xf>
    <xf numFmtId="164" fontId="2" fillId="0" borderId="28" xfId="0" applyNumberFormat="1" applyFont="1" applyFill="1" applyBorder="1" applyAlignment="1">
      <alignment horizontal="center" vertical="top"/>
    </xf>
    <xf numFmtId="164" fontId="2" fillId="0" borderId="10" xfId="0" applyNumberFormat="1" applyFont="1" applyFill="1" applyBorder="1" applyAlignment="1">
      <alignment horizontal="center" vertical="top"/>
    </xf>
    <xf numFmtId="164" fontId="3" fillId="2" borderId="10" xfId="0" applyNumberFormat="1" applyFont="1" applyFill="1" applyBorder="1" applyAlignment="1">
      <alignment horizontal="center" vertical="top"/>
    </xf>
    <xf numFmtId="164" fontId="7" fillId="3" borderId="27" xfId="0" applyNumberFormat="1" applyFont="1" applyFill="1" applyBorder="1" applyAlignment="1">
      <alignment horizontal="center" vertical="top"/>
    </xf>
    <xf numFmtId="164" fontId="7" fillId="4" borderId="67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/>
    </xf>
    <xf numFmtId="164" fontId="3" fillId="5" borderId="12" xfId="0" applyNumberFormat="1" applyFont="1" applyFill="1" applyBorder="1" applyAlignment="1">
      <alignment horizontal="center" vertical="top"/>
    </xf>
    <xf numFmtId="165" fontId="5" fillId="0" borderId="19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left" vertical="top"/>
    </xf>
    <xf numFmtId="165" fontId="6" fillId="0" borderId="12" xfId="0" applyNumberFormat="1" applyFont="1" applyFill="1" applyBorder="1" applyAlignment="1">
      <alignment horizontal="left" vertical="top"/>
    </xf>
    <xf numFmtId="165" fontId="5" fillId="0" borderId="19" xfId="0" applyNumberFormat="1" applyFont="1" applyFill="1" applyBorder="1" applyAlignment="1">
      <alignment horizontal="left" vertical="top"/>
    </xf>
    <xf numFmtId="165" fontId="5" fillId="5" borderId="20" xfId="0" applyNumberFormat="1" applyFont="1" applyFill="1" applyBorder="1" applyAlignment="1">
      <alignment vertical="top" wrapText="1"/>
    </xf>
    <xf numFmtId="165" fontId="5" fillId="5" borderId="12" xfId="0" applyNumberFormat="1" applyFont="1" applyFill="1" applyBorder="1" applyAlignment="1">
      <alignment vertical="top" wrapText="1"/>
    </xf>
    <xf numFmtId="164" fontId="2" fillId="0" borderId="19" xfId="0" applyNumberFormat="1" applyFont="1" applyBorder="1" applyAlignment="1">
      <alignment horizontal="left" vertical="top" wrapText="1"/>
    </xf>
    <xf numFmtId="164" fontId="5" fillId="5" borderId="19" xfId="0" applyNumberFormat="1" applyFont="1" applyFill="1" applyBorder="1" applyAlignment="1">
      <alignment horizontal="left" vertical="top" wrapText="1"/>
    </xf>
    <xf numFmtId="0" fontId="3" fillId="0" borderId="18" xfId="0" applyNumberFormat="1" applyFont="1" applyFill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 wrapText="1"/>
    </xf>
    <xf numFmtId="164" fontId="5" fillId="5" borderId="0" xfId="0" applyNumberFormat="1" applyFont="1" applyFill="1" applyBorder="1" applyAlignment="1">
      <alignment horizontal="center" vertical="top" wrapText="1"/>
    </xf>
    <xf numFmtId="166" fontId="6" fillId="5" borderId="0" xfId="0" applyNumberFormat="1" applyFont="1" applyFill="1" applyBorder="1" applyAlignment="1">
      <alignment horizontal="center" vertical="center" wrapText="1"/>
    </xf>
    <xf numFmtId="164" fontId="6" fillId="5" borderId="0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top" wrapText="1"/>
    </xf>
    <xf numFmtId="0" fontId="14" fillId="0" borderId="4" xfId="0" applyNumberFormat="1" applyFont="1" applyBorder="1" applyAlignment="1">
      <alignment horizontal="center" vertical="center" textRotation="90"/>
    </xf>
    <xf numFmtId="0" fontId="14" fillId="0" borderId="60" xfId="0" applyNumberFormat="1" applyFont="1" applyBorder="1" applyAlignment="1">
      <alignment horizontal="center" vertical="center" textRotation="90"/>
    </xf>
    <xf numFmtId="0" fontId="2" fillId="0" borderId="14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2" fillId="0" borderId="18" xfId="0" applyNumberFormat="1" applyFont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0" fontId="3" fillId="0" borderId="5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/>
    </xf>
    <xf numFmtId="0" fontId="5" fillId="0" borderId="57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6" fillId="0" borderId="21" xfId="0" applyNumberFormat="1" applyFont="1" applyFill="1" applyBorder="1" applyAlignment="1">
      <alignment horizontal="center" vertical="top"/>
    </xf>
    <xf numFmtId="0" fontId="3" fillId="5" borderId="21" xfId="0" applyNumberFormat="1" applyFont="1" applyFill="1" applyBorder="1" applyAlignment="1">
      <alignment horizontal="center" vertical="top"/>
    </xf>
    <xf numFmtId="0" fontId="3" fillId="5" borderId="57" xfId="0" applyNumberFormat="1" applyFont="1" applyFill="1" applyBorder="1" applyAlignment="1">
      <alignment horizontal="center" vertical="top"/>
    </xf>
    <xf numFmtId="0" fontId="5" fillId="5" borderId="18" xfId="0" applyNumberFormat="1" applyFont="1" applyFill="1" applyBorder="1" applyAlignment="1">
      <alignment horizontal="center" vertical="top"/>
    </xf>
    <xf numFmtId="0" fontId="2" fillId="5" borderId="0" xfId="0" applyNumberFormat="1" applyFont="1" applyFill="1" applyBorder="1" applyAlignment="1">
      <alignment horizontal="center" vertical="top" wrapText="1"/>
    </xf>
    <xf numFmtId="0" fontId="5" fillId="5" borderId="14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71" xfId="0" applyNumberFormat="1" applyFont="1" applyFill="1" applyBorder="1" applyAlignment="1">
      <alignment horizontal="center" vertical="top"/>
    </xf>
    <xf numFmtId="0" fontId="5" fillId="0" borderId="14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2" fillId="0" borderId="41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/>
    </xf>
    <xf numFmtId="165" fontId="5" fillId="5" borderId="20" xfId="0" applyNumberFormat="1" applyFont="1" applyFill="1" applyBorder="1" applyAlignment="1">
      <alignment horizontal="center" vertical="top"/>
    </xf>
    <xf numFmtId="164" fontId="2" fillId="0" borderId="20" xfId="0" applyNumberFormat="1" applyFont="1" applyBorder="1" applyAlignment="1">
      <alignment horizontal="left" vertical="top" wrapText="1"/>
    </xf>
    <xf numFmtId="49" fontId="6" fillId="2" borderId="49" xfId="0" applyNumberFormat="1" applyFont="1" applyFill="1" applyBorder="1" applyAlignment="1">
      <alignment horizontal="center" vertical="top"/>
    </xf>
    <xf numFmtId="0" fontId="2" fillId="0" borderId="48" xfId="0" applyNumberFormat="1" applyFont="1" applyFill="1" applyBorder="1" applyAlignment="1">
      <alignment horizontal="center" vertical="top"/>
    </xf>
    <xf numFmtId="0" fontId="5" fillId="5" borderId="18" xfId="0" applyNumberFormat="1" applyFont="1" applyFill="1" applyBorder="1" applyAlignment="1">
      <alignment horizontal="center" vertical="top" wrapText="1"/>
    </xf>
    <xf numFmtId="164" fontId="2" fillId="5" borderId="20" xfId="0" applyNumberFormat="1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164" fontId="5" fillId="5" borderId="65" xfId="0" applyNumberFormat="1" applyFont="1" applyFill="1" applyBorder="1" applyAlignment="1">
      <alignment horizontal="left" vertical="top" wrapText="1"/>
    </xf>
    <xf numFmtId="0" fontId="5" fillId="5" borderId="4" xfId="0" applyNumberFormat="1" applyFont="1" applyFill="1" applyBorder="1" applyAlignment="1">
      <alignment horizontal="center" vertical="top" wrapText="1"/>
    </xf>
    <xf numFmtId="0" fontId="2" fillId="0" borderId="60" xfId="0" applyNumberFormat="1" applyFont="1" applyFill="1" applyBorder="1" applyAlignment="1">
      <alignment horizontal="center" vertical="top"/>
    </xf>
    <xf numFmtId="49" fontId="5" fillId="0" borderId="3" xfId="0" applyNumberFormat="1" applyFont="1" applyBorder="1" applyAlignment="1">
      <alignment vertical="top" wrapText="1"/>
    </xf>
    <xf numFmtId="164" fontId="5" fillId="0" borderId="64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center" vertical="top"/>
    </xf>
    <xf numFmtId="0" fontId="2" fillId="0" borderId="21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5" fillId="0" borderId="19" xfId="0" applyFont="1" applyBorder="1" applyAlignment="1">
      <alignment horizontal="center" vertical="top"/>
    </xf>
    <xf numFmtId="49" fontId="6" fillId="2" borderId="70" xfId="0" applyNumberFormat="1" applyFont="1" applyFill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5" borderId="0" xfId="0" applyFont="1" applyFill="1" applyAlignment="1">
      <alignment vertical="top"/>
    </xf>
    <xf numFmtId="0" fontId="5" fillId="0" borderId="6" xfId="0" applyFont="1" applyFill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0" xfId="0" applyFont="1" applyFill="1" applyBorder="1" applyAlignment="1">
      <alignment horizontal="center" vertical="top" wrapText="1"/>
    </xf>
    <xf numFmtId="0" fontId="6" fillId="0" borderId="45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vertical="top" wrapText="1"/>
    </xf>
    <xf numFmtId="0" fontId="6" fillId="0" borderId="49" xfId="0" applyNumberFormat="1" applyFont="1" applyBorder="1" applyAlignment="1">
      <alignment vertical="top"/>
    </xf>
    <xf numFmtId="164" fontId="5" fillId="0" borderId="38" xfId="0" applyNumberFormat="1" applyFont="1" applyFill="1" applyBorder="1" applyAlignment="1">
      <alignment horizontal="center" vertical="top"/>
    </xf>
    <xf numFmtId="165" fontId="5" fillId="0" borderId="53" xfId="0" applyNumberFormat="1" applyFont="1" applyFill="1" applyBorder="1" applyAlignment="1">
      <alignment horizontal="left" vertical="top" wrapText="1"/>
    </xf>
    <xf numFmtId="0" fontId="5" fillId="0" borderId="41" xfId="0" applyNumberFormat="1" applyFont="1" applyBorder="1" applyAlignment="1">
      <alignment horizontal="center" vertical="top"/>
    </xf>
    <xf numFmtId="0" fontId="5" fillId="0" borderId="38" xfId="0" applyNumberFormat="1" applyFont="1" applyFill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48" xfId="0" applyNumberFormat="1" applyFont="1" applyBorder="1" applyAlignment="1">
      <alignment horizontal="center" vertical="top"/>
    </xf>
    <xf numFmtId="164" fontId="5" fillId="0" borderId="53" xfId="0" applyNumberFormat="1" applyFont="1" applyFill="1" applyBorder="1" applyAlignment="1">
      <alignment horizontal="left" vertical="top" wrapText="1"/>
    </xf>
    <xf numFmtId="0" fontId="5" fillId="0" borderId="37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0" fontId="5" fillId="0" borderId="54" xfId="0" applyNumberFormat="1" applyFont="1" applyFill="1" applyBorder="1" applyAlignment="1">
      <alignment horizontal="center" vertical="top"/>
    </xf>
    <xf numFmtId="164" fontId="5" fillId="0" borderId="72" xfId="0" applyNumberFormat="1" applyFont="1" applyFill="1" applyBorder="1" applyAlignment="1">
      <alignment horizontal="left" vertical="top" wrapText="1"/>
    </xf>
    <xf numFmtId="0" fontId="5" fillId="0" borderId="37" xfId="0" applyNumberFormat="1" applyFont="1" applyFill="1" applyBorder="1" applyAlignment="1">
      <alignment horizontal="center" vertical="top"/>
    </xf>
    <xf numFmtId="164" fontId="5" fillId="0" borderId="17" xfId="0" applyNumberFormat="1" applyFont="1" applyFill="1" applyBorder="1" applyAlignment="1">
      <alignment vertical="top" wrapText="1"/>
    </xf>
    <xf numFmtId="164" fontId="5" fillId="0" borderId="23" xfId="0" applyNumberFormat="1" applyFont="1" applyFill="1" applyBorder="1" applyAlignment="1">
      <alignment vertical="top" wrapText="1"/>
    </xf>
    <xf numFmtId="49" fontId="6" fillId="3" borderId="13" xfId="0" applyNumberFormat="1" applyFont="1" applyFill="1" applyBorder="1" applyAlignment="1">
      <alignment vertical="center"/>
    </xf>
    <xf numFmtId="164" fontId="5" fillId="0" borderId="25" xfId="0" applyNumberFormat="1" applyFont="1" applyFill="1" applyBorder="1" applyAlignment="1">
      <alignment vertical="top" wrapText="1"/>
    </xf>
    <xf numFmtId="0" fontId="2" fillId="0" borderId="54" xfId="0" applyNumberFormat="1" applyFont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3" fillId="0" borderId="20" xfId="0" applyNumberFormat="1" applyFont="1" applyFill="1" applyBorder="1" applyAlignment="1">
      <alignment horizontal="center" vertical="top"/>
    </xf>
    <xf numFmtId="0" fontId="6" fillId="0" borderId="28" xfId="0" applyNumberFormat="1" applyFont="1" applyBorder="1" applyAlignment="1">
      <alignment horizontal="center" vertical="top"/>
    </xf>
    <xf numFmtId="49" fontId="5" fillId="0" borderId="56" xfId="0" applyNumberFormat="1" applyFont="1" applyBorder="1" applyAlignment="1">
      <alignment horizontal="center" vertical="top" wrapText="1"/>
    </xf>
    <xf numFmtId="49" fontId="5" fillId="5" borderId="14" xfId="0" applyNumberFormat="1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49" fontId="3" fillId="5" borderId="75" xfId="0" applyNumberFormat="1" applyFont="1" applyFill="1" applyBorder="1" applyAlignment="1">
      <alignment vertical="top"/>
    </xf>
    <xf numFmtId="49" fontId="3" fillId="5" borderId="49" xfId="0" applyNumberFormat="1" applyFont="1" applyFill="1" applyBorder="1" applyAlignment="1">
      <alignment vertical="top"/>
    </xf>
    <xf numFmtId="49" fontId="3" fillId="5" borderId="45" xfId="0" applyNumberFormat="1" applyFont="1" applyFill="1" applyBorder="1" applyAlignment="1">
      <alignment vertical="top"/>
    </xf>
    <xf numFmtId="49" fontId="5" fillId="0" borderId="14" xfId="0" applyNumberFormat="1" applyFont="1" applyBorder="1" applyAlignment="1">
      <alignment vertical="top" wrapText="1"/>
    </xf>
    <xf numFmtId="49" fontId="5" fillId="0" borderId="21" xfId="0" applyNumberFormat="1" applyFont="1" applyBorder="1" applyAlignment="1">
      <alignment vertical="top" wrapText="1"/>
    </xf>
    <xf numFmtId="49" fontId="3" fillId="2" borderId="11" xfId="0" applyNumberFormat="1" applyFont="1" applyFill="1" applyBorder="1" applyAlignment="1">
      <alignment horizontal="left" vertical="top"/>
    </xf>
    <xf numFmtId="0" fontId="13" fillId="0" borderId="14" xfId="0" applyFont="1" applyFill="1" applyBorder="1" applyAlignment="1">
      <alignment horizontal="center" vertical="top" textRotation="180" wrapText="1"/>
    </xf>
    <xf numFmtId="49" fontId="7" fillId="2" borderId="70" xfId="0" applyNumberFormat="1" applyFont="1" applyFill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5" fillId="5" borderId="5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 wrapText="1"/>
    </xf>
    <xf numFmtId="0" fontId="2" fillId="0" borderId="24" xfId="0" applyNumberFormat="1" applyFont="1" applyFill="1" applyBorder="1" applyAlignment="1">
      <alignment horizontal="center" vertical="top"/>
    </xf>
    <xf numFmtId="0" fontId="2" fillId="0" borderId="73" xfId="0" applyNumberFormat="1" applyFont="1" applyBorder="1" applyAlignment="1">
      <alignment horizontal="center" vertical="top"/>
    </xf>
    <xf numFmtId="164" fontId="5" fillId="0" borderId="19" xfId="0" applyNumberFormat="1" applyFont="1" applyFill="1" applyBorder="1" applyAlignment="1">
      <alignment horizontal="left" vertical="top" wrapText="1"/>
    </xf>
    <xf numFmtId="164" fontId="5" fillId="0" borderId="20" xfId="0" applyNumberFormat="1" applyFont="1" applyFill="1" applyBorder="1" applyAlignment="1">
      <alignment horizontal="left" vertical="top" wrapText="1"/>
    </xf>
    <xf numFmtId="164" fontId="6" fillId="5" borderId="12" xfId="0" applyNumberFormat="1" applyFont="1" applyFill="1" applyBorder="1" applyAlignment="1">
      <alignment horizontal="center" vertical="top"/>
    </xf>
    <xf numFmtId="0" fontId="6" fillId="5" borderId="21" xfId="0" applyNumberFormat="1" applyFont="1" applyFill="1" applyBorder="1" applyAlignment="1">
      <alignment horizontal="center" vertical="top"/>
    </xf>
    <xf numFmtId="0" fontId="6" fillId="5" borderId="57" xfId="0" applyNumberFormat="1" applyFont="1" applyFill="1" applyBorder="1" applyAlignment="1">
      <alignment horizontal="center" vertical="top"/>
    </xf>
    <xf numFmtId="164" fontId="5" fillId="0" borderId="40" xfId="0" applyNumberFormat="1" applyFont="1" applyFill="1" applyBorder="1" applyAlignment="1">
      <alignment vertical="top" wrapText="1"/>
    </xf>
    <xf numFmtId="0" fontId="5" fillId="0" borderId="43" xfId="0" applyNumberFormat="1" applyFont="1" applyBorder="1" applyAlignment="1">
      <alignment horizontal="center" vertical="top"/>
    </xf>
    <xf numFmtId="0" fontId="5" fillId="0" borderId="26" xfId="0" applyNumberFormat="1" applyFont="1" applyBorder="1" applyAlignment="1">
      <alignment horizontal="center" vertical="top"/>
    </xf>
    <xf numFmtId="0" fontId="5" fillId="5" borderId="49" xfId="0" applyFont="1" applyFill="1" applyBorder="1" applyAlignment="1">
      <alignment vertical="top" wrapText="1"/>
    </xf>
    <xf numFmtId="164" fontId="3" fillId="2" borderId="22" xfId="0" applyNumberFormat="1" applyFont="1" applyFill="1" applyBorder="1" applyAlignment="1">
      <alignment horizontal="center" vertical="top"/>
    </xf>
    <xf numFmtId="164" fontId="3" fillId="2" borderId="11" xfId="0" applyNumberFormat="1" applyFont="1" applyFill="1" applyBorder="1" applyAlignment="1">
      <alignment horizontal="center" vertical="top"/>
    </xf>
    <xf numFmtId="164" fontId="3" fillId="3" borderId="22" xfId="0" applyNumberFormat="1" applyFont="1" applyFill="1" applyBorder="1" applyAlignment="1">
      <alignment horizontal="center" vertical="top"/>
    </xf>
    <xf numFmtId="164" fontId="3" fillId="3" borderId="11" xfId="0" applyNumberFormat="1" applyFont="1" applyFill="1" applyBorder="1" applyAlignment="1">
      <alignment horizontal="center" vertical="top"/>
    </xf>
    <xf numFmtId="0" fontId="5" fillId="0" borderId="14" xfId="0" applyNumberFormat="1" applyFont="1" applyBorder="1" applyAlignment="1">
      <alignment horizontal="center" vertical="top"/>
    </xf>
    <xf numFmtId="164" fontId="5" fillId="0" borderId="19" xfId="0" applyNumberFormat="1" applyFont="1" applyBorder="1" applyAlignment="1">
      <alignment horizontal="left" vertical="top" wrapText="1"/>
    </xf>
    <xf numFmtId="165" fontId="5" fillId="0" borderId="72" xfId="0" applyNumberFormat="1" applyFont="1" applyFill="1" applyBorder="1" applyAlignment="1">
      <alignment horizontal="left" vertical="top" wrapText="1"/>
    </xf>
    <xf numFmtId="0" fontId="17" fillId="0" borderId="37" xfId="0" applyFont="1" applyBorder="1" applyAlignment="1">
      <alignment horizontal="center" vertical="top" wrapText="1"/>
    </xf>
    <xf numFmtId="0" fontId="17" fillId="0" borderId="37" xfId="0" applyFont="1" applyBorder="1" applyAlignment="1">
      <alignment vertical="top" wrapText="1"/>
    </xf>
    <xf numFmtId="0" fontId="18" fillId="0" borderId="37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6" fillId="5" borderId="8" xfId="0" applyFont="1" applyFill="1" applyBorder="1" applyAlignment="1">
      <alignment horizontal="center" vertical="top" wrapText="1"/>
    </xf>
    <xf numFmtId="164" fontId="6" fillId="5" borderId="7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164" fontId="2" fillId="5" borderId="2" xfId="0" applyNumberFormat="1" applyFont="1" applyFill="1" applyBorder="1" applyAlignment="1">
      <alignment horizontal="center" vertical="top"/>
    </xf>
    <xf numFmtId="0" fontId="5" fillId="0" borderId="37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center" vertical="top"/>
    </xf>
    <xf numFmtId="164" fontId="2" fillId="0" borderId="39" xfId="0" applyNumberFormat="1" applyFont="1" applyBorder="1" applyAlignment="1">
      <alignment vertical="top" wrapText="1"/>
    </xf>
    <xf numFmtId="0" fontId="2" fillId="0" borderId="37" xfId="0" applyNumberFormat="1" applyFont="1" applyBorder="1" applyAlignment="1">
      <alignment horizontal="center" vertical="top"/>
    </xf>
    <xf numFmtId="0" fontId="2" fillId="0" borderId="38" xfId="0" applyNumberFormat="1" applyFont="1" applyBorder="1" applyAlignment="1">
      <alignment horizontal="center" vertical="top"/>
    </xf>
    <xf numFmtId="164" fontId="2" fillId="0" borderId="69" xfId="0" applyNumberFormat="1" applyFont="1" applyBorder="1" applyAlignment="1">
      <alignment horizontal="left" vertical="top" wrapText="1"/>
    </xf>
    <xf numFmtId="0" fontId="5" fillId="0" borderId="31" xfId="0" applyNumberFormat="1" applyFont="1" applyBorder="1" applyAlignment="1">
      <alignment horizontal="center" vertical="top"/>
    </xf>
    <xf numFmtId="164" fontId="2" fillId="0" borderId="72" xfId="0" applyNumberFormat="1" applyFont="1" applyBorder="1" applyAlignment="1">
      <alignment horizontal="left" vertical="top" wrapText="1"/>
    </xf>
    <xf numFmtId="0" fontId="2" fillId="0" borderId="36" xfId="0" applyNumberFormat="1" applyFont="1" applyBorder="1" applyAlignment="1">
      <alignment horizontal="center" vertical="top"/>
    </xf>
    <xf numFmtId="164" fontId="5" fillId="5" borderId="20" xfId="0" applyNumberFormat="1" applyFont="1" applyFill="1" applyBorder="1" applyAlignment="1">
      <alignment horizontal="left" vertical="top"/>
    </xf>
    <xf numFmtId="164" fontId="2" fillId="0" borderId="31" xfId="0" applyNumberFormat="1" applyFont="1" applyFill="1" applyBorder="1" applyAlignment="1">
      <alignment horizontal="center" vertical="top"/>
    </xf>
    <xf numFmtId="0" fontId="2" fillId="5" borderId="41" xfId="0" applyNumberFormat="1" applyFont="1" applyFill="1" applyBorder="1" applyAlignment="1">
      <alignment horizontal="center" vertical="top"/>
    </xf>
    <xf numFmtId="0" fontId="2" fillId="5" borderId="31" xfId="0" applyNumberFormat="1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49" fontId="5" fillId="0" borderId="41" xfId="0" applyNumberFormat="1" applyFont="1" applyBorder="1" applyAlignment="1">
      <alignment vertical="top" wrapText="1"/>
    </xf>
    <xf numFmtId="164" fontId="2" fillId="0" borderId="38" xfId="0" applyNumberFormat="1" applyFont="1" applyFill="1" applyBorder="1" applyAlignment="1">
      <alignment horizontal="center" vertical="top"/>
    </xf>
    <xf numFmtId="164" fontId="5" fillId="5" borderId="10" xfId="0" applyNumberFormat="1" applyFont="1" applyFill="1" applyBorder="1" applyAlignment="1">
      <alignment horizontal="center" vertical="top"/>
    </xf>
    <xf numFmtId="0" fontId="5" fillId="5" borderId="10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49" fontId="3" fillId="5" borderId="21" xfId="0" applyNumberFormat="1" applyFont="1" applyFill="1" applyBorder="1" applyAlignment="1">
      <alignment horizontal="center" vertical="top"/>
    </xf>
    <xf numFmtId="0" fontId="6" fillId="0" borderId="24" xfId="0" applyNumberFormat="1" applyFont="1" applyBorder="1" applyAlignment="1">
      <alignment vertical="top"/>
    </xf>
    <xf numFmtId="0" fontId="6" fillId="0" borderId="43" xfId="0" applyNumberFormat="1" applyFont="1" applyBorder="1" applyAlignment="1">
      <alignment horizontal="center" vertical="top"/>
    </xf>
    <xf numFmtId="165" fontId="5" fillId="5" borderId="19" xfId="0" applyNumberFormat="1" applyFont="1" applyFill="1" applyBorder="1" applyAlignment="1">
      <alignment horizontal="left" vertical="top"/>
    </xf>
    <xf numFmtId="164" fontId="3" fillId="5" borderId="8" xfId="0" applyNumberFormat="1" applyFont="1" applyFill="1" applyBorder="1" applyAlignment="1">
      <alignment horizontal="center" vertical="top"/>
    </xf>
    <xf numFmtId="164" fontId="3" fillId="5" borderId="7" xfId="0" applyNumberFormat="1" applyFont="1" applyFill="1" applyBorder="1" applyAlignment="1">
      <alignment horizontal="center" vertical="top"/>
    </xf>
    <xf numFmtId="0" fontId="16" fillId="0" borderId="14" xfId="0" applyFont="1" applyFill="1" applyBorder="1" applyAlignment="1">
      <alignment vertical="center" textRotation="90" wrapText="1"/>
    </xf>
    <xf numFmtId="0" fontId="16" fillId="0" borderId="18" xfId="0" applyFont="1" applyFill="1" applyBorder="1" applyAlignment="1">
      <alignment vertical="center" textRotation="90" wrapText="1"/>
    </xf>
    <xf numFmtId="0" fontId="16" fillId="0" borderId="21" xfId="0" applyFont="1" applyFill="1" applyBorder="1" applyAlignment="1">
      <alignment vertical="center" textRotation="90" wrapText="1"/>
    </xf>
    <xf numFmtId="164" fontId="5" fillId="7" borderId="44" xfId="0" applyNumberFormat="1" applyFont="1" applyFill="1" applyBorder="1" applyAlignment="1">
      <alignment horizontal="center" vertical="top"/>
    </xf>
    <xf numFmtId="164" fontId="5" fillId="7" borderId="31" xfId="0" applyNumberFormat="1" applyFont="1" applyFill="1" applyBorder="1" applyAlignment="1">
      <alignment horizontal="center" vertical="top"/>
    </xf>
    <xf numFmtId="164" fontId="5" fillId="7" borderId="41" xfId="0" applyNumberFormat="1" applyFont="1" applyFill="1" applyBorder="1" applyAlignment="1">
      <alignment horizontal="center" vertical="top"/>
    </xf>
    <xf numFmtId="164" fontId="5" fillId="7" borderId="50" xfId="0" applyNumberFormat="1" applyFont="1" applyFill="1" applyBorder="1" applyAlignment="1">
      <alignment horizontal="center" vertical="top"/>
    </xf>
    <xf numFmtId="164" fontId="2" fillId="7" borderId="37" xfId="0" applyNumberFormat="1" applyFont="1" applyFill="1" applyBorder="1" applyAlignment="1">
      <alignment horizontal="center" vertical="top"/>
    </xf>
    <xf numFmtId="164" fontId="2" fillId="7" borderId="51" xfId="0" applyNumberFormat="1" applyFont="1" applyFill="1" applyBorder="1" applyAlignment="1">
      <alignment horizontal="center" vertical="top"/>
    </xf>
    <xf numFmtId="164" fontId="5" fillId="7" borderId="58" xfId="0" applyNumberFormat="1" applyFont="1" applyFill="1" applyBorder="1" applyAlignment="1">
      <alignment horizontal="center" vertical="top"/>
    </xf>
    <xf numFmtId="164" fontId="5" fillId="7" borderId="18" xfId="0" applyNumberFormat="1" applyFont="1" applyFill="1" applyBorder="1" applyAlignment="1">
      <alignment horizontal="center" vertical="top"/>
    </xf>
    <xf numFmtId="164" fontId="5" fillId="7" borderId="49" xfId="0" applyNumberFormat="1" applyFont="1" applyFill="1" applyBorder="1" applyAlignment="1">
      <alignment horizontal="center" vertical="top"/>
    </xf>
    <xf numFmtId="164" fontId="5" fillId="7" borderId="52" xfId="0" applyNumberFormat="1" applyFont="1" applyFill="1" applyBorder="1" applyAlignment="1">
      <alignment horizontal="center" vertical="top"/>
    </xf>
    <xf numFmtId="164" fontId="5" fillId="7" borderId="37" xfId="0" applyNumberFormat="1" applyFont="1" applyFill="1" applyBorder="1" applyAlignment="1">
      <alignment horizontal="center" vertical="top"/>
    </xf>
    <xf numFmtId="164" fontId="5" fillId="7" borderId="51" xfId="0" applyNumberFormat="1" applyFont="1" applyFill="1" applyBorder="1" applyAlignment="1">
      <alignment horizontal="center" vertical="top"/>
    </xf>
    <xf numFmtId="0" fontId="2" fillId="7" borderId="0" xfId="0" applyFont="1" applyFill="1" applyBorder="1" applyAlignment="1">
      <alignment vertical="top"/>
    </xf>
    <xf numFmtId="0" fontId="2" fillId="7" borderId="37" xfId="0" applyFont="1" applyFill="1" applyBorder="1" applyAlignment="1">
      <alignment vertical="top"/>
    </xf>
    <xf numFmtId="164" fontId="2" fillId="7" borderId="58" xfId="0" applyNumberFormat="1" applyFont="1" applyFill="1" applyBorder="1" applyAlignment="1">
      <alignment horizontal="center" vertical="top"/>
    </xf>
    <xf numFmtId="164" fontId="2" fillId="7" borderId="36" xfId="0" applyNumberFormat="1" applyFont="1" applyFill="1" applyBorder="1" applyAlignment="1">
      <alignment horizontal="center" vertical="top"/>
    </xf>
    <xf numFmtId="164" fontId="2" fillId="7" borderId="66" xfId="0" applyNumberFormat="1" applyFont="1" applyFill="1" applyBorder="1" applyAlignment="1">
      <alignment horizontal="center" vertical="top"/>
    </xf>
    <xf numFmtId="164" fontId="2" fillId="7" borderId="56" xfId="0" applyNumberFormat="1" applyFont="1" applyFill="1" applyBorder="1" applyAlignment="1">
      <alignment horizontal="center" vertical="top"/>
    </xf>
    <xf numFmtId="164" fontId="2" fillId="7" borderId="18" xfId="0" applyNumberFormat="1" applyFont="1" applyFill="1" applyBorder="1" applyAlignment="1">
      <alignment horizontal="center" vertical="top"/>
    </xf>
    <xf numFmtId="164" fontId="2" fillId="7" borderId="52" xfId="0" applyNumberFormat="1" applyFont="1" applyFill="1" applyBorder="1" applyAlignment="1">
      <alignment horizontal="center" vertical="top"/>
    </xf>
    <xf numFmtId="164" fontId="2" fillId="7" borderId="50" xfId="0" applyNumberFormat="1" applyFont="1" applyFill="1" applyBorder="1" applyAlignment="1">
      <alignment horizontal="center" vertical="top"/>
    </xf>
    <xf numFmtId="164" fontId="2" fillId="7" borderId="71" xfId="0" applyNumberFormat="1" applyFont="1" applyFill="1" applyBorder="1" applyAlignment="1">
      <alignment horizontal="center" vertical="top"/>
    </xf>
    <xf numFmtId="164" fontId="2" fillId="7" borderId="44" xfId="0" applyNumberFormat="1" applyFont="1" applyFill="1" applyBorder="1" applyAlignment="1">
      <alignment horizontal="center" vertical="top"/>
    </xf>
    <xf numFmtId="164" fontId="2" fillId="7" borderId="41" xfId="0" applyNumberFormat="1" applyFont="1" applyFill="1" applyBorder="1" applyAlignment="1">
      <alignment horizontal="center" vertical="top"/>
    </xf>
    <xf numFmtId="164" fontId="2" fillId="7" borderId="31" xfId="0" applyNumberFormat="1" applyFont="1" applyFill="1" applyBorder="1" applyAlignment="1">
      <alignment horizontal="center" vertical="top"/>
    </xf>
    <xf numFmtId="164" fontId="6" fillId="7" borderId="76" xfId="0" applyNumberFormat="1" applyFont="1" applyFill="1" applyBorder="1" applyAlignment="1">
      <alignment horizontal="center" vertical="top"/>
    </xf>
    <xf numFmtId="164" fontId="6" fillId="7" borderId="61" xfId="0" applyNumberFormat="1" applyFont="1" applyFill="1" applyBorder="1" applyAlignment="1">
      <alignment horizontal="center" vertical="top"/>
    </xf>
    <xf numFmtId="164" fontId="2" fillId="7" borderId="33" xfId="0" applyNumberFormat="1" applyFont="1" applyFill="1" applyBorder="1" applyAlignment="1">
      <alignment horizontal="center" vertical="top"/>
    </xf>
    <xf numFmtId="164" fontId="2" fillId="7" borderId="34" xfId="0" applyNumberFormat="1" applyFont="1" applyFill="1" applyBorder="1" applyAlignment="1">
      <alignment horizontal="center" vertical="top"/>
    </xf>
    <xf numFmtId="164" fontId="2" fillId="7" borderId="63" xfId="0" applyNumberFormat="1" applyFont="1" applyFill="1" applyBorder="1" applyAlignment="1">
      <alignment horizontal="center" vertical="top"/>
    </xf>
    <xf numFmtId="164" fontId="6" fillId="7" borderId="65" xfId="0" applyNumberFormat="1" applyFont="1" applyFill="1" applyBorder="1" applyAlignment="1">
      <alignment horizontal="center" vertical="top"/>
    </xf>
    <xf numFmtId="164" fontId="6" fillId="7" borderId="4" xfId="0" applyNumberFormat="1" applyFont="1" applyFill="1" applyBorder="1" applyAlignment="1">
      <alignment horizontal="center" vertical="top"/>
    </xf>
    <xf numFmtId="164" fontId="2" fillId="7" borderId="42" xfId="0" applyNumberFormat="1" applyFont="1" applyFill="1" applyBorder="1" applyAlignment="1">
      <alignment horizontal="center" vertical="top"/>
    </xf>
    <xf numFmtId="164" fontId="2" fillId="7" borderId="0" xfId="0" applyNumberFormat="1" applyFont="1" applyFill="1" applyBorder="1" applyAlignment="1">
      <alignment horizontal="center" vertical="top"/>
    </xf>
    <xf numFmtId="0" fontId="6" fillId="7" borderId="59" xfId="0" applyFont="1" applyFill="1" applyBorder="1" applyAlignment="1">
      <alignment horizontal="center" vertical="top" wrapText="1"/>
    </xf>
    <xf numFmtId="164" fontId="6" fillId="7" borderId="59" xfId="0" applyNumberFormat="1" applyFont="1" applyFill="1" applyBorder="1" applyAlignment="1">
      <alignment horizontal="center" vertical="top"/>
    </xf>
    <xf numFmtId="164" fontId="6" fillId="7" borderId="68" xfId="0" applyNumberFormat="1" applyFont="1" applyFill="1" applyBorder="1" applyAlignment="1">
      <alignment horizontal="center" vertical="top"/>
    </xf>
    <xf numFmtId="164" fontId="5" fillId="7" borderId="25" xfId="0" applyNumberFormat="1" applyFont="1" applyFill="1" applyBorder="1" applyAlignment="1">
      <alignment horizontal="center" vertical="top"/>
    </xf>
    <xf numFmtId="164" fontId="5" fillId="7" borderId="14" xfId="0" applyNumberFormat="1" applyFont="1" applyFill="1" applyBorder="1" applyAlignment="1">
      <alignment horizontal="center" vertical="top"/>
    </xf>
    <xf numFmtId="164" fontId="5" fillId="7" borderId="26" xfId="0" applyNumberFormat="1" applyFont="1" applyFill="1" applyBorder="1" applyAlignment="1">
      <alignment horizontal="center" vertical="top"/>
    </xf>
    <xf numFmtId="164" fontId="6" fillId="7" borderId="64" xfId="0" applyNumberFormat="1" applyFont="1" applyFill="1" applyBorder="1" applyAlignment="1">
      <alignment horizontal="center" vertical="top"/>
    </xf>
    <xf numFmtId="164" fontId="6" fillId="7" borderId="60" xfId="0" applyNumberFormat="1" applyFont="1" applyFill="1" applyBorder="1" applyAlignment="1">
      <alignment horizontal="center" vertical="top"/>
    </xf>
    <xf numFmtId="164" fontId="2" fillId="7" borderId="20" xfId="0" applyNumberFormat="1" applyFont="1" applyFill="1" applyBorder="1" applyAlignment="1">
      <alignment horizontal="center" vertical="top"/>
    </xf>
    <xf numFmtId="164" fontId="2" fillId="7" borderId="49" xfId="0" applyNumberFormat="1" applyFont="1" applyFill="1" applyBorder="1" applyAlignment="1">
      <alignment horizontal="center" vertical="top"/>
    </xf>
    <xf numFmtId="164" fontId="3" fillId="7" borderId="62" xfId="0" applyNumberFormat="1" applyFont="1" applyFill="1" applyBorder="1" applyAlignment="1">
      <alignment horizontal="center" vertical="top"/>
    </xf>
    <xf numFmtId="164" fontId="2" fillId="7" borderId="46" xfId="0" applyNumberFormat="1" applyFont="1" applyFill="1" applyBorder="1" applyAlignment="1">
      <alignment horizontal="center" vertical="top"/>
    </xf>
    <xf numFmtId="164" fontId="2" fillId="7" borderId="45" xfId="0" applyNumberFormat="1" applyFont="1" applyFill="1" applyBorder="1" applyAlignment="1">
      <alignment horizontal="center" vertical="top"/>
    </xf>
    <xf numFmtId="164" fontId="3" fillId="7" borderId="61" xfId="0" applyNumberFormat="1" applyFont="1" applyFill="1" applyBorder="1" applyAlignment="1">
      <alignment horizontal="center" vertical="top"/>
    </xf>
    <xf numFmtId="164" fontId="3" fillId="7" borderId="4" xfId="0" applyNumberFormat="1" applyFont="1" applyFill="1" applyBorder="1" applyAlignment="1">
      <alignment horizontal="center" vertical="top"/>
    </xf>
    <xf numFmtId="164" fontId="2" fillId="7" borderId="48" xfId="0" applyNumberFormat="1" applyFont="1" applyFill="1" applyBorder="1" applyAlignment="1">
      <alignment horizontal="center" vertical="top"/>
    </xf>
    <xf numFmtId="164" fontId="3" fillId="7" borderId="60" xfId="0" applyNumberFormat="1" applyFont="1" applyFill="1" applyBorder="1" applyAlignment="1">
      <alignment horizontal="center" vertical="top"/>
    </xf>
    <xf numFmtId="164" fontId="3" fillId="7" borderId="59" xfId="0" applyNumberFormat="1" applyFont="1" applyFill="1" applyBorder="1" applyAlignment="1">
      <alignment horizontal="center" vertical="top"/>
    </xf>
    <xf numFmtId="164" fontId="3" fillId="7" borderId="68" xfId="0" applyNumberFormat="1" applyFont="1" applyFill="1" applyBorder="1" applyAlignment="1">
      <alignment horizontal="center" vertical="top"/>
    </xf>
    <xf numFmtId="164" fontId="5" fillId="7" borderId="39" xfId="0" applyNumberFormat="1" applyFont="1" applyFill="1" applyBorder="1" applyAlignment="1">
      <alignment horizontal="center" vertical="top"/>
    </xf>
    <xf numFmtId="164" fontId="5" fillId="7" borderId="54" xfId="0" applyNumberFormat="1" applyFont="1" applyFill="1" applyBorder="1" applyAlignment="1">
      <alignment horizontal="center" vertical="top"/>
    </xf>
    <xf numFmtId="164" fontId="5" fillId="7" borderId="42" xfId="0" applyNumberFormat="1" applyFont="1" applyFill="1" applyBorder="1" applyAlignment="1">
      <alignment horizontal="center" vertical="top"/>
    </xf>
    <xf numFmtId="164" fontId="5" fillId="7" borderId="36" xfId="0" applyNumberFormat="1" applyFont="1" applyFill="1" applyBorder="1" applyAlignment="1">
      <alignment horizontal="center" vertical="top"/>
    </xf>
    <xf numFmtId="164" fontId="5" fillId="7" borderId="47" xfId="0" applyNumberFormat="1" applyFont="1" applyFill="1" applyBorder="1" applyAlignment="1">
      <alignment horizontal="center" vertical="top"/>
    </xf>
    <xf numFmtId="164" fontId="5" fillId="7" borderId="17" xfId="0" applyNumberFormat="1" applyFont="1" applyFill="1" applyBorder="1" applyAlignment="1">
      <alignment horizontal="center" vertical="top"/>
    </xf>
    <xf numFmtId="164" fontId="5" fillId="7" borderId="48" xfId="0" applyNumberFormat="1" applyFont="1" applyFill="1" applyBorder="1" applyAlignment="1">
      <alignment horizontal="center" vertical="top"/>
    </xf>
    <xf numFmtId="164" fontId="6" fillId="7" borderId="17" xfId="0" applyNumberFormat="1" applyFont="1" applyFill="1" applyBorder="1" applyAlignment="1">
      <alignment horizontal="center" vertical="top"/>
    </xf>
    <xf numFmtId="164" fontId="6" fillId="7" borderId="18" xfId="0" applyNumberFormat="1" applyFont="1" applyFill="1" applyBorder="1" applyAlignment="1">
      <alignment horizontal="center" vertical="top"/>
    </xf>
    <xf numFmtId="164" fontId="6" fillId="7" borderId="48" xfId="0" applyNumberFormat="1" applyFont="1" applyFill="1" applyBorder="1" applyAlignment="1">
      <alignment horizontal="center" vertical="top"/>
    </xf>
    <xf numFmtId="164" fontId="5" fillId="7" borderId="66" xfId="0" applyNumberFormat="1" applyFont="1" applyFill="1" applyBorder="1" applyAlignment="1">
      <alignment horizontal="center" vertical="top"/>
    </xf>
    <xf numFmtId="164" fontId="6" fillId="7" borderId="23" xfId="0" applyNumberFormat="1" applyFont="1" applyFill="1" applyBorder="1" applyAlignment="1">
      <alignment horizontal="center" vertical="top"/>
    </xf>
    <xf numFmtId="164" fontId="5" fillId="7" borderId="74" xfId="0" applyNumberFormat="1" applyFont="1" applyFill="1" applyBorder="1" applyAlignment="1">
      <alignment horizontal="center" vertical="top"/>
    </xf>
    <xf numFmtId="164" fontId="5" fillId="7" borderId="45" xfId="0" applyNumberFormat="1" applyFont="1" applyFill="1" applyBorder="1" applyAlignment="1">
      <alignment horizontal="center" vertical="top"/>
    </xf>
    <xf numFmtId="164" fontId="3" fillId="7" borderId="31" xfId="0" applyNumberFormat="1" applyFont="1" applyFill="1" applyBorder="1" applyAlignment="1">
      <alignment horizontal="center" vertical="top"/>
    </xf>
    <xf numFmtId="164" fontId="3" fillId="7" borderId="41" xfId="0" applyNumberFormat="1" applyFont="1" applyFill="1" applyBorder="1" applyAlignment="1">
      <alignment horizontal="center" vertical="top"/>
    </xf>
    <xf numFmtId="164" fontId="2" fillId="7" borderId="25" xfId="0" applyNumberFormat="1" applyFont="1" applyFill="1" applyBorder="1" applyAlignment="1">
      <alignment horizontal="center" vertical="top"/>
    </xf>
    <xf numFmtId="164" fontId="2" fillId="7" borderId="14" xfId="0" applyNumberFormat="1" applyFont="1" applyFill="1" applyBorder="1" applyAlignment="1">
      <alignment horizontal="center" vertical="top"/>
    </xf>
    <xf numFmtId="164" fontId="2" fillId="7" borderId="26" xfId="0" applyNumberFormat="1" applyFont="1" applyFill="1" applyBorder="1" applyAlignment="1">
      <alignment horizontal="center" vertical="top"/>
    </xf>
    <xf numFmtId="164" fontId="2" fillId="7" borderId="39" xfId="0" applyNumberFormat="1" applyFont="1" applyFill="1" applyBorder="1" applyAlignment="1">
      <alignment horizontal="center" vertical="top"/>
    </xf>
    <xf numFmtId="164" fontId="2" fillId="7" borderId="54" xfId="0" applyNumberFormat="1" applyFont="1" applyFill="1" applyBorder="1" applyAlignment="1">
      <alignment horizontal="center" vertical="top"/>
    </xf>
    <xf numFmtId="0" fontId="6" fillId="7" borderId="12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164" fontId="3" fillId="7" borderId="6" xfId="0" applyNumberFormat="1" applyFont="1" applyFill="1" applyBorder="1" applyAlignment="1">
      <alignment horizontal="center" vertical="top"/>
    </xf>
    <xf numFmtId="164" fontId="3" fillId="7" borderId="32" xfId="0" applyNumberFormat="1" applyFont="1" applyFill="1" applyBorder="1" applyAlignment="1">
      <alignment horizontal="center" vertical="top"/>
    </xf>
    <xf numFmtId="164" fontId="5" fillId="7" borderId="3" xfId="0" applyNumberFormat="1" applyFont="1" applyFill="1" applyBorder="1" applyAlignment="1">
      <alignment horizontal="center" vertical="top"/>
    </xf>
    <xf numFmtId="164" fontId="2" fillId="7" borderId="17" xfId="0" applyNumberFormat="1" applyFont="1" applyFill="1" applyBorder="1" applyAlignment="1">
      <alignment horizontal="center" vertical="top"/>
    </xf>
    <xf numFmtId="164" fontId="6" fillId="7" borderId="49" xfId="0" applyNumberFormat="1" applyFont="1" applyFill="1" applyBorder="1" applyAlignment="1">
      <alignment horizontal="center" vertical="top"/>
    </xf>
    <xf numFmtId="164" fontId="3" fillId="7" borderId="64" xfId="0" applyNumberFormat="1" applyFont="1" applyFill="1" applyBorder="1" applyAlignment="1">
      <alignment horizontal="center" vertical="top"/>
    </xf>
    <xf numFmtId="164" fontId="3" fillId="7" borderId="65" xfId="0" applyNumberFormat="1" applyFont="1" applyFill="1" applyBorder="1" applyAlignment="1">
      <alignment horizontal="center" vertical="top"/>
    </xf>
    <xf numFmtId="0" fontId="6" fillId="7" borderId="64" xfId="0" applyFont="1" applyFill="1" applyBorder="1" applyAlignment="1">
      <alignment horizontal="center" vertical="top" wrapText="1"/>
    </xf>
    <xf numFmtId="164" fontId="5" fillId="7" borderId="0" xfId="0" applyNumberFormat="1" applyFont="1" applyFill="1" applyBorder="1" applyAlignment="1">
      <alignment horizontal="center" vertical="top"/>
    </xf>
    <xf numFmtId="164" fontId="5" fillId="7" borderId="56" xfId="0" applyNumberFormat="1" applyFont="1" applyFill="1" applyBorder="1" applyAlignment="1">
      <alignment horizontal="center" vertical="top"/>
    </xf>
    <xf numFmtId="164" fontId="5" fillId="7" borderId="38" xfId="0" applyNumberFormat="1" applyFont="1" applyFill="1" applyBorder="1" applyAlignment="1">
      <alignment horizontal="center" vertical="top"/>
    </xf>
    <xf numFmtId="164" fontId="6" fillId="7" borderId="38" xfId="0" applyNumberFormat="1" applyFont="1" applyFill="1" applyBorder="1" applyAlignment="1">
      <alignment horizontal="center" vertical="top"/>
    </xf>
    <xf numFmtId="164" fontId="6" fillId="7" borderId="51" xfId="0" applyNumberFormat="1" applyFont="1" applyFill="1" applyBorder="1" applyAlignment="1">
      <alignment horizontal="center" vertical="top"/>
    </xf>
    <xf numFmtId="164" fontId="2" fillId="7" borderId="35" xfId="0" applyNumberFormat="1" applyFont="1" applyFill="1" applyBorder="1" applyAlignment="1">
      <alignment horizontal="center" vertical="top"/>
    </xf>
    <xf numFmtId="164" fontId="3" fillId="7" borderId="44" xfId="0" applyNumberFormat="1" applyFont="1" applyFill="1" applyBorder="1" applyAlignment="1">
      <alignment horizontal="center" vertical="top"/>
    </xf>
    <xf numFmtId="164" fontId="6" fillId="7" borderId="27" xfId="0" applyNumberFormat="1" applyFont="1" applyFill="1" applyBorder="1" applyAlignment="1">
      <alignment horizontal="center" vertical="top" wrapText="1"/>
    </xf>
    <xf numFmtId="164" fontId="5" fillId="7" borderId="40" xfId="0" applyNumberFormat="1" applyFont="1" applyFill="1" applyBorder="1" applyAlignment="1">
      <alignment horizontal="center" vertical="top"/>
    </xf>
    <xf numFmtId="164" fontId="2" fillId="7" borderId="40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top"/>
    </xf>
    <xf numFmtId="0" fontId="5" fillId="0" borderId="41" xfId="0" applyNumberFormat="1" applyFont="1" applyFill="1" applyBorder="1" applyAlignment="1">
      <alignment horizontal="center" vertical="top"/>
    </xf>
    <xf numFmtId="0" fontId="5" fillId="0" borderId="36" xfId="0" applyNumberFormat="1" applyFont="1" applyFill="1" applyBorder="1" applyAlignment="1">
      <alignment horizontal="center" vertical="top"/>
    </xf>
    <xf numFmtId="164" fontId="5" fillId="9" borderId="59" xfId="0" applyNumberFormat="1" applyFont="1" applyFill="1" applyBorder="1" applyAlignment="1">
      <alignment horizontal="center" vertical="top" wrapText="1"/>
    </xf>
    <xf numFmtId="164" fontId="5" fillId="9" borderId="2" xfId="0" applyNumberFormat="1" applyFont="1" applyFill="1" applyBorder="1" applyAlignment="1">
      <alignment horizontal="center" vertical="top" wrapText="1"/>
    </xf>
    <xf numFmtId="164" fontId="3" fillId="7" borderId="76" xfId="0" applyNumberFormat="1" applyFont="1" applyFill="1" applyBorder="1" applyAlignment="1">
      <alignment horizontal="center" vertical="top"/>
    </xf>
    <xf numFmtId="0" fontId="21" fillId="5" borderId="14" xfId="0" applyFont="1" applyFill="1" applyBorder="1" applyAlignment="1">
      <alignment vertical="top" wrapText="1"/>
    </xf>
    <xf numFmtId="0" fontId="5" fillId="8" borderId="18" xfId="0" applyFont="1" applyFill="1" applyBorder="1" applyAlignment="1">
      <alignment vertical="top" wrapText="1"/>
    </xf>
    <xf numFmtId="164" fontId="2" fillId="7" borderId="43" xfId="0" applyNumberFormat="1" applyFont="1" applyFill="1" applyBorder="1" applyAlignment="1">
      <alignment horizontal="center" vertical="top"/>
    </xf>
    <xf numFmtId="49" fontId="6" fillId="5" borderId="56" xfId="0" applyNumberFormat="1" applyFont="1" applyFill="1" applyBorder="1" applyAlignment="1">
      <alignment vertical="top"/>
    </xf>
    <xf numFmtId="49" fontId="3" fillId="2" borderId="74" xfId="0" applyNumberFormat="1" applyFont="1" applyFill="1" applyBorder="1" applyAlignment="1">
      <alignment horizontal="center" vertical="top"/>
    </xf>
    <xf numFmtId="49" fontId="6" fillId="5" borderId="74" xfId="0" applyNumberFormat="1" applyFont="1" applyFill="1" applyBorder="1" applyAlignment="1">
      <alignment vertical="top"/>
    </xf>
    <xf numFmtId="49" fontId="3" fillId="2" borderId="80" xfId="0" applyNumberFormat="1" applyFont="1" applyFill="1" applyBorder="1" applyAlignment="1">
      <alignment horizontal="center" vertical="top"/>
    </xf>
    <xf numFmtId="49" fontId="6" fillId="5" borderId="80" xfId="0" applyNumberFormat="1" applyFont="1" applyFill="1" applyBorder="1" applyAlignment="1">
      <alignment vertical="top"/>
    </xf>
    <xf numFmtId="0" fontId="6" fillId="5" borderId="6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16" fillId="0" borderId="25" xfId="0" applyFont="1" applyFill="1" applyBorder="1" applyAlignment="1">
      <alignment horizontal="center" vertical="top" wrapText="1"/>
    </xf>
    <xf numFmtId="164" fontId="3" fillId="3" borderId="13" xfId="0" applyNumberFormat="1" applyFont="1" applyFill="1" applyBorder="1" applyAlignment="1">
      <alignment horizontal="center" vertical="top"/>
    </xf>
    <xf numFmtId="164" fontId="3" fillId="3" borderId="70" xfId="0" applyNumberFormat="1" applyFont="1" applyFill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6" fillId="5" borderId="49" xfId="0" applyNumberFormat="1" applyFont="1" applyFill="1" applyBorder="1" applyAlignment="1">
      <alignment horizontal="center" vertical="top"/>
    </xf>
    <xf numFmtId="49" fontId="6" fillId="5" borderId="75" xfId="0" applyNumberFormat="1" applyFont="1" applyFill="1" applyBorder="1" applyAlignment="1">
      <alignment horizontal="center" vertical="top"/>
    </xf>
    <xf numFmtId="49" fontId="5" fillId="0" borderId="14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 wrapText="1"/>
    </xf>
    <xf numFmtId="0" fontId="6" fillId="5" borderId="26" xfId="0" applyNumberFormat="1" applyFont="1" applyFill="1" applyBorder="1" applyAlignment="1">
      <alignment horizontal="center" vertical="top"/>
    </xf>
    <xf numFmtId="0" fontId="6" fillId="5" borderId="48" xfId="0" applyNumberFormat="1" applyFont="1" applyFill="1" applyBorder="1" applyAlignment="1">
      <alignment horizontal="center" vertical="top"/>
    </xf>
    <xf numFmtId="49" fontId="3" fillId="3" borderId="19" xfId="0" applyNumberFormat="1" applyFont="1" applyFill="1" applyBorder="1" applyAlignment="1">
      <alignment horizontal="center" vertical="top"/>
    </xf>
    <xf numFmtId="49" fontId="3" fillId="3" borderId="12" xfId="0" applyNumberFormat="1" applyFont="1" applyFill="1" applyBorder="1" applyAlignment="1">
      <alignment horizontal="center" vertical="top"/>
    </xf>
    <xf numFmtId="0" fontId="6" fillId="0" borderId="57" xfId="0" applyNumberFormat="1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 wrapText="1"/>
    </xf>
    <xf numFmtId="0" fontId="13" fillId="5" borderId="21" xfId="0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165" fontId="5" fillId="5" borderId="20" xfId="0" applyNumberFormat="1" applyFont="1" applyFill="1" applyBorder="1" applyAlignment="1">
      <alignment horizontal="left" vertical="top" wrapText="1"/>
    </xf>
    <xf numFmtId="0" fontId="5" fillId="5" borderId="0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 wrapText="1"/>
    </xf>
    <xf numFmtId="0" fontId="6" fillId="5" borderId="0" xfId="0" applyNumberFormat="1" applyFont="1" applyFill="1" applyBorder="1" applyAlignment="1">
      <alignment horizontal="center" vertical="top"/>
    </xf>
    <xf numFmtId="0" fontId="13" fillId="5" borderId="0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/>
    </xf>
    <xf numFmtId="164" fontId="7" fillId="3" borderId="70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0" fontId="6" fillId="0" borderId="3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 wrapText="1"/>
    </xf>
    <xf numFmtId="49" fontId="3" fillId="3" borderId="25" xfId="0" applyNumberFormat="1" applyFont="1" applyFill="1" applyBorder="1" applyAlignment="1">
      <alignment horizontal="center" vertical="top"/>
    </xf>
    <xf numFmtId="49" fontId="3" fillId="3" borderId="23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21" xfId="0" applyNumberFormat="1" applyFont="1" applyFill="1" applyBorder="1" applyAlignment="1">
      <alignment horizontal="center" vertical="top"/>
    </xf>
    <xf numFmtId="164" fontId="6" fillId="2" borderId="70" xfId="0" applyNumberFormat="1" applyFont="1" applyFill="1" applyBorder="1" applyAlignment="1">
      <alignment horizontal="center" vertical="top"/>
    </xf>
    <xf numFmtId="164" fontId="5" fillId="0" borderId="23" xfId="0" applyNumberFormat="1" applyFont="1" applyFill="1" applyBorder="1" applyAlignment="1">
      <alignment horizontal="left" vertical="top" wrapText="1"/>
    </xf>
    <xf numFmtId="0" fontId="6" fillId="5" borderId="24" xfId="0" applyNumberFormat="1" applyFont="1" applyFill="1" applyBorder="1" applyAlignment="1">
      <alignment horizontal="center" vertical="top"/>
    </xf>
    <xf numFmtId="0" fontId="5" fillId="5" borderId="38" xfId="0" applyFont="1" applyFill="1" applyBorder="1" applyAlignment="1">
      <alignment horizontal="left" vertical="top" wrapText="1"/>
    </xf>
    <xf numFmtId="0" fontId="6" fillId="0" borderId="7" xfId="0" applyNumberFormat="1" applyFont="1" applyBorder="1" applyAlignment="1">
      <alignment horizontal="center" vertical="top"/>
    </xf>
    <xf numFmtId="0" fontId="4" fillId="0" borderId="20" xfId="0" applyFont="1" applyBorder="1" applyAlignment="1">
      <alignment horizontal="left" vertical="top" wrapText="1"/>
    </xf>
    <xf numFmtId="49" fontId="6" fillId="5" borderId="45" xfId="0" applyNumberFormat="1" applyFont="1" applyFill="1" applyBorder="1" applyAlignment="1">
      <alignment horizontal="center" vertical="top"/>
    </xf>
    <xf numFmtId="49" fontId="3" fillId="5" borderId="45" xfId="0" applyNumberFormat="1" applyFont="1" applyFill="1" applyBorder="1" applyAlignment="1">
      <alignment horizontal="center" vertical="top"/>
    </xf>
    <xf numFmtId="49" fontId="3" fillId="5" borderId="75" xfId="0" applyNumberFormat="1" applyFont="1" applyFill="1" applyBorder="1" applyAlignment="1">
      <alignment horizontal="center" vertical="top"/>
    </xf>
    <xf numFmtId="164" fontId="3" fillId="2" borderId="13" xfId="0" applyNumberFormat="1" applyFont="1" applyFill="1" applyBorder="1" applyAlignment="1">
      <alignment horizontal="center" vertical="top"/>
    </xf>
    <xf numFmtId="164" fontId="3" fillId="2" borderId="70" xfId="0" applyNumberFormat="1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5" borderId="49" xfId="0" applyNumberFormat="1" applyFont="1" applyFill="1" applyBorder="1" applyAlignment="1">
      <alignment horizontal="center" vertical="top"/>
    </xf>
    <xf numFmtId="0" fontId="2" fillId="0" borderId="48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textRotation="90" wrapText="1"/>
    </xf>
    <xf numFmtId="49" fontId="6" fillId="5" borderId="18" xfId="0" applyNumberFormat="1" applyFont="1" applyFill="1" applyBorder="1" applyAlignment="1">
      <alignment horizontal="center" vertical="top"/>
    </xf>
    <xf numFmtId="0" fontId="6" fillId="5" borderId="75" xfId="0" applyNumberFormat="1" applyFont="1" applyFill="1" applyBorder="1" applyAlignment="1">
      <alignment horizontal="center" vertical="top"/>
    </xf>
    <xf numFmtId="165" fontId="5" fillId="0" borderId="19" xfId="0" applyNumberFormat="1" applyFont="1" applyFill="1" applyBorder="1" applyAlignment="1">
      <alignment horizontal="left" vertical="top" wrapText="1"/>
    </xf>
    <xf numFmtId="0" fontId="5" fillId="0" borderId="14" xfId="0" applyNumberFormat="1" applyFont="1" applyFill="1" applyBorder="1" applyAlignment="1">
      <alignment horizontal="center" vertical="top"/>
    </xf>
    <xf numFmtId="0" fontId="5" fillId="0" borderId="18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0" fontId="2" fillId="0" borderId="26" xfId="0" applyNumberFormat="1" applyFont="1" applyBorder="1" applyAlignment="1">
      <alignment horizontal="center" vertical="top"/>
    </xf>
    <xf numFmtId="0" fontId="2" fillId="0" borderId="24" xfId="0" applyNumberFormat="1" applyFont="1" applyBorder="1" applyAlignment="1">
      <alignment horizontal="center" vertical="top"/>
    </xf>
    <xf numFmtId="0" fontId="13" fillId="0" borderId="41" xfId="0" applyFont="1" applyFill="1" applyBorder="1" applyAlignment="1">
      <alignment horizontal="center" vertical="top" wrapText="1"/>
    </xf>
    <xf numFmtId="0" fontId="2" fillId="0" borderId="43" xfId="0" applyNumberFormat="1" applyFont="1" applyBorder="1" applyAlignment="1">
      <alignment horizontal="center" vertical="top"/>
    </xf>
    <xf numFmtId="0" fontId="2" fillId="0" borderId="47" xfId="0" applyNumberFormat="1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0" fontId="6" fillId="5" borderId="49" xfId="0" applyFont="1" applyFill="1" applyBorder="1" applyAlignment="1">
      <alignment horizontal="left" vertical="top" wrapText="1"/>
    </xf>
    <xf numFmtId="49" fontId="3" fillId="3" borderId="17" xfId="0" applyNumberFormat="1" applyFont="1" applyFill="1" applyBorder="1" applyAlignment="1">
      <alignment horizontal="center" vertical="top"/>
    </xf>
    <xf numFmtId="49" fontId="3" fillId="2" borderId="56" xfId="0" applyNumberFormat="1" applyFont="1" applyFill="1" applyBorder="1" applyAlignment="1">
      <alignment horizontal="center" vertical="top"/>
    </xf>
    <xf numFmtId="49" fontId="6" fillId="5" borderId="56" xfId="0" applyNumberFormat="1" applyFont="1" applyFill="1" applyBorder="1" applyAlignment="1">
      <alignment horizontal="center" vertical="top"/>
    </xf>
    <xf numFmtId="49" fontId="3" fillId="5" borderId="18" xfId="0" applyNumberFormat="1" applyFont="1" applyFill="1" applyBorder="1" applyAlignment="1">
      <alignment horizontal="center" vertical="top"/>
    </xf>
    <xf numFmtId="49" fontId="6" fillId="5" borderId="14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57" xfId="0" applyFont="1" applyBorder="1" applyAlignment="1">
      <alignment horizontal="right" vertical="top" wrapText="1"/>
    </xf>
    <xf numFmtId="49" fontId="3" fillId="6" borderId="13" xfId="0" applyNumberFormat="1" applyFont="1" applyFill="1" applyBorder="1" applyAlignment="1">
      <alignment horizontal="left" vertical="top" wrapText="1"/>
    </xf>
    <xf numFmtId="49" fontId="3" fillId="6" borderId="70" xfId="0" applyNumberFormat="1" applyFont="1" applyFill="1" applyBorder="1" applyAlignment="1">
      <alignment horizontal="left" vertical="top" wrapText="1"/>
    </xf>
    <xf numFmtId="49" fontId="3" fillId="6" borderId="77" xfId="0" applyNumberFormat="1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0" fontId="8" fillId="4" borderId="70" xfId="0" applyFont="1" applyFill="1" applyBorder="1" applyAlignment="1">
      <alignment horizontal="left" vertical="top" wrapText="1"/>
    </xf>
    <xf numFmtId="0" fontId="8" fillId="4" borderId="77" xfId="0" applyFont="1" applyFill="1" applyBorder="1" applyAlignment="1">
      <alignment horizontal="left" vertical="top" wrapText="1"/>
    </xf>
    <xf numFmtId="0" fontId="2" fillId="0" borderId="4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67" xfId="0" applyFont="1" applyBorder="1" applyAlignment="1">
      <alignment horizontal="center" vertical="center" textRotation="90" wrapText="1"/>
    </xf>
    <xf numFmtId="0" fontId="7" fillId="0" borderId="78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14" fillId="0" borderId="51" xfId="0" applyNumberFormat="1" applyFont="1" applyBorder="1" applyAlignment="1">
      <alignment horizontal="center" vertical="center"/>
    </xf>
    <xf numFmtId="0" fontId="14" fillId="0" borderId="38" xfId="0" applyNumberFormat="1" applyFont="1" applyBorder="1" applyAlignment="1">
      <alignment horizontal="center" vertical="center"/>
    </xf>
    <xf numFmtId="0" fontId="14" fillId="0" borderId="3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textRotation="90" wrapText="1"/>
    </xf>
    <xf numFmtId="0" fontId="2" fillId="0" borderId="8" xfId="0" applyNumberFormat="1" applyFont="1" applyBorder="1" applyAlignment="1">
      <alignment horizontal="center" vertical="center" textRotation="90" wrapText="1"/>
    </xf>
    <xf numFmtId="0" fontId="2" fillId="0" borderId="67" xfId="0" applyNumberFormat="1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67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65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49" fontId="6" fillId="3" borderId="19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center" vertical="top"/>
    </xf>
    <xf numFmtId="49" fontId="6" fillId="2" borderId="18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0" fontId="2" fillId="5" borderId="40" xfId="0" applyFont="1" applyFill="1" applyBorder="1" applyAlignment="1">
      <alignment horizontal="left" vertical="top" wrapText="1"/>
    </xf>
    <xf numFmtId="0" fontId="2" fillId="5" borderId="42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left" vertical="top" wrapText="1"/>
    </xf>
    <xf numFmtId="49" fontId="6" fillId="5" borderId="3" xfId="0" applyNumberFormat="1" applyFont="1" applyFill="1" applyBorder="1" applyAlignment="1">
      <alignment horizontal="center" vertical="top"/>
    </xf>
    <xf numFmtId="49" fontId="6" fillId="5" borderId="0" xfId="0" applyNumberFormat="1" applyFont="1" applyFill="1" applyBorder="1" applyAlignment="1">
      <alignment horizontal="center" vertical="top"/>
    </xf>
    <xf numFmtId="49" fontId="6" fillId="5" borderId="57" xfId="0" applyNumberFormat="1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70" xfId="0" applyFont="1" applyFill="1" applyBorder="1" applyAlignment="1">
      <alignment horizontal="left" vertical="top" wrapText="1"/>
    </xf>
    <xf numFmtId="0" fontId="6" fillId="2" borderId="77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center"/>
    </xf>
    <xf numFmtId="0" fontId="6" fillId="3" borderId="70" xfId="0" applyFont="1" applyFill="1" applyBorder="1" applyAlignment="1">
      <alignment horizontal="left" vertical="center"/>
    </xf>
    <xf numFmtId="0" fontId="6" fillId="3" borderId="77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center" vertical="top"/>
    </xf>
    <xf numFmtId="164" fontId="2" fillId="0" borderId="25" xfId="0" applyNumberFormat="1" applyFont="1" applyBorder="1" applyAlignment="1">
      <alignment horizontal="left" vertical="top" wrapText="1"/>
    </xf>
    <xf numFmtId="164" fontId="2" fillId="0" borderId="23" xfId="0" applyNumberFormat="1" applyFont="1" applyBorder="1" applyAlignment="1">
      <alignment horizontal="left" vertical="top" wrapText="1"/>
    </xf>
    <xf numFmtId="0" fontId="2" fillId="0" borderId="43" xfId="0" applyFont="1" applyFill="1" applyBorder="1" applyAlignment="1">
      <alignment horizontal="center" vertical="top"/>
    </xf>
    <xf numFmtId="0" fontId="2" fillId="0" borderId="47" xfId="0" applyFont="1" applyFill="1" applyBorder="1" applyAlignment="1">
      <alignment horizontal="center" vertical="top"/>
    </xf>
    <xf numFmtId="0" fontId="2" fillId="0" borderId="48" xfId="0" applyNumberFormat="1" applyFont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left" vertical="top" wrapText="1"/>
    </xf>
    <xf numFmtId="164" fontId="2" fillId="5" borderId="23" xfId="0" applyNumberFormat="1" applyFont="1" applyFill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0" fontId="6" fillId="0" borderId="55" xfId="0" applyNumberFormat="1" applyFont="1" applyBorder="1" applyAlignment="1">
      <alignment horizontal="center" vertical="top"/>
    </xf>
    <xf numFmtId="0" fontId="6" fillId="0" borderId="62" xfId="0" applyNumberFormat="1" applyFont="1" applyBorder="1" applyAlignment="1">
      <alignment horizontal="center" vertical="top"/>
    </xf>
    <xf numFmtId="0" fontId="21" fillId="0" borderId="14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 wrapText="1"/>
    </xf>
    <xf numFmtId="49" fontId="6" fillId="0" borderId="28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/>
    </xf>
    <xf numFmtId="49" fontId="6" fillId="0" borderId="73" xfId="0" applyNumberFormat="1" applyFont="1" applyBorder="1" applyAlignment="1">
      <alignment horizontal="center" vertical="top"/>
    </xf>
    <xf numFmtId="0" fontId="5" fillId="0" borderId="3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16" fillId="0" borderId="34" xfId="0" applyFont="1" applyFill="1" applyBorder="1" applyAlignment="1">
      <alignment horizontal="center" vertical="center" textRotation="90" wrapText="1"/>
    </xf>
    <xf numFmtId="0" fontId="16" fillId="0" borderId="4" xfId="0" applyFont="1" applyFill="1" applyBorder="1" applyAlignment="1">
      <alignment horizontal="center" vertical="center" textRotation="90" wrapText="1"/>
    </xf>
    <xf numFmtId="0" fontId="16" fillId="0" borderId="18" xfId="0" applyFont="1" applyFill="1" applyBorder="1" applyAlignment="1">
      <alignment horizontal="center" vertical="center" textRotation="90" wrapText="1"/>
    </xf>
    <xf numFmtId="0" fontId="3" fillId="0" borderId="41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49" fontId="3" fillId="3" borderId="78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5" borderId="45" xfId="0" applyNumberFormat="1" applyFont="1" applyFill="1" applyBorder="1" applyAlignment="1">
      <alignment horizontal="center" vertical="top"/>
    </xf>
    <xf numFmtId="49" fontId="3" fillId="5" borderId="49" xfId="0" applyNumberFormat="1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16" fillId="0" borderId="14" xfId="0" applyFont="1" applyFill="1" applyBorder="1" applyAlignment="1">
      <alignment horizontal="center" vertical="center" textRotation="90" wrapText="1"/>
    </xf>
    <xf numFmtId="0" fontId="16" fillId="0" borderId="21" xfId="0" applyFont="1" applyFill="1" applyBorder="1" applyAlignment="1">
      <alignment horizontal="center" vertical="center" textRotation="90" wrapText="1"/>
    </xf>
    <xf numFmtId="164" fontId="3" fillId="2" borderId="13" xfId="0" applyNumberFormat="1" applyFont="1" applyFill="1" applyBorder="1" applyAlignment="1">
      <alignment horizontal="center" vertical="top"/>
    </xf>
    <xf numFmtId="164" fontId="3" fillId="2" borderId="70" xfId="0" applyNumberFormat="1" applyFont="1" applyFill="1" applyBorder="1" applyAlignment="1">
      <alignment horizontal="center" vertical="top"/>
    </xf>
    <xf numFmtId="164" fontId="3" fillId="2" borderId="77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6" fillId="0" borderId="66" xfId="0" applyNumberFormat="1" applyFont="1" applyBorder="1" applyAlignment="1">
      <alignment horizontal="center" vertical="top"/>
    </xf>
    <xf numFmtId="164" fontId="2" fillId="0" borderId="17" xfId="0" applyNumberFormat="1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top"/>
    </xf>
    <xf numFmtId="49" fontId="3" fillId="2" borderId="41" xfId="0" applyNumberFormat="1" applyFont="1" applyFill="1" applyBorder="1" applyAlignment="1">
      <alignment horizontal="center" vertical="top"/>
    </xf>
    <xf numFmtId="49" fontId="3" fillId="5" borderId="55" xfId="0" applyNumberFormat="1" applyFont="1" applyFill="1" applyBorder="1" applyAlignment="1">
      <alignment horizontal="center" vertical="top"/>
    </xf>
    <xf numFmtId="49" fontId="3" fillId="5" borderId="52" xfId="0" applyNumberFormat="1" applyFont="1" applyFill="1" applyBorder="1" applyAlignment="1">
      <alignment horizontal="center" vertical="top"/>
    </xf>
    <xf numFmtId="0" fontId="2" fillId="0" borderId="55" xfId="0" applyFont="1" applyFill="1" applyBorder="1" applyAlignment="1">
      <alignment horizontal="left" vertical="top" wrapText="1"/>
    </xf>
    <xf numFmtId="0" fontId="2" fillId="0" borderId="52" xfId="0" applyFont="1" applyFill="1" applyBorder="1" applyAlignment="1">
      <alignment horizontal="left" vertical="top" wrapText="1"/>
    </xf>
    <xf numFmtId="49" fontId="3" fillId="2" borderId="21" xfId="0" applyNumberFormat="1" applyFont="1" applyFill="1" applyBorder="1" applyAlignment="1">
      <alignment horizontal="right" vertical="top"/>
    </xf>
    <xf numFmtId="49" fontId="3" fillId="2" borderId="15" xfId="0" applyNumberFormat="1" applyFont="1" applyFill="1" applyBorder="1" applyAlignment="1">
      <alignment horizontal="right" vertical="top"/>
    </xf>
    <xf numFmtId="0" fontId="2" fillId="0" borderId="48" xfId="0" applyFont="1" applyBorder="1" applyAlignment="1">
      <alignment horizontal="center" vertical="top"/>
    </xf>
    <xf numFmtId="49" fontId="3" fillId="3" borderId="19" xfId="0" applyNumberFormat="1" applyFont="1" applyFill="1" applyBorder="1" applyAlignment="1">
      <alignment horizontal="center" vertical="top"/>
    </xf>
    <xf numFmtId="49" fontId="3" fillId="3" borderId="12" xfId="0" applyNumberFormat="1" applyFont="1" applyFill="1" applyBorder="1" applyAlignment="1">
      <alignment horizontal="center" vertical="top"/>
    </xf>
    <xf numFmtId="49" fontId="3" fillId="2" borderId="70" xfId="0" applyNumberFormat="1" applyFont="1" applyFill="1" applyBorder="1" applyAlignment="1">
      <alignment horizontal="left" vertical="top" wrapText="1"/>
    </xf>
    <xf numFmtId="49" fontId="3" fillId="2" borderId="77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center" vertical="top"/>
    </xf>
    <xf numFmtId="49" fontId="6" fillId="5" borderId="45" xfId="0" applyNumberFormat="1" applyFont="1" applyFill="1" applyBorder="1" applyAlignment="1">
      <alignment horizontal="center" vertical="top"/>
    </xf>
    <xf numFmtId="49" fontId="6" fillId="5" borderId="75" xfId="0" applyNumberFormat="1" applyFont="1" applyFill="1" applyBorder="1" applyAlignment="1">
      <alignment horizontal="center" vertical="top"/>
    </xf>
    <xf numFmtId="0" fontId="5" fillId="5" borderId="45" xfId="0" applyFont="1" applyFill="1" applyBorder="1" applyAlignment="1">
      <alignment horizontal="left" vertical="top" wrapText="1"/>
    </xf>
    <xf numFmtId="0" fontId="5" fillId="5" borderId="75" xfId="0" applyFont="1" applyFill="1" applyBorder="1" applyAlignment="1">
      <alignment horizontal="left" vertical="top" wrapText="1"/>
    </xf>
    <xf numFmtId="0" fontId="6" fillId="0" borderId="55" xfId="0" applyNumberFormat="1" applyFont="1" applyFill="1" applyBorder="1" applyAlignment="1">
      <alignment horizontal="center" vertical="top"/>
    </xf>
    <xf numFmtId="0" fontId="6" fillId="0" borderId="62" xfId="0" applyNumberFormat="1" applyFont="1" applyFill="1" applyBorder="1" applyAlignment="1">
      <alignment horizontal="center" vertical="top"/>
    </xf>
    <xf numFmtId="49" fontId="3" fillId="5" borderId="75" xfId="0" applyNumberFormat="1" applyFont="1" applyFill="1" applyBorder="1" applyAlignment="1">
      <alignment horizontal="center" vertical="top"/>
    </xf>
    <xf numFmtId="49" fontId="3" fillId="3" borderId="69" xfId="0" applyNumberFormat="1" applyFont="1" applyFill="1" applyBorder="1" applyAlignment="1">
      <alignment horizontal="center" vertical="top"/>
    </xf>
    <xf numFmtId="0" fontId="2" fillId="0" borderId="62" xfId="0" applyFont="1" applyFill="1" applyBorder="1" applyAlignment="1">
      <alignment horizontal="left" vertical="top" wrapText="1"/>
    </xf>
    <xf numFmtId="49" fontId="2" fillId="0" borderId="34" xfId="0" applyNumberFormat="1" applyFont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top" wrapText="1"/>
    </xf>
    <xf numFmtId="0" fontId="3" fillId="0" borderId="3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0" fontId="3" fillId="0" borderId="35" xfId="0" applyNumberFormat="1" applyFont="1" applyFill="1" applyBorder="1" applyAlignment="1">
      <alignment horizontal="center" vertical="top"/>
    </xf>
    <xf numFmtId="0" fontId="3" fillId="0" borderId="60" xfId="0" applyNumberFormat="1" applyFont="1" applyFill="1" applyBorder="1" applyAlignment="1">
      <alignment horizontal="center" vertical="top"/>
    </xf>
    <xf numFmtId="0" fontId="16" fillId="0" borderId="41" xfId="0" applyFont="1" applyFill="1" applyBorder="1" applyAlignment="1">
      <alignment horizontal="center" vertical="center" textRotation="90" wrapText="1"/>
    </xf>
    <xf numFmtId="49" fontId="3" fillId="3" borderId="72" xfId="0" applyNumberFormat="1" applyFont="1" applyFill="1" applyBorder="1" applyAlignment="1">
      <alignment horizontal="center" vertical="top"/>
    </xf>
    <xf numFmtId="49" fontId="3" fillId="3" borderId="64" xfId="0" applyNumberFormat="1" applyFont="1" applyFill="1" applyBorder="1" applyAlignment="1">
      <alignment horizontal="center" vertical="top"/>
    </xf>
    <xf numFmtId="49" fontId="3" fillId="2" borderId="36" xfId="0" applyNumberFormat="1" applyFont="1" applyFill="1" applyBorder="1" applyAlignment="1">
      <alignment horizontal="center" vertical="top"/>
    </xf>
    <xf numFmtId="49" fontId="3" fillId="5" borderId="66" xfId="0" applyNumberFormat="1" applyFont="1" applyFill="1" applyBorder="1" applyAlignment="1">
      <alignment horizontal="center" vertical="top"/>
    </xf>
    <xf numFmtId="49" fontId="3" fillId="5" borderId="62" xfId="0" applyNumberFormat="1" applyFont="1" applyFill="1" applyBorder="1" applyAlignment="1">
      <alignment horizontal="center" vertical="top"/>
    </xf>
    <xf numFmtId="0" fontId="2" fillId="5" borderId="66" xfId="0" applyFont="1" applyFill="1" applyBorder="1" applyAlignment="1">
      <alignment horizontal="left" vertical="top" wrapText="1"/>
    </xf>
    <xf numFmtId="0" fontId="2" fillId="5" borderId="62" xfId="0" applyFont="1" applyFill="1" applyBorder="1" applyAlignment="1">
      <alignment horizontal="left" vertical="top" wrapText="1"/>
    </xf>
    <xf numFmtId="0" fontId="6" fillId="5" borderId="48" xfId="0" applyNumberFormat="1" applyFont="1" applyFill="1" applyBorder="1" applyAlignment="1">
      <alignment horizontal="center" vertical="top"/>
    </xf>
    <xf numFmtId="0" fontId="6" fillId="5" borderId="24" xfId="0" applyNumberFormat="1" applyFont="1" applyFill="1" applyBorder="1" applyAlignment="1">
      <alignment horizontal="center" vertical="top"/>
    </xf>
    <xf numFmtId="0" fontId="5" fillId="5" borderId="38" xfId="0" applyFont="1" applyFill="1" applyBorder="1" applyAlignment="1">
      <alignment horizontal="left" vertical="top" wrapText="1"/>
    </xf>
    <xf numFmtId="0" fontId="5" fillId="5" borderId="61" xfId="0" applyFont="1" applyFill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5" fillId="0" borderId="57" xfId="0" applyNumberFormat="1" applyFont="1" applyBorder="1" applyAlignment="1">
      <alignment horizontal="center" vertical="top" wrapText="1"/>
    </xf>
    <xf numFmtId="0" fontId="16" fillId="0" borderId="36" xfId="0" applyFont="1" applyFill="1" applyBorder="1" applyAlignment="1">
      <alignment horizontal="center" vertical="center" textRotation="90" wrapText="1"/>
    </xf>
    <xf numFmtId="49" fontId="2" fillId="0" borderId="36" xfId="0" applyNumberFormat="1" applyFont="1" applyBorder="1" applyAlignment="1">
      <alignment horizontal="center" vertical="top" wrapText="1"/>
    </xf>
    <xf numFmtId="0" fontId="3" fillId="0" borderId="4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horizontal="center" vertical="top"/>
    </xf>
    <xf numFmtId="0" fontId="5" fillId="5" borderId="18" xfId="0" applyFont="1" applyFill="1" applyBorder="1" applyAlignment="1">
      <alignment horizontal="left" vertical="top" wrapText="1"/>
    </xf>
    <xf numFmtId="0" fontId="5" fillId="5" borderId="21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16" fillId="0" borderId="21" xfId="0" applyFont="1" applyFill="1" applyBorder="1" applyAlignment="1">
      <alignment horizontal="center" vertical="top" wrapText="1"/>
    </xf>
    <xf numFmtId="0" fontId="16" fillId="0" borderId="41" xfId="0" applyFont="1" applyFill="1" applyBorder="1" applyAlignment="1">
      <alignment horizontal="center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6" fillId="0" borderId="32" xfId="0" applyNumberFormat="1" applyFont="1" applyBorder="1" applyAlignment="1">
      <alignment horizontal="center" vertical="top"/>
    </xf>
    <xf numFmtId="0" fontId="6" fillId="0" borderId="7" xfId="0" applyNumberFormat="1" applyFont="1" applyBorder="1" applyAlignment="1">
      <alignment horizontal="center" vertical="top"/>
    </xf>
    <xf numFmtId="0" fontId="6" fillId="0" borderId="73" xfId="0" applyNumberFormat="1" applyFont="1" applyBorder="1" applyAlignment="1">
      <alignment horizontal="center" vertical="top"/>
    </xf>
    <xf numFmtId="49" fontId="3" fillId="2" borderId="70" xfId="0" applyNumberFormat="1" applyFont="1" applyFill="1" applyBorder="1" applyAlignment="1">
      <alignment horizontal="right" vertical="top"/>
    </xf>
    <xf numFmtId="0" fontId="6" fillId="3" borderId="45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165" fontId="5" fillId="0" borderId="69" xfId="0" applyNumberFormat="1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3" fillId="2" borderId="70" xfId="0" applyNumberFormat="1" applyFont="1" applyFill="1" applyBorder="1" applyAlignment="1">
      <alignment horizontal="center" vertical="top"/>
    </xf>
    <xf numFmtId="0" fontId="3" fillId="2" borderId="77" xfId="0" applyNumberFormat="1" applyFont="1" applyFill="1" applyBorder="1" applyAlignment="1">
      <alignment horizontal="center" vertical="top"/>
    </xf>
    <xf numFmtId="49" fontId="3" fillId="3" borderId="75" xfId="0" applyNumberFormat="1" applyFont="1" applyFill="1" applyBorder="1" applyAlignment="1">
      <alignment horizontal="right" vertical="top"/>
    </xf>
    <xf numFmtId="49" fontId="3" fillId="3" borderId="57" xfId="0" applyNumberFormat="1" applyFont="1" applyFill="1" applyBorder="1" applyAlignment="1">
      <alignment horizontal="right" vertical="top"/>
    </xf>
    <xf numFmtId="164" fontId="6" fillId="2" borderId="13" xfId="0" applyNumberFormat="1" applyFont="1" applyFill="1" applyBorder="1" applyAlignment="1">
      <alignment horizontal="center" vertical="top"/>
    </xf>
    <xf numFmtId="164" fontId="6" fillId="2" borderId="70" xfId="0" applyNumberFormat="1" applyFont="1" applyFill="1" applyBorder="1" applyAlignment="1">
      <alignment horizontal="center" vertical="top"/>
    </xf>
    <xf numFmtId="164" fontId="6" fillId="2" borderId="77" xfId="0" applyNumberFormat="1" applyFont="1" applyFill="1" applyBorder="1" applyAlignment="1">
      <alignment horizontal="center" vertical="top"/>
    </xf>
    <xf numFmtId="49" fontId="3" fillId="2" borderId="70" xfId="0" applyNumberFormat="1" applyFont="1" applyFill="1" applyBorder="1" applyAlignment="1">
      <alignment horizontal="center" vertical="top"/>
    </xf>
    <xf numFmtId="49" fontId="3" fillId="2" borderId="77" xfId="0" applyNumberFormat="1" applyFont="1" applyFill="1" applyBorder="1" applyAlignment="1">
      <alignment horizontal="center" vertical="top"/>
    </xf>
    <xf numFmtId="0" fontId="13" fillId="0" borderId="14" xfId="0" applyFont="1" applyFill="1" applyBorder="1" applyAlignment="1">
      <alignment horizontal="center" vertical="center" textRotation="90" wrapText="1"/>
    </xf>
    <xf numFmtId="0" fontId="13" fillId="0" borderId="21" xfId="0" applyFont="1" applyFill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6" fillId="0" borderId="45" xfId="0" applyNumberFormat="1" applyFont="1" applyFill="1" applyBorder="1" applyAlignment="1">
      <alignment horizontal="center" vertical="top"/>
    </xf>
    <xf numFmtId="0" fontId="6" fillId="0" borderId="75" xfId="0" applyNumberFormat="1" applyFont="1" applyFill="1" applyBorder="1" applyAlignment="1">
      <alignment horizontal="center" vertical="top"/>
    </xf>
    <xf numFmtId="49" fontId="6" fillId="0" borderId="45" xfId="0" applyNumberFormat="1" applyFont="1" applyFill="1" applyBorder="1" applyAlignment="1">
      <alignment horizontal="center" vertical="top"/>
    </xf>
    <xf numFmtId="49" fontId="6" fillId="0" borderId="75" xfId="0" applyNumberFormat="1" applyFont="1" applyFill="1" applyBorder="1" applyAlignment="1">
      <alignment horizontal="center" vertical="top"/>
    </xf>
    <xf numFmtId="164" fontId="5" fillId="0" borderId="25" xfId="0" applyNumberFormat="1" applyFont="1" applyFill="1" applyBorder="1" applyAlignment="1">
      <alignment horizontal="left" vertical="top" wrapText="1"/>
    </xf>
    <xf numFmtId="164" fontId="5" fillId="0" borderId="23" xfId="0" applyNumberFormat="1" applyFont="1" applyFill="1" applyBorder="1" applyAlignment="1">
      <alignment horizontal="left" vertical="top" wrapText="1"/>
    </xf>
    <xf numFmtId="49" fontId="6" fillId="3" borderId="25" xfId="0" applyNumberFormat="1" applyFont="1" applyFill="1" applyBorder="1" applyAlignment="1">
      <alignment horizontal="center" vertical="top"/>
    </xf>
    <xf numFmtId="49" fontId="6" fillId="3" borderId="23" xfId="0" applyNumberFormat="1" applyFont="1" applyFill="1" applyBorder="1" applyAlignment="1">
      <alignment horizontal="center" vertical="top"/>
    </xf>
    <xf numFmtId="0" fontId="5" fillId="5" borderId="14" xfId="0" applyFont="1" applyFill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3" fillId="3" borderId="25" xfId="0" applyNumberFormat="1" applyFont="1" applyFill="1" applyBorder="1" applyAlignment="1">
      <alignment horizontal="center" vertical="top"/>
    </xf>
    <xf numFmtId="49" fontId="3" fillId="3" borderId="23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21" xfId="0" applyNumberFormat="1" applyFont="1" applyFill="1" applyBorder="1" applyAlignment="1">
      <alignment horizontal="center" vertical="top"/>
    </xf>
    <xf numFmtId="0" fontId="6" fillId="5" borderId="14" xfId="0" applyFont="1" applyFill="1" applyBorder="1" applyAlignment="1">
      <alignment horizontal="left" vertical="top" wrapText="1"/>
    </xf>
    <xf numFmtId="0" fontId="6" fillId="5" borderId="21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16" fillId="0" borderId="45" xfId="0" applyFont="1" applyFill="1" applyBorder="1" applyAlignment="1">
      <alignment horizontal="center" vertical="center" textRotation="90" wrapText="1"/>
    </xf>
    <xf numFmtId="0" fontId="16" fillId="0" borderId="75" xfId="0" applyFont="1" applyFill="1" applyBorder="1" applyAlignment="1">
      <alignment horizontal="center" vertical="center" textRotation="90" wrapText="1"/>
    </xf>
    <xf numFmtId="0" fontId="6" fillId="0" borderId="3" xfId="0" applyNumberFormat="1" applyFont="1" applyFill="1" applyBorder="1" applyAlignment="1">
      <alignment horizontal="center" vertical="top"/>
    </xf>
    <xf numFmtId="0" fontId="6" fillId="0" borderId="57" xfId="0" applyNumberFormat="1" applyFont="1" applyFill="1" applyBorder="1" applyAlignment="1">
      <alignment horizontal="center" vertical="top"/>
    </xf>
    <xf numFmtId="0" fontId="6" fillId="0" borderId="3" xfId="0" applyNumberFormat="1" applyFont="1" applyBorder="1" applyAlignment="1">
      <alignment horizontal="center" vertical="top"/>
    </xf>
    <xf numFmtId="0" fontId="6" fillId="0" borderId="57" xfId="0" applyNumberFormat="1" applyFont="1" applyBorder="1" applyAlignment="1">
      <alignment horizontal="center" vertical="top"/>
    </xf>
    <xf numFmtId="49" fontId="20" fillId="0" borderId="26" xfId="0" applyNumberFormat="1" applyFont="1" applyFill="1" applyBorder="1" applyAlignment="1">
      <alignment horizontal="center" vertical="top"/>
    </xf>
    <xf numFmtId="49" fontId="20" fillId="0" borderId="24" xfId="0" applyNumberFormat="1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left" vertical="top" wrapText="1"/>
    </xf>
    <xf numFmtId="0" fontId="5" fillId="5" borderId="57" xfId="0" applyFont="1" applyFill="1" applyBorder="1" applyAlignment="1">
      <alignment horizontal="left" vertical="top" wrapText="1"/>
    </xf>
    <xf numFmtId="0" fontId="6" fillId="0" borderId="48" xfId="0" applyNumberFormat="1" applyFont="1" applyBorder="1" applyAlignment="1">
      <alignment horizontal="center" vertical="top"/>
    </xf>
    <xf numFmtId="0" fontId="6" fillId="0" borderId="24" xfId="0" applyNumberFormat="1" applyFont="1" applyBorder="1" applyAlignment="1">
      <alignment horizontal="center" vertical="top"/>
    </xf>
    <xf numFmtId="164" fontId="5" fillId="0" borderId="53" xfId="0" applyNumberFormat="1" applyFont="1" applyFill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right" vertical="top" wrapText="1"/>
    </xf>
    <xf numFmtId="0" fontId="3" fillId="4" borderId="70" xfId="0" applyFont="1" applyFill="1" applyBorder="1" applyAlignment="1">
      <alignment horizontal="right" vertical="top" wrapText="1"/>
    </xf>
    <xf numFmtId="0" fontId="3" fillId="4" borderId="77" xfId="0" applyFont="1" applyFill="1" applyBorder="1" applyAlignment="1">
      <alignment horizontal="right" vertical="top" wrapText="1"/>
    </xf>
    <xf numFmtId="164" fontId="6" fillId="4" borderId="13" xfId="0" applyNumberFormat="1" applyFont="1" applyFill="1" applyBorder="1" applyAlignment="1">
      <alignment horizontal="center" vertical="top" wrapText="1"/>
    </xf>
    <xf numFmtId="164" fontId="6" fillId="4" borderId="70" xfId="0" applyNumberFormat="1" applyFont="1" applyFill="1" applyBorder="1" applyAlignment="1">
      <alignment horizontal="center" vertical="top" wrapText="1"/>
    </xf>
    <xf numFmtId="0" fontId="6" fillId="5" borderId="0" xfId="0" applyNumberFormat="1" applyFont="1" applyFill="1" applyBorder="1" applyAlignment="1">
      <alignment horizontal="center" vertical="top"/>
    </xf>
    <xf numFmtId="0" fontId="6" fillId="5" borderId="0" xfId="0" applyNumberFormat="1" applyFont="1" applyFill="1" applyBorder="1" applyAlignment="1">
      <alignment horizontal="center" vertical="center" wrapText="1"/>
    </xf>
    <xf numFmtId="0" fontId="2" fillId="9" borderId="64" xfId="0" applyFont="1" applyFill="1" applyBorder="1" applyAlignment="1">
      <alignment horizontal="left" vertical="top" wrapText="1"/>
    </xf>
    <xf numFmtId="0" fontId="2" fillId="9" borderId="61" xfId="0" applyFont="1" applyFill="1" applyBorder="1" applyAlignment="1">
      <alignment horizontal="left" vertical="top" wrapText="1"/>
    </xf>
    <xf numFmtId="0" fontId="2" fillId="9" borderId="68" xfId="0" applyFont="1" applyFill="1" applyBorder="1" applyAlignment="1">
      <alignment horizontal="left" vertical="top" wrapText="1"/>
    </xf>
    <xf numFmtId="164" fontId="5" fillId="9" borderId="64" xfId="0" applyNumberFormat="1" applyFont="1" applyFill="1" applyBorder="1" applyAlignment="1">
      <alignment horizontal="center" vertical="top" wrapText="1"/>
    </xf>
    <xf numFmtId="164" fontId="5" fillId="9" borderId="61" xfId="0" applyNumberFormat="1" applyFont="1" applyFill="1" applyBorder="1" applyAlignment="1">
      <alignment horizontal="center" vertical="top" wrapText="1"/>
    </xf>
    <xf numFmtId="164" fontId="5" fillId="9" borderId="68" xfId="0" applyNumberFormat="1" applyFont="1" applyFill="1" applyBorder="1" applyAlignment="1">
      <alignment horizontal="center" vertical="top" wrapText="1"/>
    </xf>
    <xf numFmtId="0" fontId="13" fillId="5" borderId="0" xfId="0" applyNumberFormat="1" applyFont="1" applyFill="1" applyBorder="1" applyAlignment="1">
      <alignment horizontal="center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0" fontId="3" fillId="4" borderId="78" xfId="0" applyFont="1" applyFill="1" applyBorder="1" applyAlignment="1">
      <alignment horizontal="right" vertical="top" wrapText="1"/>
    </xf>
    <xf numFmtId="0" fontId="3" fillId="4" borderId="63" xfId="0" applyFont="1" applyFill="1" applyBorder="1" applyAlignment="1">
      <alignment horizontal="right" vertical="top" wrapText="1"/>
    </xf>
    <xf numFmtId="0" fontId="3" fillId="4" borderId="79" xfId="0" applyFont="1" applyFill="1" applyBorder="1" applyAlignment="1">
      <alignment horizontal="right" vertical="top" wrapText="1"/>
    </xf>
    <xf numFmtId="49" fontId="9" fillId="0" borderId="0" xfId="0" applyNumberFormat="1" applyFont="1" applyFill="1" applyBorder="1" applyAlignment="1">
      <alignment horizontal="center" wrapText="1"/>
    </xf>
    <xf numFmtId="164" fontId="3" fillId="2" borderId="19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164" fontId="3" fillId="2" borderId="28" xfId="0" applyNumberFormat="1" applyFont="1" applyFill="1" applyBorder="1" applyAlignment="1">
      <alignment horizontal="center" vertical="top"/>
    </xf>
    <xf numFmtId="164" fontId="7" fillId="3" borderId="13" xfId="0" applyNumberFormat="1" applyFont="1" applyFill="1" applyBorder="1" applyAlignment="1">
      <alignment horizontal="center" vertical="top"/>
    </xf>
    <xf numFmtId="164" fontId="7" fillId="3" borderId="70" xfId="0" applyNumberFormat="1" applyFont="1" applyFill="1" applyBorder="1" applyAlignment="1">
      <alignment horizontal="center" vertical="top"/>
    </xf>
    <xf numFmtId="164" fontId="7" fillId="3" borderId="77" xfId="0" applyNumberFormat="1" applyFont="1" applyFill="1" applyBorder="1" applyAlignment="1">
      <alignment horizontal="center" vertical="top"/>
    </xf>
    <xf numFmtId="164" fontId="3" fillId="4" borderId="12" xfId="0" applyNumberFormat="1" applyFont="1" applyFill="1" applyBorder="1" applyAlignment="1">
      <alignment horizontal="center" vertical="top"/>
    </xf>
    <xf numFmtId="164" fontId="3" fillId="4" borderId="57" xfId="0" applyNumberFormat="1" applyFont="1" applyFill="1" applyBorder="1" applyAlignment="1">
      <alignment horizontal="center" vertical="top"/>
    </xf>
    <xf numFmtId="164" fontId="3" fillId="4" borderId="73" xfId="0" applyNumberFormat="1" applyFont="1" applyFill="1" applyBorder="1" applyAlignment="1">
      <alignment horizontal="center" vertical="top"/>
    </xf>
    <xf numFmtId="0" fontId="3" fillId="0" borderId="13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right" vertical="top" wrapText="1"/>
    </xf>
    <xf numFmtId="0" fontId="3" fillId="7" borderId="70" xfId="0" applyFont="1" applyFill="1" applyBorder="1" applyAlignment="1">
      <alignment horizontal="right" vertical="top" wrapText="1"/>
    </xf>
    <xf numFmtId="0" fontId="3" fillId="7" borderId="77" xfId="0" applyFont="1" applyFill="1" applyBorder="1" applyAlignment="1">
      <alignment horizontal="right" vertical="top" wrapText="1"/>
    </xf>
    <xf numFmtId="164" fontId="6" fillId="7" borderId="13" xfId="0" applyNumberFormat="1" applyFont="1" applyFill="1" applyBorder="1" applyAlignment="1">
      <alignment horizontal="center" vertical="top" wrapText="1"/>
    </xf>
    <xf numFmtId="164" fontId="6" fillId="7" borderId="70" xfId="0" applyNumberFormat="1" applyFont="1" applyFill="1" applyBorder="1" applyAlignment="1">
      <alignment horizontal="center" vertical="top" wrapText="1"/>
    </xf>
    <xf numFmtId="0" fontId="6" fillId="5" borderId="0" xfId="0" applyNumberFormat="1" applyFont="1" applyFill="1" applyBorder="1" applyAlignment="1">
      <alignment horizontal="center" vertical="top" wrapText="1"/>
    </xf>
    <xf numFmtId="0" fontId="2" fillId="5" borderId="36" xfId="0" applyFont="1" applyFill="1" applyBorder="1" applyAlignment="1">
      <alignment horizontal="left" vertical="top" wrapText="1"/>
    </xf>
    <xf numFmtId="0" fontId="2" fillId="5" borderId="47" xfId="0" applyFont="1" applyFill="1" applyBorder="1" applyAlignment="1">
      <alignment horizontal="left" vertical="top" wrapText="1"/>
    </xf>
    <xf numFmtId="164" fontId="5" fillId="0" borderId="53" xfId="0" applyNumberFormat="1" applyFont="1" applyBorder="1" applyAlignment="1">
      <alignment horizontal="center" vertical="top" wrapText="1"/>
    </xf>
    <xf numFmtId="164" fontId="5" fillId="0" borderId="38" xfId="0" applyNumberFormat="1" applyFont="1" applyBorder="1" applyAlignment="1">
      <alignment horizontal="center" vertical="top" wrapText="1"/>
    </xf>
    <xf numFmtId="0" fontId="2" fillId="5" borderId="39" xfId="0" applyFont="1" applyFill="1" applyBorder="1" applyAlignment="1">
      <alignment horizontal="left" vertical="top" wrapText="1"/>
    </xf>
    <xf numFmtId="0" fontId="2" fillId="5" borderId="37" xfId="0" applyFont="1" applyFill="1" applyBorder="1" applyAlignment="1">
      <alignment horizontal="left" vertical="top" wrapText="1"/>
    </xf>
    <xf numFmtId="0" fontId="2" fillId="5" borderId="54" xfId="0" applyFont="1" applyFill="1" applyBorder="1" applyAlignment="1">
      <alignment horizontal="left" vertical="top" wrapText="1"/>
    </xf>
    <xf numFmtId="0" fontId="3" fillId="9" borderId="53" xfId="0" applyFont="1" applyFill="1" applyBorder="1" applyAlignment="1">
      <alignment horizontal="left" vertical="top" wrapText="1"/>
    </xf>
    <xf numFmtId="0" fontId="3" fillId="9" borderId="38" xfId="0" applyFont="1" applyFill="1" applyBorder="1" applyAlignment="1">
      <alignment horizontal="left" vertical="top" wrapText="1"/>
    </xf>
    <xf numFmtId="0" fontId="3" fillId="9" borderId="30" xfId="0" applyFont="1" applyFill="1" applyBorder="1" applyAlignment="1">
      <alignment horizontal="left" vertical="top" wrapText="1"/>
    </xf>
    <xf numFmtId="164" fontId="5" fillId="9" borderId="53" xfId="0" applyNumberFormat="1" applyFont="1" applyFill="1" applyBorder="1" applyAlignment="1">
      <alignment horizontal="center" vertical="top" wrapText="1"/>
    </xf>
    <xf numFmtId="164" fontId="5" fillId="9" borderId="38" xfId="0" applyNumberFormat="1" applyFont="1" applyFill="1" applyBorder="1" applyAlignment="1">
      <alignment horizontal="center" vertical="top" wrapText="1"/>
    </xf>
    <xf numFmtId="164" fontId="5" fillId="9" borderId="30" xfId="0" applyNumberFormat="1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21" xfId="0" applyFont="1" applyFill="1" applyBorder="1" applyAlignment="1">
      <alignment horizontal="center" vertical="top" wrapText="1"/>
    </xf>
    <xf numFmtId="49" fontId="6" fillId="2" borderId="14" xfId="0" applyNumberFormat="1" applyFont="1" applyFill="1" applyBorder="1" applyAlignment="1">
      <alignment horizontal="center" vertical="top"/>
    </xf>
    <xf numFmtId="49" fontId="6" fillId="5" borderId="49" xfId="0" applyNumberFormat="1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164" fontId="5" fillId="0" borderId="25" xfId="0" applyNumberFormat="1" applyFont="1" applyBorder="1" applyAlignment="1">
      <alignment horizontal="left" vertical="top" wrapText="1"/>
    </xf>
    <xf numFmtId="164" fontId="5" fillId="0" borderId="23" xfId="0" applyNumberFormat="1" applyFont="1" applyBorder="1" applyAlignment="1">
      <alignment horizontal="left" vertical="top" wrapText="1"/>
    </xf>
    <xf numFmtId="0" fontId="6" fillId="5" borderId="18" xfId="0" applyFont="1" applyFill="1" applyBorder="1" applyAlignment="1">
      <alignment horizontal="left" vertical="top" wrapText="1"/>
    </xf>
    <xf numFmtId="0" fontId="6" fillId="5" borderId="41" xfId="0" applyFont="1" applyFill="1" applyBorder="1" applyAlignment="1">
      <alignment horizontal="left" vertical="top" wrapText="1"/>
    </xf>
    <xf numFmtId="165" fontId="5" fillId="5" borderId="20" xfId="0" applyNumberFormat="1" applyFont="1" applyFill="1" applyBorder="1" applyAlignment="1">
      <alignment horizontal="left" vertical="top" wrapText="1"/>
    </xf>
    <xf numFmtId="164" fontId="3" fillId="3" borderId="13" xfId="0" applyNumberFormat="1" applyFont="1" applyFill="1" applyBorder="1" applyAlignment="1">
      <alignment horizontal="center" vertical="top"/>
    </xf>
    <xf numFmtId="164" fontId="3" fillId="3" borderId="70" xfId="0" applyNumberFormat="1" applyFont="1" applyFill="1" applyBorder="1" applyAlignment="1">
      <alignment horizontal="center" vertical="top"/>
    </xf>
    <xf numFmtId="164" fontId="3" fillId="3" borderId="77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 wrapText="1"/>
    </xf>
    <xf numFmtId="164" fontId="5" fillId="0" borderId="40" xfId="0" applyNumberFormat="1" applyFont="1" applyFill="1" applyBorder="1" applyAlignment="1">
      <alignment horizontal="left" vertical="top" wrapText="1"/>
    </xf>
    <xf numFmtId="164" fontId="5" fillId="0" borderId="17" xfId="0" applyNumberFormat="1" applyFont="1" applyFill="1" applyBorder="1" applyAlignment="1">
      <alignment horizontal="left" vertical="top" wrapText="1"/>
    </xf>
    <xf numFmtId="164" fontId="6" fillId="4" borderId="19" xfId="0" applyNumberFormat="1" applyFont="1" applyFill="1" applyBorder="1" applyAlignment="1">
      <alignment horizontal="center" vertical="top" wrapText="1"/>
    </xf>
    <xf numFmtId="164" fontId="6" fillId="4" borderId="3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15" fillId="0" borderId="18" xfId="0" applyFont="1" applyFill="1" applyBorder="1" applyAlignment="1">
      <alignment horizontal="center" vertical="top" wrapText="1"/>
    </xf>
    <xf numFmtId="0" fontId="6" fillId="5" borderId="26" xfId="0" applyNumberFormat="1" applyFont="1" applyFill="1" applyBorder="1" applyAlignment="1">
      <alignment horizontal="center" vertical="top"/>
    </xf>
    <xf numFmtId="0" fontId="15" fillId="5" borderId="14" xfId="0" applyFont="1" applyFill="1" applyBorder="1" applyAlignment="1">
      <alignment horizontal="center" vertical="top" wrapText="1"/>
    </xf>
    <xf numFmtId="0" fontId="15" fillId="5" borderId="21" xfId="0" applyFont="1" applyFill="1" applyBorder="1" applyAlignment="1">
      <alignment horizontal="center" vertical="top" wrapText="1"/>
    </xf>
    <xf numFmtId="49" fontId="3" fillId="3" borderId="70" xfId="0" applyNumberFormat="1" applyFont="1" applyFill="1" applyBorder="1" applyAlignment="1">
      <alignment horizontal="right" vertical="top"/>
    </xf>
    <xf numFmtId="49" fontId="3" fillId="3" borderId="77" xfId="0" applyNumberFormat="1" applyFont="1" applyFill="1" applyBorder="1" applyAlignment="1">
      <alignment horizontal="right" vertical="top"/>
    </xf>
    <xf numFmtId="49" fontId="3" fillId="4" borderId="70" xfId="0" applyNumberFormat="1" applyFont="1" applyFill="1" applyBorder="1" applyAlignment="1">
      <alignment horizontal="right" vertical="top"/>
    </xf>
    <xf numFmtId="49" fontId="3" fillId="4" borderId="77" xfId="0" applyNumberFormat="1" applyFont="1" applyFill="1" applyBorder="1" applyAlignment="1">
      <alignment horizontal="right" vertical="top"/>
    </xf>
    <xf numFmtId="0" fontId="15" fillId="0" borderId="3" xfId="0" applyNumberFormat="1" applyFont="1" applyBorder="1" applyAlignment="1">
      <alignment vertical="top" wrapText="1"/>
    </xf>
    <xf numFmtId="49" fontId="3" fillId="2" borderId="77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0" fontId="17" fillId="0" borderId="71" xfId="0" applyFont="1" applyBorder="1" applyAlignment="1">
      <alignment horizontal="center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55"/>
  <sheetViews>
    <sheetView tabSelected="1" zoomScaleNormal="100" zoomScaleSheetLayoutView="90" workbookViewId="0">
      <selection sqref="A1:R1"/>
    </sheetView>
  </sheetViews>
  <sheetFormatPr defaultRowHeight="12.75" x14ac:dyDescent="0.2"/>
  <cols>
    <col min="1" max="3" width="2.42578125" style="7" customWidth="1"/>
    <col min="4" max="4" width="39.140625" style="7" customWidth="1"/>
    <col min="5" max="5" width="4" style="184" customWidth="1"/>
    <col min="6" max="6" width="2.85546875" style="7" customWidth="1"/>
    <col min="7" max="7" width="3" style="70" customWidth="1"/>
    <col min="8" max="8" width="8.140625" style="405" customWidth="1"/>
    <col min="9" max="11" width="8.140625" style="7" customWidth="1"/>
    <col min="12" max="12" width="7.42578125" style="7" customWidth="1"/>
    <col min="13" max="13" width="8.42578125" style="7" customWidth="1"/>
    <col min="14" max="14" width="8.28515625" style="7" customWidth="1"/>
    <col min="15" max="15" width="31.140625" style="7" customWidth="1"/>
    <col min="16" max="16" width="4.140625" style="23" customWidth="1"/>
    <col min="17" max="17" width="3.42578125" style="70" customWidth="1"/>
    <col min="18" max="18" width="3.42578125" style="69" customWidth="1"/>
    <col min="19" max="19" width="9.140625" style="2" hidden="1" customWidth="1"/>
    <col min="20" max="16384" width="9.140625" style="2"/>
  </cols>
  <sheetData>
    <row r="1" spans="1:18" x14ac:dyDescent="0.2">
      <c r="A1" s="426" t="s">
        <v>115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</row>
    <row r="2" spans="1:18" x14ac:dyDescent="0.2">
      <c r="A2" s="427" t="s">
        <v>41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</row>
    <row r="3" spans="1:18" x14ac:dyDescent="0.2">
      <c r="A3" s="428" t="s">
        <v>62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</row>
    <row r="4" spans="1:18" ht="13.5" thickBot="1" x14ac:dyDescent="0.25">
      <c r="A4" s="406"/>
      <c r="B4" s="406"/>
      <c r="C4" s="429" t="s">
        <v>9</v>
      </c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</row>
    <row r="5" spans="1:18" ht="12.75" customHeight="1" x14ac:dyDescent="0.2">
      <c r="A5" s="459" t="s">
        <v>13</v>
      </c>
      <c r="B5" s="462" t="s">
        <v>15</v>
      </c>
      <c r="C5" s="462" t="s">
        <v>16</v>
      </c>
      <c r="D5" s="467" t="s">
        <v>33</v>
      </c>
      <c r="E5" s="470" t="s">
        <v>17</v>
      </c>
      <c r="F5" s="473" t="s">
        <v>92</v>
      </c>
      <c r="G5" s="447" t="s">
        <v>18</v>
      </c>
      <c r="H5" s="450" t="s">
        <v>19</v>
      </c>
      <c r="I5" s="453" t="s">
        <v>107</v>
      </c>
      <c r="J5" s="454"/>
      <c r="K5" s="454"/>
      <c r="L5" s="455"/>
      <c r="M5" s="438" t="s">
        <v>60</v>
      </c>
      <c r="N5" s="438" t="s">
        <v>80</v>
      </c>
      <c r="O5" s="441" t="s">
        <v>116</v>
      </c>
      <c r="P5" s="442"/>
      <c r="Q5" s="442"/>
      <c r="R5" s="443"/>
    </row>
    <row r="6" spans="1:18" ht="12.75" customHeight="1" x14ac:dyDescent="0.2">
      <c r="A6" s="460"/>
      <c r="B6" s="463"/>
      <c r="C6" s="463"/>
      <c r="D6" s="468"/>
      <c r="E6" s="471"/>
      <c r="F6" s="474"/>
      <c r="G6" s="448"/>
      <c r="H6" s="451"/>
      <c r="I6" s="465" t="s">
        <v>20</v>
      </c>
      <c r="J6" s="456" t="s">
        <v>21</v>
      </c>
      <c r="K6" s="456"/>
      <c r="L6" s="457" t="s">
        <v>43</v>
      </c>
      <c r="M6" s="439"/>
      <c r="N6" s="439"/>
      <c r="O6" s="436" t="s">
        <v>33</v>
      </c>
      <c r="P6" s="444" t="s">
        <v>73</v>
      </c>
      <c r="Q6" s="445"/>
      <c r="R6" s="446"/>
    </row>
    <row r="7" spans="1:18" ht="119.25" customHeight="1" thickBot="1" x14ac:dyDescent="0.25">
      <c r="A7" s="461"/>
      <c r="B7" s="464"/>
      <c r="C7" s="464"/>
      <c r="D7" s="469"/>
      <c r="E7" s="472"/>
      <c r="F7" s="475"/>
      <c r="G7" s="449"/>
      <c r="H7" s="452"/>
      <c r="I7" s="466"/>
      <c r="J7" s="407" t="s">
        <v>20</v>
      </c>
      <c r="K7" s="9" t="s">
        <v>34</v>
      </c>
      <c r="L7" s="458"/>
      <c r="M7" s="440"/>
      <c r="N7" s="440"/>
      <c r="O7" s="437"/>
      <c r="P7" s="94" t="s">
        <v>74</v>
      </c>
      <c r="Q7" s="94" t="s">
        <v>75</v>
      </c>
      <c r="R7" s="95" t="s">
        <v>76</v>
      </c>
    </row>
    <row r="8" spans="1:18" ht="13.5" thickBot="1" x14ac:dyDescent="0.25">
      <c r="A8" s="430" t="s">
        <v>152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2"/>
    </row>
    <row r="9" spans="1:18" ht="13.5" thickBot="1" x14ac:dyDescent="0.25">
      <c r="A9" s="433" t="s">
        <v>42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5"/>
    </row>
    <row r="10" spans="1:18" ht="13.5" thickBot="1" x14ac:dyDescent="0.25">
      <c r="A10" s="164" t="s">
        <v>22</v>
      </c>
      <c r="B10" s="496" t="s">
        <v>55</v>
      </c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R10" s="498"/>
    </row>
    <row r="11" spans="1:18" ht="15" customHeight="1" thickBot="1" x14ac:dyDescent="0.25">
      <c r="A11" s="359" t="s">
        <v>22</v>
      </c>
      <c r="B11" s="122" t="s">
        <v>22</v>
      </c>
      <c r="C11" s="492" t="s">
        <v>174</v>
      </c>
      <c r="D11" s="493"/>
      <c r="E11" s="493"/>
      <c r="F11" s="493"/>
      <c r="G11" s="493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5"/>
    </row>
    <row r="12" spans="1:18" ht="15" customHeight="1" x14ac:dyDescent="0.2">
      <c r="A12" s="476" t="s">
        <v>22</v>
      </c>
      <c r="B12" s="21" t="s">
        <v>22</v>
      </c>
      <c r="C12" s="489" t="s">
        <v>22</v>
      </c>
      <c r="D12" s="512" t="s">
        <v>141</v>
      </c>
      <c r="E12" s="240"/>
      <c r="F12" s="515" t="s">
        <v>23</v>
      </c>
      <c r="G12" s="518" t="s">
        <v>45</v>
      </c>
      <c r="H12" s="232" t="s">
        <v>24</v>
      </c>
      <c r="I12" s="301">
        <f>J12+L12</f>
        <v>68134.3</v>
      </c>
      <c r="J12" s="327">
        <v>68134.3</v>
      </c>
      <c r="K12" s="250">
        <v>46773.8</v>
      </c>
      <c r="L12" s="327"/>
      <c r="M12" s="231">
        <v>68134.3</v>
      </c>
      <c r="N12" s="231">
        <v>68134.3</v>
      </c>
      <c r="O12" s="60"/>
      <c r="P12" s="96"/>
      <c r="Q12" s="97"/>
      <c r="R12" s="414"/>
    </row>
    <row r="13" spans="1:18" ht="15" customHeight="1" x14ac:dyDescent="0.2">
      <c r="A13" s="477"/>
      <c r="B13" s="479"/>
      <c r="C13" s="490"/>
      <c r="D13" s="513"/>
      <c r="E13" s="241"/>
      <c r="F13" s="516"/>
      <c r="G13" s="519"/>
      <c r="H13" s="233" t="s">
        <v>110</v>
      </c>
      <c r="I13" s="335">
        <f>J13+L13</f>
        <v>16604.3</v>
      </c>
      <c r="J13" s="245">
        <v>16491.3</v>
      </c>
      <c r="K13" s="243">
        <v>3000</v>
      </c>
      <c r="L13" s="244">
        <v>113</v>
      </c>
      <c r="M13" s="213">
        <v>16604.3</v>
      </c>
      <c r="N13" s="213">
        <v>16604.3</v>
      </c>
      <c r="O13" s="61" t="s">
        <v>67</v>
      </c>
      <c r="P13" s="98">
        <v>43</v>
      </c>
      <c r="Q13" s="69">
        <v>43</v>
      </c>
      <c r="R13" s="404">
        <v>43</v>
      </c>
    </row>
    <row r="14" spans="1:18" ht="25.5" x14ac:dyDescent="0.2">
      <c r="A14" s="477"/>
      <c r="B14" s="479"/>
      <c r="C14" s="490"/>
      <c r="D14" s="215" t="s">
        <v>93</v>
      </c>
      <c r="E14" s="241"/>
      <c r="F14" s="516"/>
      <c r="G14" s="519"/>
      <c r="H14" s="216" t="s">
        <v>27</v>
      </c>
      <c r="I14" s="246">
        <f>J14+L14</f>
        <v>100875.8</v>
      </c>
      <c r="J14" s="247">
        <v>100728.8</v>
      </c>
      <c r="K14" s="247">
        <v>75018.3</v>
      </c>
      <c r="L14" s="248">
        <v>147</v>
      </c>
      <c r="M14" s="214">
        <v>100875.8</v>
      </c>
      <c r="N14" s="214">
        <v>100875.8</v>
      </c>
      <c r="O14" s="217" t="s">
        <v>106</v>
      </c>
      <c r="P14" s="218">
        <v>7.48</v>
      </c>
      <c r="Q14" s="219">
        <v>7.5</v>
      </c>
      <c r="R14" s="166">
        <v>7.6</v>
      </c>
    </row>
    <row r="15" spans="1:18" ht="15.75" customHeight="1" x14ac:dyDescent="0.2">
      <c r="A15" s="477"/>
      <c r="B15" s="479"/>
      <c r="C15" s="490"/>
      <c r="D15" s="514" t="s">
        <v>94</v>
      </c>
      <c r="E15" s="241"/>
      <c r="F15" s="516"/>
      <c r="G15" s="519"/>
      <c r="H15" s="216" t="s">
        <v>27</v>
      </c>
      <c r="I15" s="249">
        <f>J15+L15</f>
        <v>2661.8</v>
      </c>
      <c r="J15" s="250">
        <v>2632.8</v>
      </c>
      <c r="K15" s="250">
        <v>1406</v>
      </c>
      <c r="L15" s="251">
        <v>29</v>
      </c>
      <c r="M15" s="16">
        <v>2647</v>
      </c>
      <c r="N15" s="16">
        <v>2647</v>
      </c>
      <c r="O15" s="61" t="s">
        <v>185</v>
      </c>
      <c r="P15" s="98">
        <v>8</v>
      </c>
      <c r="Q15" s="69">
        <v>8</v>
      </c>
      <c r="R15" s="123">
        <v>8</v>
      </c>
    </row>
    <row r="16" spans="1:18" ht="12.75" customHeight="1" x14ac:dyDescent="0.2">
      <c r="A16" s="477"/>
      <c r="B16" s="479"/>
      <c r="C16" s="490"/>
      <c r="D16" s="514"/>
      <c r="E16" s="241"/>
      <c r="F16" s="516"/>
      <c r="G16" s="519"/>
      <c r="H16" s="144" t="s">
        <v>14</v>
      </c>
      <c r="I16" s="243">
        <f>J16+L16</f>
        <v>160</v>
      </c>
      <c r="J16" s="245">
        <v>160</v>
      </c>
      <c r="K16" s="247"/>
      <c r="L16" s="248"/>
      <c r="M16" s="3">
        <v>160</v>
      </c>
      <c r="N16" s="230">
        <v>160</v>
      </c>
      <c r="O16" s="121" t="s">
        <v>186</v>
      </c>
      <c r="P16" s="98">
        <v>1</v>
      </c>
      <c r="Q16" s="101">
        <v>1</v>
      </c>
      <c r="R16" s="404">
        <v>1</v>
      </c>
    </row>
    <row r="17" spans="1:18" x14ac:dyDescent="0.2">
      <c r="A17" s="477"/>
      <c r="B17" s="479"/>
      <c r="C17" s="490"/>
      <c r="D17" s="486" t="s">
        <v>95</v>
      </c>
      <c r="E17" s="525"/>
      <c r="F17" s="516"/>
      <c r="G17" s="519"/>
      <c r="H17" s="144"/>
      <c r="I17" s="244"/>
      <c r="J17" s="245"/>
      <c r="K17" s="245"/>
      <c r="L17" s="252"/>
      <c r="M17" s="43"/>
      <c r="N17" s="48"/>
      <c r="O17" s="220" t="s">
        <v>169</v>
      </c>
      <c r="P17" s="117">
        <v>17.64</v>
      </c>
      <c r="Q17" s="221">
        <v>17.14</v>
      </c>
      <c r="R17" s="417">
        <v>17</v>
      </c>
    </row>
    <row r="18" spans="1:18" x14ac:dyDescent="0.2">
      <c r="A18" s="477"/>
      <c r="B18" s="479"/>
      <c r="C18" s="490"/>
      <c r="D18" s="486"/>
      <c r="E18" s="525"/>
      <c r="F18" s="516"/>
      <c r="G18" s="519"/>
      <c r="H18" s="187"/>
      <c r="I18" s="246"/>
      <c r="J18" s="253"/>
      <c r="K18" s="253"/>
      <c r="L18" s="254"/>
      <c r="M18" s="65"/>
      <c r="N18" s="150"/>
      <c r="O18" s="121" t="s">
        <v>86</v>
      </c>
      <c r="P18" s="98">
        <v>12</v>
      </c>
      <c r="Q18" s="98">
        <v>12</v>
      </c>
      <c r="R18" s="404">
        <v>12</v>
      </c>
    </row>
    <row r="19" spans="1:18" ht="15" customHeight="1" x14ac:dyDescent="0.2">
      <c r="A19" s="477"/>
      <c r="B19" s="479"/>
      <c r="C19" s="490"/>
      <c r="D19" s="486"/>
      <c r="E19" s="525"/>
      <c r="F19" s="516"/>
      <c r="G19" s="519"/>
      <c r="H19" s="228"/>
      <c r="I19" s="255"/>
      <c r="J19" s="256"/>
      <c r="K19" s="256"/>
      <c r="L19" s="255"/>
      <c r="M19" s="228"/>
      <c r="N19" s="2"/>
      <c r="O19" s="121" t="s">
        <v>170</v>
      </c>
      <c r="P19" s="98">
        <v>4</v>
      </c>
      <c r="Q19" s="98">
        <v>4</v>
      </c>
      <c r="R19" s="404">
        <v>4</v>
      </c>
    </row>
    <row r="20" spans="1:18" x14ac:dyDescent="0.2">
      <c r="A20" s="477"/>
      <c r="B20" s="479"/>
      <c r="C20" s="490"/>
      <c r="D20" s="486"/>
      <c r="E20" s="525"/>
      <c r="F20" s="516"/>
      <c r="G20" s="519"/>
      <c r="H20" s="30"/>
      <c r="I20" s="246"/>
      <c r="J20" s="253"/>
      <c r="K20" s="253"/>
      <c r="L20" s="254"/>
      <c r="M20" s="65"/>
      <c r="N20" s="47"/>
      <c r="O20" s="222" t="s">
        <v>69</v>
      </c>
      <c r="P20" s="223">
        <v>1</v>
      </c>
      <c r="Q20" s="223">
        <v>1</v>
      </c>
      <c r="R20" s="418">
        <v>1</v>
      </c>
    </row>
    <row r="21" spans="1:18" ht="13.5" customHeight="1" x14ac:dyDescent="0.2">
      <c r="A21" s="477"/>
      <c r="B21" s="479"/>
      <c r="C21" s="490"/>
      <c r="D21" s="487" t="s">
        <v>96</v>
      </c>
      <c r="E21" s="241"/>
      <c r="F21" s="516"/>
      <c r="G21" s="519"/>
      <c r="H21" s="143"/>
      <c r="I21" s="257"/>
      <c r="J21" s="258"/>
      <c r="K21" s="258"/>
      <c r="L21" s="259"/>
      <c r="M21" s="62"/>
      <c r="N21" s="5"/>
      <c r="O21" s="121" t="s">
        <v>169</v>
      </c>
      <c r="P21" s="98">
        <v>3.74</v>
      </c>
      <c r="Q21" s="104">
        <v>3.75</v>
      </c>
      <c r="R21" s="404">
        <v>3.8</v>
      </c>
    </row>
    <row r="22" spans="1:18" x14ac:dyDescent="0.2">
      <c r="A22" s="477"/>
      <c r="B22" s="479"/>
      <c r="C22" s="490"/>
      <c r="D22" s="488"/>
      <c r="E22" s="241"/>
      <c r="F22" s="516"/>
      <c r="G22" s="519"/>
      <c r="H22" s="141"/>
      <c r="I22" s="260"/>
      <c r="J22" s="261"/>
      <c r="K22" s="261"/>
      <c r="L22" s="262"/>
      <c r="M22" s="186"/>
      <c r="N22" s="225"/>
      <c r="O22" s="121" t="s">
        <v>67</v>
      </c>
      <c r="P22" s="98">
        <v>6</v>
      </c>
      <c r="Q22" s="104">
        <v>6</v>
      </c>
      <c r="R22" s="404">
        <v>6</v>
      </c>
    </row>
    <row r="23" spans="1:18" ht="12.75" customHeight="1" x14ac:dyDescent="0.2">
      <c r="A23" s="477"/>
      <c r="B23" s="479"/>
      <c r="C23" s="490"/>
      <c r="D23" s="485" t="s">
        <v>99</v>
      </c>
      <c r="E23" s="241"/>
      <c r="F23" s="516"/>
      <c r="G23" s="519"/>
      <c r="H23" s="187"/>
      <c r="I23" s="263"/>
      <c r="J23" s="247"/>
      <c r="K23" s="247"/>
      <c r="L23" s="248"/>
      <c r="M23" s="186"/>
      <c r="N23" s="225"/>
      <c r="O23" s="481" t="s">
        <v>83</v>
      </c>
      <c r="P23" s="499">
        <v>4</v>
      </c>
      <c r="Q23" s="499">
        <v>4.5</v>
      </c>
      <c r="R23" s="503">
        <v>5</v>
      </c>
    </row>
    <row r="24" spans="1:18" x14ac:dyDescent="0.2">
      <c r="A24" s="477"/>
      <c r="B24" s="479"/>
      <c r="C24" s="490"/>
      <c r="D24" s="485"/>
      <c r="E24" s="241"/>
      <c r="F24" s="516"/>
      <c r="G24" s="519"/>
      <c r="H24" s="30"/>
      <c r="I24" s="263"/>
      <c r="J24" s="247"/>
      <c r="K24" s="247"/>
      <c r="L24" s="248"/>
      <c r="M24" s="3"/>
      <c r="N24" s="230"/>
      <c r="O24" s="482"/>
      <c r="P24" s="500"/>
      <c r="Q24" s="500"/>
      <c r="R24" s="504"/>
    </row>
    <row r="25" spans="1:18" ht="12.75" customHeight="1" x14ac:dyDescent="0.2">
      <c r="A25" s="477"/>
      <c r="B25" s="479"/>
      <c r="C25" s="490"/>
      <c r="D25" s="483" t="s">
        <v>100</v>
      </c>
      <c r="E25" s="241"/>
      <c r="F25" s="516"/>
      <c r="G25" s="519"/>
      <c r="H25" s="143"/>
      <c r="I25" s="257"/>
      <c r="J25" s="258"/>
      <c r="K25" s="258"/>
      <c r="L25" s="264"/>
      <c r="M25" s="62"/>
      <c r="N25" s="5"/>
      <c r="O25" s="224" t="s">
        <v>68</v>
      </c>
      <c r="P25" s="108">
        <v>180</v>
      </c>
      <c r="Q25" s="376">
        <v>180</v>
      </c>
      <c r="R25" s="505">
        <v>180</v>
      </c>
    </row>
    <row r="26" spans="1:18" x14ac:dyDescent="0.2">
      <c r="A26" s="477"/>
      <c r="B26" s="479"/>
      <c r="C26" s="490"/>
      <c r="D26" s="484"/>
      <c r="E26" s="241"/>
      <c r="F26" s="516"/>
      <c r="G26" s="519"/>
      <c r="H26" s="144"/>
      <c r="I26" s="265"/>
      <c r="J26" s="266"/>
      <c r="K26" s="266"/>
      <c r="L26" s="267"/>
      <c r="M26" s="186"/>
      <c r="N26" s="225"/>
      <c r="O26" s="58"/>
      <c r="P26" s="108"/>
      <c r="Q26" s="376"/>
      <c r="R26" s="505"/>
    </row>
    <row r="27" spans="1:18" ht="14.25" customHeight="1" x14ac:dyDescent="0.2">
      <c r="A27" s="477"/>
      <c r="B27" s="479"/>
      <c r="C27" s="490"/>
      <c r="D27" s="526" t="s">
        <v>101</v>
      </c>
      <c r="E27" s="241"/>
      <c r="F27" s="516"/>
      <c r="G27" s="519"/>
      <c r="H27" s="187"/>
      <c r="I27" s="263"/>
      <c r="J27" s="247"/>
      <c r="K27" s="247"/>
      <c r="L27" s="248"/>
      <c r="M27" s="186"/>
      <c r="N27" s="225"/>
      <c r="O27" s="506" t="s">
        <v>111</v>
      </c>
      <c r="P27" s="226">
        <v>145</v>
      </c>
      <c r="Q27" s="227">
        <v>150</v>
      </c>
      <c r="R27" s="417">
        <v>110</v>
      </c>
    </row>
    <row r="28" spans="1:18" ht="13.5" thickBot="1" x14ac:dyDescent="0.25">
      <c r="A28" s="478"/>
      <c r="B28" s="480"/>
      <c r="C28" s="491"/>
      <c r="D28" s="527"/>
      <c r="E28" s="242"/>
      <c r="F28" s="517"/>
      <c r="G28" s="520"/>
      <c r="H28" s="277" t="s">
        <v>25</v>
      </c>
      <c r="I28" s="268">
        <f t="shared" ref="I28:N28" si="0">SUM(I12:I27)</f>
        <v>188436.2</v>
      </c>
      <c r="J28" s="268">
        <f t="shared" si="0"/>
        <v>188147.20000000001</v>
      </c>
      <c r="K28" s="268">
        <f t="shared" si="0"/>
        <v>126198.1</v>
      </c>
      <c r="L28" s="269">
        <f t="shared" si="0"/>
        <v>289</v>
      </c>
      <c r="M28" s="278">
        <f>SUM(M12:M27)</f>
        <v>188421.40000000002</v>
      </c>
      <c r="N28" s="269">
        <f t="shared" si="0"/>
        <v>188421.40000000002</v>
      </c>
      <c r="O28" s="507"/>
      <c r="P28" s="105"/>
      <c r="Q28" s="105"/>
      <c r="R28" s="190"/>
    </row>
    <row r="29" spans="1:18" ht="30" customHeight="1" x14ac:dyDescent="0.2">
      <c r="A29" s="369" t="s">
        <v>22</v>
      </c>
      <c r="B29" s="387" t="s">
        <v>22</v>
      </c>
      <c r="C29" s="396" t="s">
        <v>26</v>
      </c>
      <c r="D29" s="521" t="s">
        <v>97</v>
      </c>
      <c r="E29" s="523"/>
      <c r="F29" s="508" t="s">
        <v>23</v>
      </c>
      <c r="G29" s="510">
        <v>2</v>
      </c>
      <c r="H29" s="142" t="s">
        <v>27</v>
      </c>
      <c r="I29" s="270">
        <f>J29+L29</f>
        <v>51.9</v>
      </c>
      <c r="J29" s="271">
        <v>51.9</v>
      </c>
      <c r="K29" s="271">
        <v>39.6</v>
      </c>
      <c r="L29" s="272"/>
      <c r="M29" s="73">
        <v>51.9</v>
      </c>
      <c r="N29" s="72">
        <v>51.9</v>
      </c>
      <c r="O29" s="501" t="s">
        <v>81</v>
      </c>
      <c r="P29" s="96">
        <v>1</v>
      </c>
      <c r="Q29" s="103">
        <v>1</v>
      </c>
      <c r="R29" s="414">
        <v>1</v>
      </c>
    </row>
    <row r="30" spans="1:18" ht="13.5" thickBot="1" x14ac:dyDescent="0.25">
      <c r="A30" s="370"/>
      <c r="B30" s="31"/>
      <c r="C30" s="397"/>
      <c r="D30" s="522"/>
      <c r="E30" s="524"/>
      <c r="F30" s="509"/>
      <c r="G30" s="511"/>
      <c r="H30" s="277" t="s">
        <v>25</v>
      </c>
      <c r="I30" s="273">
        <f t="shared" ref="I30:I35" si="1">J30+L30</f>
        <v>51.9</v>
      </c>
      <c r="J30" s="274">
        <f>SUM(J29:J29)</f>
        <v>51.9</v>
      </c>
      <c r="K30" s="274">
        <f>SUM(K29:K29)</f>
        <v>39.6</v>
      </c>
      <c r="L30" s="269">
        <f>SUM(L29:L29)</f>
        <v>0</v>
      </c>
      <c r="M30" s="278">
        <f>SUM(M29:M29)</f>
        <v>51.9</v>
      </c>
      <c r="N30" s="279">
        <f>SUM(N29:N29)</f>
        <v>51.9</v>
      </c>
      <c r="O30" s="502"/>
      <c r="P30" s="105"/>
      <c r="Q30" s="371"/>
      <c r="R30" s="415"/>
    </row>
    <row r="31" spans="1:18" ht="17.25" customHeight="1" x14ac:dyDescent="0.2">
      <c r="A31" s="369" t="s">
        <v>22</v>
      </c>
      <c r="B31" s="387" t="s">
        <v>22</v>
      </c>
      <c r="C31" s="396" t="s">
        <v>28</v>
      </c>
      <c r="D31" s="521" t="s">
        <v>98</v>
      </c>
      <c r="E31" s="539"/>
      <c r="F31" s="508" t="s">
        <v>23</v>
      </c>
      <c r="G31" s="510">
        <v>2</v>
      </c>
      <c r="H31" s="142" t="s">
        <v>27</v>
      </c>
      <c r="I31" s="270">
        <f t="shared" si="1"/>
        <v>172.1</v>
      </c>
      <c r="J31" s="271">
        <v>172.1</v>
      </c>
      <c r="K31" s="271">
        <v>124.6</v>
      </c>
      <c r="L31" s="272"/>
      <c r="M31" s="73">
        <v>169.7</v>
      </c>
      <c r="N31" s="72">
        <v>169.7</v>
      </c>
      <c r="O31" s="501" t="s">
        <v>82</v>
      </c>
      <c r="P31" s="535">
        <v>2.83</v>
      </c>
      <c r="Q31" s="535">
        <v>2.83</v>
      </c>
      <c r="R31" s="537">
        <v>2.83</v>
      </c>
    </row>
    <row r="32" spans="1:18" ht="14.25" customHeight="1" thickBot="1" x14ac:dyDescent="0.25">
      <c r="A32" s="370"/>
      <c r="B32" s="31"/>
      <c r="C32" s="397"/>
      <c r="D32" s="522"/>
      <c r="E32" s="540"/>
      <c r="F32" s="509"/>
      <c r="G32" s="511"/>
      <c r="H32" s="277" t="s">
        <v>25</v>
      </c>
      <c r="I32" s="273">
        <f t="shared" si="1"/>
        <v>172.1</v>
      </c>
      <c r="J32" s="274">
        <f>SUM(J31:J31)</f>
        <v>172.1</v>
      </c>
      <c r="K32" s="274">
        <f>SUM(K31:K31)</f>
        <v>124.6</v>
      </c>
      <c r="L32" s="269">
        <f>SUM(L31:L31)</f>
        <v>0</v>
      </c>
      <c r="M32" s="278">
        <f>SUM(M31:M31)</f>
        <v>169.7</v>
      </c>
      <c r="N32" s="279">
        <f>SUM(N31:N31)</f>
        <v>169.7</v>
      </c>
      <c r="O32" s="502"/>
      <c r="P32" s="536"/>
      <c r="Q32" s="536"/>
      <c r="R32" s="538"/>
    </row>
    <row r="33" spans="1:18" ht="25.5" customHeight="1" x14ac:dyDescent="0.2">
      <c r="A33" s="528" t="s">
        <v>22</v>
      </c>
      <c r="B33" s="530" t="s">
        <v>22</v>
      </c>
      <c r="C33" s="532" t="s">
        <v>30</v>
      </c>
      <c r="D33" s="534" t="s">
        <v>153</v>
      </c>
      <c r="E33" s="539"/>
      <c r="F33" s="508" t="s">
        <v>23</v>
      </c>
      <c r="G33" s="510">
        <v>2</v>
      </c>
      <c r="H33" s="142" t="s">
        <v>27</v>
      </c>
      <c r="I33" s="270">
        <f t="shared" si="1"/>
        <v>8.5</v>
      </c>
      <c r="J33" s="271">
        <v>8.5</v>
      </c>
      <c r="K33" s="271">
        <v>6.2</v>
      </c>
      <c r="L33" s="272"/>
      <c r="M33" s="73">
        <v>8.5</v>
      </c>
      <c r="N33" s="72">
        <v>8.5</v>
      </c>
      <c r="O33" s="501" t="s">
        <v>82</v>
      </c>
      <c r="P33" s="535">
        <v>2.83</v>
      </c>
      <c r="Q33" s="535">
        <v>2.83</v>
      </c>
      <c r="R33" s="537">
        <v>2.83</v>
      </c>
    </row>
    <row r="34" spans="1:18" ht="25.5" customHeight="1" x14ac:dyDescent="0.2">
      <c r="A34" s="529"/>
      <c r="B34" s="531"/>
      <c r="C34" s="533"/>
      <c r="D34" s="483"/>
      <c r="E34" s="525"/>
      <c r="F34" s="544"/>
      <c r="G34" s="545"/>
      <c r="H34" s="143"/>
      <c r="I34" s="275">
        <f t="shared" si="1"/>
        <v>0</v>
      </c>
      <c r="J34" s="258"/>
      <c r="K34" s="258"/>
      <c r="L34" s="276"/>
      <c r="M34" s="3"/>
      <c r="N34" s="51"/>
      <c r="O34" s="546"/>
      <c r="P34" s="547"/>
      <c r="Q34" s="547"/>
      <c r="R34" s="555"/>
    </row>
    <row r="35" spans="1:18" ht="15.75" customHeight="1" thickBot="1" x14ac:dyDescent="0.25">
      <c r="A35" s="370"/>
      <c r="B35" s="31"/>
      <c r="C35" s="397"/>
      <c r="D35" s="522"/>
      <c r="E35" s="540"/>
      <c r="F35" s="509"/>
      <c r="G35" s="511"/>
      <c r="H35" s="277" t="s">
        <v>25</v>
      </c>
      <c r="I35" s="273">
        <f t="shared" si="1"/>
        <v>8.5</v>
      </c>
      <c r="J35" s="274">
        <f>SUM(J33:J34)</f>
        <v>8.5</v>
      </c>
      <c r="K35" s="274">
        <f>SUM(K33:K34)</f>
        <v>6.2</v>
      </c>
      <c r="L35" s="269">
        <f>SUM(L33:L34)</f>
        <v>0</v>
      </c>
      <c r="M35" s="278">
        <f>SUM(M33:M34)</f>
        <v>8.5</v>
      </c>
      <c r="N35" s="279">
        <f>SUM(N33:N34)</f>
        <v>8.5</v>
      </c>
      <c r="O35" s="502"/>
      <c r="P35" s="536"/>
      <c r="Q35" s="536"/>
      <c r="R35" s="538"/>
    </row>
    <row r="36" spans="1:18" ht="13.5" thickBot="1" x14ac:dyDescent="0.25">
      <c r="A36" s="370" t="s">
        <v>22</v>
      </c>
      <c r="B36" s="388" t="s">
        <v>22</v>
      </c>
      <c r="C36" s="553" t="s">
        <v>29</v>
      </c>
      <c r="D36" s="553"/>
      <c r="E36" s="553"/>
      <c r="F36" s="553"/>
      <c r="G36" s="553"/>
      <c r="H36" s="554"/>
      <c r="I36" s="398">
        <f t="shared" ref="I36:N36" si="2">I35+I32+I30+I28</f>
        <v>188668.7</v>
      </c>
      <c r="J36" s="201">
        <f t="shared" si="2"/>
        <v>188379.7</v>
      </c>
      <c r="K36" s="399">
        <f t="shared" si="2"/>
        <v>126368.5</v>
      </c>
      <c r="L36" s="200">
        <f t="shared" si="2"/>
        <v>289</v>
      </c>
      <c r="M36" s="1">
        <f>M35+M32+M30+M28</f>
        <v>188651.50000000003</v>
      </c>
      <c r="N36" s="1">
        <f t="shared" si="2"/>
        <v>188651.50000000003</v>
      </c>
      <c r="O36" s="541"/>
      <c r="P36" s="542"/>
      <c r="Q36" s="542"/>
      <c r="R36" s="543"/>
    </row>
    <row r="37" spans="1:18" ht="13.5" thickBot="1" x14ac:dyDescent="0.25">
      <c r="A37" s="20" t="s">
        <v>22</v>
      </c>
      <c r="B37" s="19" t="s">
        <v>26</v>
      </c>
      <c r="C37" s="558" t="s">
        <v>154</v>
      </c>
      <c r="D37" s="558"/>
      <c r="E37" s="558"/>
      <c r="F37" s="558"/>
      <c r="G37" s="558"/>
      <c r="H37" s="558"/>
      <c r="I37" s="558"/>
      <c r="J37" s="558"/>
      <c r="K37" s="558"/>
      <c r="L37" s="558"/>
      <c r="M37" s="558"/>
      <c r="N37" s="558"/>
      <c r="O37" s="558"/>
      <c r="P37" s="558"/>
      <c r="Q37" s="558"/>
      <c r="R37" s="559"/>
    </row>
    <row r="38" spans="1:18" ht="14.25" customHeight="1" x14ac:dyDescent="0.2">
      <c r="A38" s="359" t="s">
        <v>22</v>
      </c>
      <c r="B38" s="530" t="s">
        <v>26</v>
      </c>
      <c r="C38" s="561" t="s">
        <v>22</v>
      </c>
      <c r="D38" s="563" t="s">
        <v>108</v>
      </c>
      <c r="E38" s="523"/>
      <c r="F38" s="508" t="s">
        <v>23</v>
      </c>
      <c r="G38" s="565">
        <v>2</v>
      </c>
      <c r="H38" s="18" t="s">
        <v>24</v>
      </c>
      <c r="I38" s="280">
        <f t="shared" ref="I38:I45" si="3">J38+L38</f>
        <v>65.400000000000006</v>
      </c>
      <c r="J38" s="281">
        <v>65.400000000000006</v>
      </c>
      <c r="K38" s="281"/>
      <c r="L38" s="282"/>
      <c r="M38" s="24">
        <v>65.400000000000006</v>
      </c>
      <c r="N38" s="28">
        <v>65.400000000000006</v>
      </c>
      <c r="O38" s="86" t="s">
        <v>70</v>
      </c>
      <c r="P38" s="110">
        <v>20</v>
      </c>
      <c r="Q38" s="63">
        <v>20</v>
      </c>
      <c r="R38" s="414">
        <v>20</v>
      </c>
    </row>
    <row r="39" spans="1:18" ht="14.25" customHeight="1" thickBot="1" x14ac:dyDescent="0.25">
      <c r="A39" s="360"/>
      <c r="B39" s="560"/>
      <c r="C39" s="562"/>
      <c r="D39" s="564"/>
      <c r="E39" s="524"/>
      <c r="F39" s="509"/>
      <c r="G39" s="566"/>
      <c r="H39" s="277" t="s">
        <v>25</v>
      </c>
      <c r="I39" s="283">
        <f t="shared" si="3"/>
        <v>65.400000000000006</v>
      </c>
      <c r="J39" s="274">
        <f>SUM(J38)</f>
        <v>65.400000000000006</v>
      </c>
      <c r="K39" s="269"/>
      <c r="L39" s="284"/>
      <c r="M39" s="283">
        <f>SUM(M38)</f>
        <v>65.400000000000006</v>
      </c>
      <c r="N39" s="278">
        <f>SUM(N38)</f>
        <v>65.400000000000006</v>
      </c>
      <c r="O39" s="193"/>
      <c r="P39" s="194"/>
      <c r="Q39" s="195"/>
      <c r="R39" s="415"/>
    </row>
    <row r="40" spans="1:18" ht="15.75" customHeight="1" x14ac:dyDescent="0.2">
      <c r="A40" s="528" t="s">
        <v>22</v>
      </c>
      <c r="B40" s="530" t="s">
        <v>26</v>
      </c>
      <c r="C40" s="549" t="s">
        <v>26</v>
      </c>
      <c r="D40" s="551" t="s">
        <v>47</v>
      </c>
      <c r="E40" s="523"/>
      <c r="F40" s="570" t="s">
        <v>23</v>
      </c>
      <c r="G40" s="572">
        <v>2</v>
      </c>
      <c r="H40" s="145" t="s">
        <v>27</v>
      </c>
      <c r="I40" s="285">
        <f t="shared" si="3"/>
        <v>143.9</v>
      </c>
      <c r="J40" s="261">
        <v>143.9</v>
      </c>
      <c r="K40" s="276"/>
      <c r="L40" s="286"/>
      <c r="M40" s="73">
        <v>179.8</v>
      </c>
      <c r="N40" s="5">
        <v>179.8</v>
      </c>
      <c r="O40" s="126" t="s">
        <v>85</v>
      </c>
      <c r="P40" s="96">
        <v>17</v>
      </c>
      <c r="Q40" s="96">
        <v>17</v>
      </c>
      <c r="R40" s="414">
        <v>17</v>
      </c>
    </row>
    <row r="41" spans="1:18" ht="13.5" thickBot="1" x14ac:dyDescent="0.25">
      <c r="A41" s="568"/>
      <c r="B41" s="548"/>
      <c r="C41" s="550"/>
      <c r="D41" s="552"/>
      <c r="E41" s="577"/>
      <c r="F41" s="571"/>
      <c r="G41" s="573"/>
      <c r="H41" s="277" t="s">
        <v>25</v>
      </c>
      <c r="I41" s="287">
        <f>I40</f>
        <v>143.9</v>
      </c>
      <c r="J41" s="287">
        <f>J40</f>
        <v>143.9</v>
      </c>
      <c r="K41" s="287">
        <f>K40</f>
        <v>0</v>
      </c>
      <c r="L41" s="287">
        <f>L40</f>
        <v>0</v>
      </c>
      <c r="M41" s="294">
        <f>M40</f>
        <v>179.8</v>
      </c>
      <c r="N41" s="290">
        <f>SUM(N40)</f>
        <v>179.8</v>
      </c>
      <c r="O41" s="127" t="s">
        <v>84</v>
      </c>
      <c r="P41" s="128">
        <v>11</v>
      </c>
      <c r="Q41" s="128">
        <v>11</v>
      </c>
      <c r="R41" s="129">
        <v>10</v>
      </c>
    </row>
    <row r="42" spans="1:18" ht="29.25" customHeight="1" x14ac:dyDescent="0.2">
      <c r="A42" s="556" t="s">
        <v>22</v>
      </c>
      <c r="B42" s="387" t="s">
        <v>26</v>
      </c>
      <c r="C42" s="532" t="s">
        <v>28</v>
      </c>
      <c r="D42" s="551" t="s">
        <v>48</v>
      </c>
      <c r="E42" s="523"/>
      <c r="F42" s="570" t="s">
        <v>23</v>
      </c>
      <c r="G42" s="575">
        <v>2</v>
      </c>
      <c r="H42" s="18" t="s">
        <v>24</v>
      </c>
      <c r="I42" s="288">
        <f t="shared" si="3"/>
        <v>136.69999999999999</v>
      </c>
      <c r="J42" s="271">
        <v>136.69999999999999</v>
      </c>
      <c r="K42" s="271"/>
      <c r="L42" s="289"/>
      <c r="M42" s="73">
        <v>140</v>
      </c>
      <c r="N42" s="8">
        <v>140</v>
      </c>
      <c r="O42" s="125" t="s">
        <v>71</v>
      </c>
      <c r="P42" s="124">
        <v>180</v>
      </c>
      <c r="Q42" s="109">
        <v>180</v>
      </c>
      <c r="R42" s="404">
        <v>180</v>
      </c>
    </row>
    <row r="43" spans="1:18" ht="13.5" thickBot="1" x14ac:dyDescent="0.25">
      <c r="A43" s="557"/>
      <c r="B43" s="388"/>
      <c r="C43" s="567"/>
      <c r="D43" s="569"/>
      <c r="E43" s="524"/>
      <c r="F43" s="574"/>
      <c r="G43" s="576"/>
      <c r="H43" s="277" t="s">
        <v>25</v>
      </c>
      <c r="I43" s="290">
        <f t="shared" si="3"/>
        <v>136.69999999999999</v>
      </c>
      <c r="J43" s="291">
        <f>SUM(J42)</f>
        <v>136.69999999999999</v>
      </c>
      <c r="K43" s="290"/>
      <c r="L43" s="287"/>
      <c r="M43" s="294">
        <f>SUM(M42)</f>
        <v>140</v>
      </c>
      <c r="N43" s="295">
        <f>SUM(N42)</f>
        <v>140</v>
      </c>
      <c r="O43" s="78"/>
      <c r="P43" s="106"/>
      <c r="Q43" s="107"/>
      <c r="R43" s="415"/>
    </row>
    <row r="44" spans="1:18" ht="17.25" customHeight="1" x14ac:dyDescent="0.2">
      <c r="A44" s="578" t="s">
        <v>22</v>
      </c>
      <c r="B44" s="580" t="s">
        <v>26</v>
      </c>
      <c r="C44" s="581" t="s">
        <v>30</v>
      </c>
      <c r="D44" s="583" t="s">
        <v>109</v>
      </c>
      <c r="E44" s="591"/>
      <c r="F44" s="592" t="s">
        <v>23</v>
      </c>
      <c r="G44" s="593">
        <v>2</v>
      </c>
      <c r="H44" s="145" t="s">
        <v>24</v>
      </c>
      <c r="I44" s="285">
        <f t="shared" si="3"/>
        <v>0</v>
      </c>
      <c r="J44" s="261"/>
      <c r="K44" s="276"/>
      <c r="L44" s="292"/>
      <c r="M44" s="53">
        <v>20</v>
      </c>
      <c r="N44" s="5"/>
      <c r="O44" s="126" t="s">
        <v>72</v>
      </c>
      <c r="P44" s="96"/>
      <c r="Q44" s="96">
        <v>1</v>
      </c>
      <c r="R44" s="414"/>
    </row>
    <row r="45" spans="1:18" ht="13.5" thickBot="1" x14ac:dyDescent="0.25">
      <c r="A45" s="579"/>
      <c r="B45" s="560"/>
      <c r="C45" s="582"/>
      <c r="D45" s="584"/>
      <c r="E45" s="524"/>
      <c r="F45" s="574"/>
      <c r="G45" s="594"/>
      <c r="H45" s="277" t="s">
        <v>25</v>
      </c>
      <c r="I45" s="287">
        <f t="shared" si="3"/>
        <v>0</v>
      </c>
      <c r="J45" s="291"/>
      <c r="K45" s="290"/>
      <c r="L45" s="293"/>
      <c r="M45" s="294">
        <f>SUM(M44)</f>
        <v>20</v>
      </c>
      <c r="N45" s="290">
        <f>SUM(N44)</f>
        <v>0</v>
      </c>
      <c r="O45" s="390"/>
      <c r="P45" s="188"/>
      <c r="Q45" s="188"/>
      <c r="R45" s="189"/>
    </row>
    <row r="46" spans="1:18" ht="13.5" thickBot="1" x14ac:dyDescent="0.25">
      <c r="A46" s="20" t="s">
        <v>22</v>
      </c>
      <c r="B46" s="19" t="s">
        <v>26</v>
      </c>
      <c r="C46" s="607" t="s">
        <v>29</v>
      </c>
      <c r="D46" s="607"/>
      <c r="E46" s="607"/>
      <c r="F46" s="607"/>
      <c r="G46" s="607"/>
      <c r="H46" s="607"/>
      <c r="I46" s="398">
        <f t="shared" ref="I46:N46" si="4">I43+I41+I39+I45</f>
        <v>346</v>
      </c>
      <c r="J46" s="398">
        <f t="shared" si="4"/>
        <v>346</v>
      </c>
      <c r="K46" s="398">
        <f t="shared" si="4"/>
        <v>0</v>
      </c>
      <c r="L46" s="398">
        <f t="shared" si="4"/>
        <v>0</v>
      </c>
      <c r="M46" s="398">
        <f>M43+M41+M39+M45</f>
        <v>405.20000000000005</v>
      </c>
      <c r="N46" s="398">
        <f t="shared" si="4"/>
        <v>385.20000000000005</v>
      </c>
      <c r="O46" s="398"/>
      <c r="P46" s="614"/>
      <c r="Q46" s="614"/>
      <c r="R46" s="615"/>
    </row>
    <row r="47" spans="1:18" ht="13.5" thickBot="1" x14ac:dyDescent="0.25">
      <c r="A47" s="370" t="s">
        <v>22</v>
      </c>
      <c r="B47" s="616" t="s">
        <v>11</v>
      </c>
      <c r="C47" s="617"/>
      <c r="D47" s="617"/>
      <c r="E47" s="617"/>
      <c r="F47" s="617"/>
      <c r="G47" s="617"/>
      <c r="H47" s="617"/>
      <c r="I47" s="357">
        <f t="shared" ref="I47:N47" si="5">I46+I36</f>
        <v>189014.7</v>
      </c>
      <c r="J47" s="203">
        <f t="shared" si="5"/>
        <v>188725.7</v>
      </c>
      <c r="K47" s="358">
        <f t="shared" si="5"/>
        <v>126368.5</v>
      </c>
      <c r="L47" s="202">
        <f t="shared" si="5"/>
        <v>289</v>
      </c>
      <c r="M47" s="25">
        <f>M46+M36</f>
        <v>189056.70000000004</v>
      </c>
      <c r="N47" s="25">
        <f t="shared" si="5"/>
        <v>189036.70000000004</v>
      </c>
      <c r="O47" s="724"/>
      <c r="P47" s="725"/>
      <c r="Q47" s="725"/>
      <c r="R47" s="726"/>
    </row>
    <row r="48" spans="1:18" ht="13.5" thickBot="1" x14ac:dyDescent="0.25">
      <c r="A48" s="369" t="s">
        <v>26</v>
      </c>
      <c r="B48" s="608" t="s">
        <v>63</v>
      </c>
      <c r="C48" s="609"/>
      <c r="D48" s="609"/>
      <c r="E48" s="609"/>
      <c r="F48" s="609"/>
      <c r="G48" s="609"/>
      <c r="H48" s="609"/>
      <c r="I48" s="609"/>
      <c r="J48" s="609"/>
      <c r="K48" s="609"/>
      <c r="L48" s="609"/>
      <c r="M48" s="609"/>
      <c r="N48" s="609"/>
      <c r="O48" s="609"/>
      <c r="P48" s="609"/>
      <c r="Q48" s="609"/>
      <c r="R48" s="610"/>
    </row>
    <row r="49" spans="1:18" ht="13.5" thickBot="1" x14ac:dyDescent="0.25">
      <c r="A49" s="29" t="s">
        <v>26</v>
      </c>
      <c r="B49" s="22" t="s">
        <v>22</v>
      </c>
      <c r="C49" s="611" t="s">
        <v>50</v>
      </c>
      <c r="D49" s="494"/>
      <c r="E49" s="494"/>
      <c r="F49" s="494"/>
      <c r="G49" s="494"/>
      <c r="H49" s="494"/>
      <c r="I49" s="494"/>
      <c r="J49" s="494"/>
      <c r="K49" s="494"/>
      <c r="L49" s="494"/>
      <c r="M49" s="494"/>
      <c r="N49" s="494"/>
      <c r="O49" s="494"/>
      <c r="P49" s="494"/>
      <c r="Q49" s="494"/>
      <c r="R49" s="495"/>
    </row>
    <row r="50" spans="1:18" ht="25.5" x14ac:dyDescent="0.2">
      <c r="A50" s="385" t="s">
        <v>26</v>
      </c>
      <c r="B50" s="387" t="s">
        <v>22</v>
      </c>
      <c r="C50" s="425" t="s">
        <v>22</v>
      </c>
      <c r="D50" s="172" t="s">
        <v>64</v>
      </c>
      <c r="E50" s="181"/>
      <c r="F50" s="365"/>
      <c r="G50" s="169"/>
      <c r="H50" s="18"/>
      <c r="I50" s="280"/>
      <c r="J50" s="281"/>
      <c r="K50" s="281"/>
      <c r="L50" s="282"/>
      <c r="M50" s="54"/>
      <c r="N50" s="54"/>
      <c r="O50" s="79"/>
      <c r="P50" s="411"/>
      <c r="Q50" s="111"/>
      <c r="R50" s="414"/>
    </row>
    <row r="51" spans="1:18" ht="28.5" customHeight="1" x14ac:dyDescent="0.2">
      <c r="A51" s="421"/>
      <c r="B51" s="402"/>
      <c r="C51" s="363"/>
      <c r="D51" s="173" t="s">
        <v>132</v>
      </c>
      <c r="E51" s="419" t="s">
        <v>4</v>
      </c>
      <c r="F51" s="229" t="s">
        <v>23</v>
      </c>
      <c r="G51" s="604">
        <v>5</v>
      </c>
      <c r="H51" s="15" t="s">
        <v>58</v>
      </c>
      <c r="I51" s="296">
        <f>J51+L51</f>
        <v>1355.2</v>
      </c>
      <c r="J51" s="253"/>
      <c r="K51" s="253"/>
      <c r="L51" s="297">
        <v>1355.2</v>
      </c>
      <c r="M51" s="49">
        <v>100</v>
      </c>
      <c r="N51" s="49"/>
      <c r="O51" s="612" t="s">
        <v>131</v>
      </c>
      <c r="P51" s="339">
        <v>3</v>
      </c>
      <c r="Q51" s="112">
        <v>4</v>
      </c>
      <c r="R51" s="417">
        <v>0.5</v>
      </c>
    </row>
    <row r="52" spans="1:18" ht="42.75" customHeight="1" x14ac:dyDescent="0.2">
      <c r="A52" s="421"/>
      <c r="B52" s="402"/>
      <c r="C52" s="363"/>
      <c r="D52" s="173" t="s">
        <v>155</v>
      </c>
      <c r="E52" s="599" t="s">
        <v>65</v>
      </c>
      <c r="F52" s="148"/>
      <c r="G52" s="605"/>
      <c r="H52" s="27" t="s">
        <v>5</v>
      </c>
      <c r="I52" s="298">
        <f>J52+L52</f>
        <v>925.3</v>
      </c>
      <c r="J52" s="299">
        <v>7.8</v>
      </c>
      <c r="K52" s="299">
        <v>5.8</v>
      </c>
      <c r="L52" s="300">
        <v>917.5</v>
      </c>
      <c r="M52" s="65">
        <v>690</v>
      </c>
      <c r="N52" s="47"/>
      <c r="O52" s="613"/>
      <c r="P52" s="412"/>
      <c r="Q52" s="113"/>
      <c r="R52" s="404"/>
    </row>
    <row r="53" spans="1:18" ht="30.75" customHeight="1" x14ac:dyDescent="0.2">
      <c r="A53" s="421"/>
      <c r="B53" s="402"/>
      <c r="C53" s="363"/>
      <c r="D53" s="173" t="s">
        <v>133</v>
      </c>
      <c r="E53" s="599"/>
      <c r="F53" s="148"/>
      <c r="G53" s="605"/>
      <c r="H53" s="27" t="s">
        <v>6</v>
      </c>
      <c r="I53" s="298">
        <f>J53+L53</f>
        <v>5361.3</v>
      </c>
      <c r="J53" s="299">
        <v>43.6</v>
      </c>
      <c r="K53" s="299">
        <v>33.4</v>
      </c>
      <c r="L53" s="300">
        <v>5317.7</v>
      </c>
      <c r="M53" s="26">
        <v>3910</v>
      </c>
      <c r="N53" s="26">
        <v>1500</v>
      </c>
      <c r="O53" s="613"/>
      <c r="P53" s="412"/>
      <c r="Q53" s="113"/>
      <c r="R53" s="404"/>
    </row>
    <row r="54" spans="1:18" ht="54.75" customHeight="1" x14ac:dyDescent="0.2">
      <c r="A54" s="421"/>
      <c r="B54" s="402"/>
      <c r="C54" s="363"/>
      <c r="D54" s="173" t="s">
        <v>134</v>
      </c>
      <c r="E54" s="599"/>
      <c r="F54" s="148"/>
      <c r="G54" s="605"/>
      <c r="H54" s="14" t="s">
        <v>24</v>
      </c>
      <c r="I54" s="301"/>
      <c r="J54" s="250"/>
      <c r="K54" s="250"/>
      <c r="L54" s="302"/>
      <c r="M54" s="12">
        <f>2346.8-2001.6</f>
        <v>345.20000000000027</v>
      </c>
      <c r="N54" s="12">
        <v>501.6</v>
      </c>
      <c r="O54" s="394"/>
      <c r="P54" s="412"/>
      <c r="Q54" s="113"/>
      <c r="R54" s="404"/>
    </row>
    <row r="55" spans="1:18" ht="28.5" customHeight="1" x14ac:dyDescent="0.2">
      <c r="A55" s="421"/>
      <c r="B55" s="402"/>
      <c r="C55" s="363"/>
      <c r="D55" s="173" t="s">
        <v>135</v>
      </c>
      <c r="E55" s="599"/>
      <c r="F55" s="148"/>
      <c r="G55" s="605"/>
      <c r="H55" s="15" t="s">
        <v>27</v>
      </c>
      <c r="I55" s="296"/>
      <c r="J55" s="253"/>
      <c r="K55" s="253"/>
      <c r="L55" s="297"/>
      <c r="M55" s="47">
        <v>1926.6</v>
      </c>
      <c r="N55" s="47">
        <v>1926.6</v>
      </c>
      <c r="O55" s="394"/>
      <c r="P55" s="412"/>
      <c r="Q55" s="113"/>
      <c r="R55" s="404"/>
    </row>
    <row r="56" spans="1:18" ht="27.75" customHeight="1" x14ac:dyDescent="0.2">
      <c r="A56" s="421"/>
      <c r="B56" s="402"/>
      <c r="C56" s="408"/>
      <c r="D56" s="174" t="s">
        <v>147</v>
      </c>
      <c r="E56" s="599"/>
      <c r="F56" s="148"/>
      <c r="G56" s="605"/>
      <c r="H56" s="211"/>
      <c r="I56" s="303"/>
      <c r="J56" s="304"/>
      <c r="K56" s="304"/>
      <c r="L56" s="305"/>
      <c r="M56" s="212"/>
      <c r="N56" s="212"/>
      <c r="O56" s="206"/>
      <c r="P56" s="340"/>
      <c r="Q56" s="114"/>
      <c r="R56" s="418"/>
    </row>
    <row r="57" spans="1:18" ht="28.5" customHeight="1" x14ac:dyDescent="0.2">
      <c r="A57" s="421"/>
      <c r="B57" s="402"/>
      <c r="C57" s="403"/>
      <c r="D57" s="345" t="s">
        <v>151</v>
      </c>
      <c r="E57" s="599"/>
      <c r="F57" s="148"/>
      <c r="G57" s="605"/>
      <c r="H57" s="15"/>
      <c r="I57" s="296"/>
      <c r="J57" s="253"/>
      <c r="K57" s="253"/>
      <c r="L57" s="297"/>
      <c r="M57" s="49"/>
      <c r="N57" s="49"/>
      <c r="O57" s="728"/>
      <c r="P57" s="339"/>
      <c r="Q57" s="112"/>
      <c r="R57" s="417"/>
    </row>
    <row r="58" spans="1:18" ht="41.25" customHeight="1" x14ac:dyDescent="0.2">
      <c r="A58" s="421"/>
      <c r="B58" s="402"/>
      <c r="C58" s="403"/>
      <c r="D58" s="595" t="s">
        <v>156</v>
      </c>
      <c r="E58" s="599"/>
      <c r="F58" s="516"/>
      <c r="G58" s="605"/>
      <c r="H58" s="27"/>
      <c r="I58" s="298"/>
      <c r="J58" s="306"/>
      <c r="K58" s="306"/>
      <c r="L58" s="300"/>
      <c r="M58" s="65"/>
      <c r="N58" s="47"/>
      <c r="O58" s="729"/>
      <c r="P58" s="412"/>
      <c r="Q58" s="113"/>
      <c r="R58" s="404"/>
    </row>
    <row r="59" spans="1:18" ht="13.5" thickBot="1" x14ac:dyDescent="0.25">
      <c r="A59" s="386"/>
      <c r="B59" s="388"/>
      <c r="C59" s="397"/>
      <c r="D59" s="596"/>
      <c r="E59" s="600"/>
      <c r="F59" s="517"/>
      <c r="G59" s="606"/>
      <c r="H59" s="317" t="s">
        <v>25</v>
      </c>
      <c r="I59" s="307">
        <f t="shared" ref="I59:N59" si="6">SUM(I51:I58)</f>
        <v>7641.8</v>
      </c>
      <c r="J59" s="307">
        <f t="shared" si="6"/>
        <v>51.4</v>
      </c>
      <c r="K59" s="307">
        <f t="shared" si="6"/>
        <v>39.199999999999996</v>
      </c>
      <c r="L59" s="307">
        <f t="shared" si="6"/>
        <v>7590.4</v>
      </c>
      <c r="M59" s="307">
        <f>SUM(M51:M58)</f>
        <v>6971.8000000000011</v>
      </c>
      <c r="N59" s="307">
        <f t="shared" si="6"/>
        <v>3928.2</v>
      </c>
      <c r="O59" s="80"/>
      <c r="P59" s="99"/>
      <c r="Q59" s="100"/>
      <c r="R59" s="415"/>
    </row>
    <row r="60" spans="1:18" ht="27" customHeight="1" x14ac:dyDescent="0.2">
      <c r="A60" s="385" t="s">
        <v>26</v>
      </c>
      <c r="B60" s="387" t="s">
        <v>22</v>
      </c>
      <c r="C60" s="395" t="s">
        <v>26</v>
      </c>
      <c r="D60" s="172" t="s">
        <v>49</v>
      </c>
      <c r="E60" s="372" t="s">
        <v>4</v>
      </c>
      <c r="F60" s="365" t="s">
        <v>23</v>
      </c>
      <c r="G60" s="383">
        <v>5</v>
      </c>
      <c r="H60" s="18"/>
      <c r="I60" s="308"/>
      <c r="J60" s="281"/>
      <c r="K60" s="281"/>
      <c r="L60" s="309"/>
      <c r="M60" s="28"/>
      <c r="N60" s="28"/>
      <c r="O60" s="410"/>
      <c r="P60" s="411"/>
      <c r="Q60" s="111"/>
      <c r="R60" s="414"/>
    </row>
    <row r="61" spans="1:18" s="4" customFormat="1" ht="15" customHeight="1" x14ac:dyDescent="0.2">
      <c r="A61" s="421"/>
      <c r="B61" s="402"/>
      <c r="C61" s="403"/>
      <c r="D61" s="602" t="s">
        <v>137</v>
      </c>
      <c r="E61" s="601" t="s">
        <v>65</v>
      </c>
      <c r="F61" s="366"/>
      <c r="G61" s="393"/>
      <c r="H61" s="15" t="s">
        <v>58</v>
      </c>
      <c r="I61" s="246">
        <f>J61+L61</f>
        <v>643.4</v>
      </c>
      <c r="J61" s="253"/>
      <c r="K61" s="253"/>
      <c r="L61" s="297">
        <v>643.4</v>
      </c>
      <c r="M61" s="213">
        <v>2426.3000000000002</v>
      </c>
      <c r="N61" s="43"/>
      <c r="O61" s="727" t="s">
        <v>136</v>
      </c>
      <c r="P61" s="412"/>
      <c r="Q61" s="113">
        <v>1</v>
      </c>
      <c r="R61" s="404">
        <v>0.5</v>
      </c>
    </row>
    <row r="62" spans="1:18" s="4" customFormat="1" ht="15" customHeight="1" x14ac:dyDescent="0.2">
      <c r="A62" s="421"/>
      <c r="B62" s="402"/>
      <c r="C62" s="403"/>
      <c r="D62" s="603"/>
      <c r="E62" s="599"/>
      <c r="F62" s="366"/>
      <c r="G62" s="393"/>
      <c r="H62" s="11" t="s">
        <v>5</v>
      </c>
      <c r="I62" s="246">
        <f>J62+L62</f>
        <v>305.7</v>
      </c>
      <c r="J62" s="245"/>
      <c r="K62" s="245"/>
      <c r="L62" s="252">
        <v>305.7</v>
      </c>
      <c r="M62" s="43"/>
      <c r="N62" s="43"/>
      <c r="O62" s="727"/>
      <c r="P62" s="412"/>
      <c r="Q62" s="113"/>
      <c r="R62" s="404"/>
    </row>
    <row r="63" spans="1:18" s="4" customFormat="1" ht="14.25" customHeight="1" x14ac:dyDescent="0.2">
      <c r="A63" s="421"/>
      <c r="B63" s="402"/>
      <c r="C63" s="403"/>
      <c r="D63" s="603" t="s">
        <v>138</v>
      </c>
      <c r="E63" s="599"/>
      <c r="F63" s="366"/>
      <c r="G63" s="393"/>
      <c r="H63" s="11" t="s">
        <v>6</v>
      </c>
      <c r="I63" s="246">
        <f>J63+L63</f>
        <v>1732.3</v>
      </c>
      <c r="J63" s="245"/>
      <c r="K63" s="245"/>
      <c r="L63" s="252">
        <v>1732.3</v>
      </c>
      <c r="M63" s="65"/>
      <c r="N63" s="65">
        <v>2125</v>
      </c>
      <c r="O63" s="727"/>
      <c r="P63" s="412"/>
      <c r="Q63" s="113"/>
      <c r="R63" s="404"/>
    </row>
    <row r="64" spans="1:18" s="4" customFormat="1" ht="14.25" customHeight="1" x14ac:dyDescent="0.2">
      <c r="A64" s="421"/>
      <c r="B64" s="402"/>
      <c r="C64" s="403"/>
      <c r="D64" s="603"/>
      <c r="E64" s="599"/>
      <c r="F64" s="366"/>
      <c r="G64" s="393"/>
      <c r="H64" s="11" t="s">
        <v>24</v>
      </c>
      <c r="I64" s="244"/>
      <c r="J64" s="245"/>
      <c r="K64" s="245"/>
      <c r="L64" s="244"/>
      <c r="M64" s="43">
        <v>50</v>
      </c>
      <c r="N64" s="43"/>
      <c r="O64" s="727"/>
      <c r="P64" s="412"/>
      <c r="Q64" s="113"/>
      <c r="R64" s="404"/>
    </row>
    <row r="65" spans="1:18" s="4" customFormat="1" ht="14.25" customHeight="1" thickBot="1" x14ac:dyDescent="0.25">
      <c r="A65" s="421"/>
      <c r="B65" s="402"/>
      <c r="C65" s="403"/>
      <c r="D65" s="603"/>
      <c r="E65" s="599"/>
      <c r="F65" s="366"/>
      <c r="G65" s="393"/>
      <c r="H65" s="318" t="s">
        <v>25</v>
      </c>
      <c r="I65" s="310">
        <f>I63+I62+I61+I60</f>
        <v>2681.4</v>
      </c>
      <c r="J65" s="311">
        <f>J63+J62+J61+J60</f>
        <v>0</v>
      </c>
      <c r="K65" s="311">
        <f>K63+K62+K61+K60</f>
        <v>0</v>
      </c>
      <c r="L65" s="310">
        <f>L63+L62+L61+L60</f>
        <v>2681.4</v>
      </c>
      <c r="M65" s="319">
        <f>SUM(M61:M64)</f>
        <v>2476.3000000000002</v>
      </c>
      <c r="N65" s="319">
        <f>SUM(N61:N64)</f>
        <v>2125</v>
      </c>
      <c r="O65" s="727"/>
      <c r="P65" s="412"/>
      <c r="Q65" s="113"/>
      <c r="R65" s="404"/>
    </row>
    <row r="66" spans="1:18" ht="25.5" x14ac:dyDescent="0.2">
      <c r="A66" s="385" t="s">
        <v>26</v>
      </c>
      <c r="B66" s="348" t="s">
        <v>22</v>
      </c>
      <c r="C66" s="349" t="s">
        <v>28</v>
      </c>
      <c r="D66" s="352" t="s">
        <v>57</v>
      </c>
      <c r="E66" s="356" t="s">
        <v>148</v>
      </c>
      <c r="F66" s="130" t="s">
        <v>23</v>
      </c>
      <c r="G66" s="367"/>
      <c r="H66" s="353"/>
      <c r="I66" s="270"/>
      <c r="J66" s="271"/>
      <c r="K66" s="271"/>
      <c r="L66" s="332"/>
      <c r="M66" s="72"/>
      <c r="N66" s="8"/>
      <c r="O66" s="82"/>
      <c r="P66" s="411"/>
      <c r="Q66" s="411"/>
      <c r="R66" s="414"/>
    </row>
    <row r="67" spans="1:18" ht="30" customHeight="1" x14ac:dyDescent="0.2">
      <c r="A67" s="421"/>
      <c r="B67" s="422"/>
      <c r="C67" s="423"/>
      <c r="D67" s="392" t="s">
        <v>89</v>
      </c>
      <c r="E67" s="597"/>
      <c r="F67" s="384"/>
      <c r="G67" s="368">
        <v>2</v>
      </c>
      <c r="H67" s="354" t="s">
        <v>24</v>
      </c>
      <c r="I67" s="315">
        <v>75</v>
      </c>
      <c r="J67" s="247">
        <v>75</v>
      </c>
      <c r="K67" s="247"/>
      <c r="L67" s="316"/>
      <c r="M67" s="51"/>
      <c r="N67" s="230"/>
      <c r="O67" s="83" t="s">
        <v>171</v>
      </c>
      <c r="P67" s="412">
        <v>2</v>
      </c>
      <c r="Q67" s="412"/>
      <c r="R67" s="404"/>
    </row>
    <row r="68" spans="1:18" ht="31.5" customHeight="1" x14ac:dyDescent="0.2">
      <c r="A68" s="421"/>
      <c r="B68" s="422"/>
      <c r="C68" s="347"/>
      <c r="D68" s="392" t="s">
        <v>157</v>
      </c>
      <c r="E68" s="597"/>
      <c r="F68" s="384"/>
      <c r="G68" s="368"/>
      <c r="H68" s="354" t="s">
        <v>24</v>
      </c>
      <c r="I68" s="315"/>
      <c r="J68" s="247"/>
      <c r="K68" s="247"/>
      <c r="L68" s="316"/>
      <c r="M68" s="51">
        <v>100</v>
      </c>
      <c r="N68" s="230">
        <v>100</v>
      </c>
      <c r="O68" s="83" t="s">
        <v>184</v>
      </c>
      <c r="P68" s="412">
        <v>6704.4</v>
      </c>
      <c r="Q68" s="412"/>
      <c r="R68" s="404"/>
    </row>
    <row r="69" spans="1:18" ht="17.25" customHeight="1" x14ac:dyDescent="0.2">
      <c r="A69" s="421"/>
      <c r="B69" s="422"/>
      <c r="C69" s="347"/>
      <c r="D69" s="587" t="s">
        <v>176</v>
      </c>
      <c r="E69" s="597"/>
      <c r="F69" s="589"/>
      <c r="G69" s="585"/>
      <c r="H69" s="355" t="s">
        <v>24</v>
      </c>
      <c r="I69" s="336"/>
      <c r="J69" s="266"/>
      <c r="K69" s="266"/>
      <c r="L69" s="346"/>
      <c r="M69" s="50">
        <v>50</v>
      </c>
      <c r="N69" s="225"/>
      <c r="O69" s="83" t="s">
        <v>90</v>
      </c>
      <c r="P69" s="412">
        <v>1</v>
      </c>
      <c r="Q69" s="412"/>
      <c r="R69" s="404"/>
    </row>
    <row r="70" spans="1:18" ht="13.5" thickBot="1" x14ac:dyDescent="0.25">
      <c r="A70" s="386"/>
      <c r="B70" s="350"/>
      <c r="C70" s="351"/>
      <c r="D70" s="588"/>
      <c r="E70" s="598"/>
      <c r="F70" s="590"/>
      <c r="G70" s="586"/>
      <c r="H70" s="326" t="s">
        <v>25</v>
      </c>
      <c r="I70" s="325">
        <f>J70+L70</f>
        <v>75</v>
      </c>
      <c r="J70" s="291">
        <f>J69+J68+J67</f>
        <v>75</v>
      </c>
      <c r="K70" s="291">
        <f>SUM(K69)</f>
        <v>0</v>
      </c>
      <c r="L70" s="293">
        <f>SUM(L69)</f>
        <v>0</v>
      </c>
      <c r="M70" s="295">
        <f>SUM(M68:M69)</f>
        <v>150</v>
      </c>
      <c r="N70" s="295">
        <f>SUM(N66:N69)</f>
        <v>100</v>
      </c>
      <c r="O70" s="84"/>
      <c r="P70" s="99"/>
      <c r="Q70" s="99"/>
      <c r="R70" s="415"/>
    </row>
    <row r="71" spans="1:18" ht="28.5" customHeight="1" x14ac:dyDescent="0.2">
      <c r="A71" s="421" t="s">
        <v>26</v>
      </c>
      <c r="B71" s="402" t="s">
        <v>22</v>
      </c>
      <c r="C71" s="363" t="s">
        <v>30</v>
      </c>
      <c r="D71" s="420" t="s">
        <v>158</v>
      </c>
      <c r="E71" s="599" t="s">
        <v>65</v>
      </c>
      <c r="F71" s="170" t="s">
        <v>23</v>
      </c>
      <c r="G71" s="378">
        <v>6</v>
      </c>
      <c r="H71" s="14" t="s">
        <v>24</v>
      </c>
      <c r="I71" s="322">
        <f>J71+L71</f>
        <v>400</v>
      </c>
      <c r="J71" s="261">
        <v>400</v>
      </c>
      <c r="K71" s="261"/>
      <c r="L71" s="292"/>
      <c r="M71" s="53">
        <v>400</v>
      </c>
      <c r="N71" s="53">
        <v>400</v>
      </c>
      <c r="O71" s="375" t="s">
        <v>172</v>
      </c>
      <c r="P71" s="412">
        <v>2</v>
      </c>
      <c r="Q71" s="113">
        <v>2</v>
      </c>
      <c r="R71" s="404">
        <v>2</v>
      </c>
    </row>
    <row r="72" spans="1:18" ht="14.25" customHeight="1" x14ac:dyDescent="0.2">
      <c r="A72" s="421"/>
      <c r="B72" s="402"/>
      <c r="C72" s="363"/>
      <c r="D72" s="199" t="s">
        <v>144</v>
      </c>
      <c r="E72" s="599"/>
      <c r="F72" s="170"/>
      <c r="G72" s="378"/>
      <c r="H72" s="15"/>
      <c r="I72" s="315"/>
      <c r="J72" s="248"/>
      <c r="K72" s="248"/>
      <c r="L72" s="316"/>
      <c r="M72" s="51"/>
      <c r="N72" s="51"/>
      <c r="O72" s="83"/>
      <c r="P72" s="412"/>
      <c r="Q72" s="113"/>
      <c r="R72" s="404"/>
    </row>
    <row r="73" spans="1:18" ht="14.25" customHeight="1" thickBot="1" x14ac:dyDescent="0.25">
      <c r="A73" s="386"/>
      <c r="B73" s="388"/>
      <c r="C73" s="397"/>
      <c r="D73" s="199" t="s">
        <v>103</v>
      </c>
      <c r="E73" s="600"/>
      <c r="F73" s="377"/>
      <c r="G73" s="391"/>
      <c r="H73" s="277" t="s">
        <v>25</v>
      </c>
      <c r="I73" s="273">
        <f>SUM(I71:I72)</f>
        <v>400</v>
      </c>
      <c r="J73" s="274">
        <f>SUM(J71:J72)</f>
        <v>400</v>
      </c>
      <c r="K73" s="291"/>
      <c r="L73" s="293"/>
      <c r="M73" s="294">
        <f>SUM(M71:M72)</f>
        <v>400</v>
      </c>
      <c r="N73" s="295">
        <f>SUM(N71:N72)</f>
        <v>400</v>
      </c>
      <c r="O73" s="84"/>
      <c r="P73" s="99"/>
      <c r="Q73" s="100"/>
      <c r="R73" s="415"/>
    </row>
    <row r="74" spans="1:18" ht="17.25" customHeight="1" x14ac:dyDescent="0.2">
      <c r="A74" s="476" t="s">
        <v>26</v>
      </c>
      <c r="B74" s="715" t="s">
        <v>22</v>
      </c>
      <c r="C74" s="716" t="s">
        <v>31</v>
      </c>
      <c r="D74" s="643" t="s">
        <v>104</v>
      </c>
      <c r="E74" s="372"/>
      <c r="F74" s="171" t="s">
        <v>23</v>
      </c>
      <c r="G74" s="378">
        <v>5</v>
      </c>
      <c r="H74" s="18" t="s">
        <v>24</v>
      </c>
      <c r="I74" s="280">
        <f>J74+L74</f>
        <v>10</v>
      </c>
      <c r="J74" s="321">
        <v>10</v>
      </c>
      <c r="K74" s="281"/>
      <c r="L74" s="321"/>
      <c r="M74" s="28">
        <v>15</v>
      </c>
      <c r="N74" s="54"/>
      <c r="O74" s="205" t="s">
        <v>105</v>
      </c>
      <c r="P74" s="204">
        <v>2</v>
      </c>
      <c r="Q74" s="97">
        <v>3</v>
      </c>
      <c r="R74" s="414"/>
    </row>
    <row r="75" spans="1:18" ht="13.5" thickBot="1" x14ac:dyDescent="0.25">
      <c r="A75" s="478"/>
      <c r="B75" s="480"/>
      <c r="C75" s="562"/>
      <c r="D75" s="644"/>
      <c r="E75" s="373"/>
      <c r="F75" s="185"/>
      <c r="G75" s="409"/>
      <c r="H75" s="277" t="s">
        <v>25</v>
      </c>
      <c r="I75" s="273">
        <f>J75+L75</f>
        <v>10</v>
      </c>
      <c r="J75" s="269">
        <f>SUM(J74:J74)</f>
        <v>10</v>
      </c>
      <c r="K75" s="274"/>
      <c r="L75" s="269"/>
      <c r="M75" s="278">
        <f>M74</f>
        <v>15</v>
      </c>
      <c r="N75" s="279"/>
      <c r="O75" s="80"/>
      <c r="P75" s="99"/>
      <c r="Q75" s="100"/>
      <c r="R75" s="415"/>
    </row>
    <row r="76" spans="1:18" ht="27.75" customHeight="1" x14ac:dyDescent="0.2">
      <c r="A76" s="385" t="s">
        <v>26</v>
      </c>
      <c r="B76" s="387" t="s">
        <v>22</v>
      </c>
      <c r="C76" s="425" t="s">
        <v>32</v>
      </c>
      <c r="D76" s="344" t="s">
        <v>143</v>
      </c>
      <c r="E76" s="732"/>
      <c r="F76" s="515" t="s">
        <v>23</v>
      </c>
      <c r="G76" s="734">
        <v>2</v>
      </c>
      <c r="H76" s="18" t="s">
        <v>24</v>
      </c>
      <c r="I76" s="312"/>
      <c r="J76" s="313"/>
      <c r="K76" s="313"/>
      <c r="L76" s="289"/>
      <c r="M76" s="73">
        <v>270</v>
      </c>
      <c r="N76" s="72">
        <v>200</v>
      </c>
      <c r="O76" s="237"/>
      <c r="P76" s="411"/>
      <c r="Q76" s="111"/>
      <c r="R76" s="414"/>
    </row>
    <row r="77" spans="1:18" ht="14.25" customHeight="1" x14ac:dyDescent="0.2">
      <c r="A77" s="421"/>
      <c r="B77" s="402"/>
      <c r="C77" s="408"/>
      <c r="D77" s="721" t="s">
        <v>142</v>
      </c>
      <c r="E77" s="733"/>
      <c r="F77" s="516"/>
      <c r="G77" s="585"/>
      <c r="H77" s="14"/>
      <c r="I77" s="322"/>
      <c r="J77" s="286"/>
      <c r="K77" s="286"/>
      <c r="L77" s="286"/>
      <c r="M77" s="62"/>
      <c r="N77" s="53"/>
      <c r="O77" s="723" t="s">
        <v>173</v>
      </c>
      <c r="P77" s="108"/>
      <c r="Q77" s="113"/>
      <c r="R77" s="404"/>
    </row>
    <row r="78" spans="1:18" ht="15" customHeight="1" x14ac:dyDescent="0.2">
      <c r="A78" s="421"/>
      <c r="B78" s="402"/>
      <c r="C78" s="424"/>
      <c r="D78" s="595"/>
      <c r="E78" s="733"/>
      <c r="F78" s="516"/>
      <c r="G78" s="585"/>
      <c r="H78" s="211"/>
      <c r="I78" s="303"/>
      <c r="J78" s="304"/>
      <c r="K78" s="304"/>
      <c r="L78" s="323"/>
      <c r="M78" s="238"/>
      <c r="N78" s="239"/>
      <c r="O78" s="723"/>
      <c r="P78" s="87"/>
      <c r="Q78" s="55"/>
      <c r="R78" s="404"/>
    </row>
    <row r="79" spans="1:18" ht="29.25" customHeight="1" x14ac:dyDescent="0.2">
      <c r="A79" s="421"/>
      <c r="B79" s="402"/>
      <c r="C79" s="363"/>
      <c r="D79" s="722" t="s">
        <v>159</v>
      </c>
      <c r="E79" s="416" t="s">
        <v>4</v>
      </c>
      <c r="F79" s="516"/>
      <c r="G79" s="236">
        <v>5</v>
      </c>
      <c r="H79" s="27"/>
      <c r="I79" s="298"/>
      <c r="J79" s="299"/>
      <c r="K79" s="299"/>
      <c r="L79" s="300"/>
      <c r="M79" s="167"/>
      <c r="N79" s="26"/>
      <c r="O79" s="162" t="s">
        <v>128</v>
      </c>
      <c r="P79" s="412"/>
      <c r="Q79" s="113"/>
      <c r="R79" s="404">
        <v>1</v>
      </c>
    </row>
    <row r="80" spans="1:18" ht="15" customHeight="1" thickBot="1" x14ac:dyDescent="0.25">
      <c r="A80" s="386"/>
      <c r="B80" s="388"/>
      <c r="C80" s="397"/>
      <c r="D80" s="642"/>
      <c r="E80" s="337" t="s">
        <v>148</v>
      </c>
      <c r="F80" s="517"/>
      <c r="G80" s="235"/>
      <c r="H80" s="277" t="s">
        <v>25</v>
      </c>
      <c r="I80" s="324"/>
      <c r="J80" s="291"/>
      <c r="K80" s="291"/>
      <c r="L80" s="293"/>
      <c r="M80" s="294">
        <f>SUM(M76:M79)</f>
        <v>270</v>
      </c>
      <c r="N80" s="295">
        <f>SUM(N76:N79)</f>
        <v>200</v>
      </c>
      <c r="O80" s="81"/>
      <c r="P80" s="413"/>
      <c r="Q80" s="102"/>
      <c r="R80" s="415"/>
    </row>
    <row r="81" spans="1:18" ht="18" customHeight="1" x14ac:dyDescent="0.2">
      <c r="A81" s="476" t="s">
        <v>26</v>
      </c>
      <c r="B81" s="715" t="s">
        <v>22</v>
      </c>
      <c r="C81" s="716" t="s">
        <v>61</v>
      </c>
      <c r="D81" s="643" t="s">
        <v>139</v>
      </c>
      <c r="E81" s="735"/>
      <c r="F81" s="171" t="s">
        <v>23</v>
      </c>
      <c r="G81" s="378">
        <v>5</v>
      </c>
      <c r="H81" s="18" t="s">
        <v>7</v>
      </c>
      <c r="I81" s="280">
        <f>J81+L81</f>
        <v>8</v>
      </c>
      <c r="J81" s="321"/>
      <c r="K81" s="281"/>
      <c r="L81" s="321">
        <v>8</v>
      </c>
      <c r="M81" s="28"/>
      <c r="N81" s="54"/>
      <c r="O81" s="205" t="s">
        <v>126</v>
      </c>
      <c r="P81" s="204">
        <v>1</v>
      </c>
      <c r="Q81" s="97"/>
      <c r="R81" s="414"/>
    </row>
    <row r="82" spans="1:18" ht="15.75" customHeight="1" thickBot="1" x14ac:dyDescent="0.25">
      <c r="A82" s="478"/>
      <c r="B82" s="480"/>
      <c r="C82" s="562"/>
      <c r="D82" s="644"/>
      <c r="E82" s="736"/>
      <c r="F82" s="185"/>
      <c r="G82" s="409"/>
      <c r="H82" s="277" t="s">
        <v>25</v>
      </c>
      <c r="I82" s="273">
        <f>J82+L82</f>
        <v>8</v>
      </c>
      <c r="J82" s="269">
        <f>SUM(J81:J81)</f>
        <v>0</v>
      </c>
      <c r="K82" s="274"/>
      <c r="L82" s="269">
        <f>L81</f>
        <v>8</v>
      </c>
      <c r="M82" s="278">
        <f>M81</f>
        <v>0</v>
      </c>
      <c r="N82" s="279"/>
      <c r="O82" s="80"/>
      <c r="P82" s="99"/>
      <c r="Q82" s="100"/>
      <c r="R82" s="415"/>
    </row>
    <row r="83" spans="1:18" ht="42" customHeight="1" x14ac:dyDescent="0.2">
      <c r="A83" s="476" t="s">
        <v>26</v>
      </c>
      <c r="B83" s="715" t="s">
        <v>22</v>
      </c>
      <c r="C83" s="716" t="s">
        <v>8</v>
      </c>
      <c r="D83" s="717" t="s">
        <v>149</v>
      </c>
      <c r="E83" s="713" t="s">
        <v>4</v>
      </c>
      <c r="F83" s="171" t="s">
        <v>23</v>
      </c>
      <c r="G83" s="378">
        <v>5</v>
      </c>
      <c r="H83" s="18" t="s">
        <v>7</v>
      </c>
      <c r="I83" s="280">
        <f>J83+L83</f>
        <v>101.6</v>
      </c>
      <c r="J83" s="321"/>
      <c r="K83" s="281"/>
      <c r="L83" s="321">
        <v>101.6</v>
      </c>
      <c r="M83" s="28"/>
      <c r="N83" s="54"/>
      <c r="O83" s="719" t="s">
        <v>127</v>
      </c>
      <c r="P83" s="204">
        <v>100</v>
      </c>
      <c r="Q83" s="97"/>
      <c r="R83" s="414"/>
    </row>
    <row r="84" spans="1:18" ht="14.25" customHeight="1" thickBot="1" x14ac:dyDescent="0.25">
      <c r="A84" s="478"/>
      <c r="B84" s="480"/>
      <c r="C84" s="562"/>
      <c r="D84" s="718"/>
      <c r="E84" s="714"/>
      <c r="F84" s="185"/>
      <c r="G84" s="409"/>
      <c r="H84" s="277" t="s">
        <v>25</v>
      </c>
      <c r="I84" s="273">
        <f>J84+L84</f>
        <v>101.6</v>
      </c>
      <c r="J84" s="269">
        <f>SUM(J83:J83)</f>
        <v>0</v>
      </c>
      <c r="K84" s="274"/>
      <c r="L84" s="269">
        <f>L83</f>
        <v>101.6</v>
      </c>
      <c r="M84" s="278">
        <f>M83</f>
        <v>0</v>
      </c>
      <c r="N84" s="279"/>
      <c r="O84" s="720"/>
      <c r="P84" s="99"/>
      <c r="Q84" s="100"/>
      <c r="R84" s="415"/>
    </row>
    <row r="85" spans="1:18" ht="13.5" thickBot="1" x14ac:dyDescent="0.25">
      <c r="A85" s="370" t="s">
        <v>26</v>
      </c>
      <c r="B85" s="19" t="s">
        <v>22</v>
      </c>
      <c r="C85" s="554" t="s">
        <v>29</v>
      </c>
      <c r="D85" s="607"/>
      <c r="E85" s="607"/>
      <c r="F85" s="607"/>
      <c r="G85" s="607"/>
      <c r="H85" s="607"/>
      <c r="I85" s="32">
        <f>L85+J85</f>
        <v>10917.8</v>
      </c>
      <c r="J85" s="32">
        <f>J84+J82+J80+J78+J75+J73+J70+J59+J65</f>
        <v>536.4</v>
      </c>
      <c r="K85" s="32">
        <f>K84+K82+K80+K78+K75+K73+K70+K59+K65</f>
        <v>39.199999999999996</v>
      </c>
      <c r="L85" s="32">
        <f>L84+L82+L80+L78+L75+L73+L70+L59+L65</f>
        <v>10381.4</v>
      </c>
      <c r="M85" s="32">
        <f>M84+M82+M80+M75+M73+M70+M65+M59</f>
        <v>10283.100000000002</v>
      </c>
      <c r="N85" s="32">
        <f>N84+N82+N80+N78+N75+N73+N70+N59+N65</f>
        <v>6753.2</v>
      </c>
      <c r="O85" s="618"/>
      <c r="P85" s="619"/>
      <c r="Q85" s="619"/>
      <c r="R85" s="620"/>
    </row>
    <row r="86" spans="1:18" ht="13.5" thickBot="1" x14ac:dyDescent="0.25">
      <c r="A86" s="382" t="s">
        <v>26</v>
      </c>
      <c r="B86" s="19" t="s">
        <v>26</v>
      </c>
      <c r="C86" s="71" t="s">
        <v>52</v>
      </c>
      <c r="D86" s="71"/>
      <c r="E86" s="182"/>
      <c r="F86" s="71"/>
      <c r="G86" s="71"/>
      <c r="H86" s="137"/>
      <c r="I86" s="71"/>
      <c r="J86" s="71"/>
      <c r="K86" s="71"/>
      <c r="L86" s="71"/>
      <c r="M86" s="71"/>
      <c r="N86" s="71"/>
      <c r="O86" s="71"/>
      <c r="P86" s="71"/>
      <c r="Q86" s="621"/>
      <c r="R86" s="622"/>
    </row>
    <row r="87" spans="1:18" ht="40.5" customHeight="1" x14ac:dyDescent="0.2">
      <c r="A87" s="637" t="s">
        <v>26</v>
      </c>
      <c r="B87" s="639" t="s">
        <v>26</v>
      </c>
      <c r="C87" s="396" t="s">
        <v>22</v>
      </c>
      <c r="D87" s="641" t="s">
        <v>145</v>
      </c>
      <c r="E87" s="623"/>
      <c r="F87" s="636" t="s">
        <v>23</v>
      </c>
      <c r="G87" s="627">
        <v>2</v>
      </c>
      <c r="H87" s="136" t="s">
        <v>24</v>
      </c>
      <c r="I87" s="312">
        <f>J87+L87</f>
        <v>100</v>
      </c>
      <c r="J87" s="313">
        <v>100</v>
      </c>
      <c r="K87" s="313"/>
      <c r="L87" s="314"/>
      <c r="M87" s="72">
        <v>100</v>
      </c>
      <c r="N87" s="72">
        <v>100</v>
      </c>
      <c r="O87" s="625" t="s">
        <v>183</v>
      </c>
      <c r="P87" s="400">
        <v>330</v>
      </c>
      <c r="Q87" s="400">
        <v>350</v>
      </c>
      <c r="R87" s="401">
        <v>350</v>
      </c>
    </row>
    <row r="88" spans="1:18" ht="13.5" thickBot="1" x14ac:dyDescent="0.25">
      <c r="A88" s="638"/>
      <c r="B88" s="640"/>
      <c r="C88" s="397"/>
      <c r="D88" s="642"/>
      <c r="E88" s="624"/>
      <c r="F88" s="590"/>
      <c r="G88" s="628"/>
      <c r="H88" s="277" t="s">
        <v>25</v>
      </c>
      <c r="I88" s="283">
        <f>J88+L88</f>
        <v>100</v>
      </c>
      <c r="J88" s="291">
        <f>SUM(J87)</f>
        <v>100</v>
      </c>
      <c r="K88" s="291"/>
      <c r="L88" s="293"/>
      <c r="M88" s="294">
        <f>SUM(M87)</f>
        <v>100</v>
      </c>
      <c r="N88" s="295">
        <f>SUM(N87)</f>
        <v>100</v>
      </c>
      <c r="O88" s="626"/>
      <c r="P88" s="134"/>
      <c r="Q88" s="134"/>
      <c r="R88" s="135"/>
    </row>
    <row r="89" spans="1:18" ht="28.5" customHeight="1" x14ac:dyDescent="0.2">
      <c r="A89" s="633" t="s">
        <v>26</v>
      </c>
      <c r="B89" s="361" t="s">
        <v>26</v>
      </c>
      <c r="C89" s="395" t="s">
        <v>26</v>
      </c>
      <c r="D89" s="641" t="s">
        <v>160</v>
      </c>
      <c r="E89" s="623"/>
      <c r="F89" s="636" t="s">
        <v>23</v>
      </c>
      <c r="G89" s="629" t="s">
        <v>45</v>
      </c>
      <c r="H89" s="146" t="s">
        <v>24</v>
      </c>
      <c r="I89" s="285"/>
      <c r="J89" s="261"/>
      <c r="K89" s="276"/>
      <c r="L89" s="292"/>
      <c r="M89" s="53">
        <v>300</v>
      </c>
      <c r="N89" s="53">
        <v>300</v>
      </c>
      <c r="O89" s="191" t="s">
        <v>87</v>
      </c>
      <c r="P89" s="115">
        <v>0</v>
      </c>
      <c r="Q89" s="116">
        <v>3</v>
      </c>
      <c r="R89" s="414">
        <v>3</v>
      </c>
    </row>
    <row r="90" spans="1:18" ht="13.5" thickBot="1" x14ac:dyDescent="0.25">
      <c r="A90" s="634"/>
      <c r="B90" s="362"/>
      <c r="C90" s="364"/>
      <c r="D90" s="642"/>
      <c r="E90" s="624"/>
      <c r="F90" s="590"/>
      <c r="G90" s="630"/>
      <c r="H90" s="326" t="s">
        <v>25</v>
      </c>
      <c r="I90" s="325"/>
      <c r="J90" s="291"/>
      <c r="K90" s="291"/>
      <c r="L90" s="293"/>
      <c r="M90" s="294">
        <f>SUM(M89)</f>
        <v>300</v>
      </c>
      <c r="N90" s="295">
        <f>SUM(N89)</f>
        <v>300</v>
      </c>
      <c r="O90" s="131" t="s">
        <v>88</v>
      </c>
      <c r="P90" s="132">
        <v>60</v>
      </c>
      <c r="Q90" s="132">
        <v>45</v>
      </c>
      <c r="R90" s="133">
        <v>45</v>
      </c>
    </row>
    <row r="91" spans="1:18" ht="19.5" customHeight="1" x14ac:dyDescent="0.2">
      <c r="A91" s="633" t="s">
        <v>26</v>
      </c>
      <c r="B91" s="361" t="s">
        <v>26</v>
      </c>
      <c r="C91" s="395" t="s">
        <v>28</v>
      </c>
      <c r="D91" s="635" t="s">
        <v>53</v>
      </c>
      <c r="E91" s="539"/>
      <c r="F91" s="636" t="s">
        <v>23</v>
      </c>
      <c r="G91" s="651" t="s">
        <v>44</v>
      </c>
      <c r="H91" s="146" t="s">
        <v>27</v>
      </c>
      <c r="I91" s="285">
        <f>J91+L91</f>
        <v>9.8000000000000007</v>
      </c>
      <c r="J91" s="261"/>
      <c r="K91" s="276"/>
      <c r="L91" s="292">
        <v>9.8000000000000007</v>
      </c>
      <c r="M91" s="53"/>
      <c r="N91" s="53"/>
      <c r="O91" s="631" t="s">
        <v>140</v>
      </c>
      <c r="P91" s="115">
        <v>1</v>
      </c>
      <c r="Q91" s="116"/>
      <c r="R91" s="414"/>
    </row>
    <row r="92" spans="1:18" ht="13.5" thickBot="1" x14ac:dyDescent="0.25">
      <c r="A92" s="634"/>
      <c r="B92" s="362"/>
      <c r="C92" s="364"/>
      <c r="D92" s="596"/>
      <c r="E92" s="540"/>
      <c r="F92" s="590"/>
      <c r="G92" s="652"/>
      <c r="H92" s="326" t="s">
        <v>25</v>
      </c>
      <c r="I92" s="325">
        <f>J92+L92</f>
        <v>9.8000000000000007</v>
      </c>
      <c r="J92" s="291">
        <f>J91</f>
        <v>0</v>
      </c>
      <c r="K92" s="291"/>
      <c r="L92" s="293">
        <f>L91</f>
        <v>9.8000000000000007</v>
      </c>
      <c r="M92" s="294">
        <f>SUM(M91)</f>
        <v>0</v>
      </c>
      <c r="N92" s="294">
        <f>SUM(N91)</f>
        <v>0</v>
      </c>
      <c r="O92" s="632"/>
      <c r="P92" s="99"/>
      <c r="Q92" s="100"/>
      <c r="R92" s="415"/>
    </row>
    <row r="93" spans="1:18" ht="13.5" thickBot="1" x14ac:dyDescent="0.25">
      <c r="A93" s="20" t="s">
        <v>26</v>
      </c>
      <c r="B93" s="19" t="s">
        <v>26</v>
      </c>
      <c r="C93" s="554" t="s">
        <v>29</v>
      </c>
      <c r="D93" s="607"/>
      <c r="E93" s="607"/>
      <c r="F93" s="607"/>
      <c r="G93" s="607"/>
      <c r="H93" s="607"/>
      <c r="I93" s="32">
        <f>J93+L93</f>
        <v>109.8</v>
      </c>
      <c r="J93" s="33">
        <f>J88+J92+J90</f>
        <v>100</v>
      </c>
      <c r="K93" s="33"/>
      <c r="L93" s="34">
        <f>L92+L90+L88</f>
        <v>9.8000000000000007</v>
      </c>
      <c r="M93" s="41">
        <f>M88+M92+M90</f>
        <v>400</v>
      </c>
      <c r="N93" s="389">
        <f>N88+N92+N90</f>
        <v>400</v>
      </c>
      <c r="O93" s="618"/>
      <c r="P93" s="619"/>
      <c r="Q93" s="619"/>
      <c r="R93" s="620"/>
    </row>
    <row r="94" spans="1:18" ht="13.5" thickBot="1" x14ac:dyDescent="0.25">
      <c r="A94" s="369" t="s">
        <v>26</v>
      </c>
      <c r="B94" s="180" t="s">
        <v>28</v>
      </c>
      <c r="C94" s="558" t="s">
        <v>51</v>
      </c>
      <c r="D94" s="558"/>
      <c r="E94" s="558"/>
      <c r="F94" s="558"/>
      <c r="G94" s="558"/>
      <c r="H94" s="558"/>
      <c r="I94" s="558"/>
      <c r="J94" s="558"/>
      <c r="K94" s="558"/>
      <c r="L94" s="558"/>
      <c r="M94" s="558"/>
      <c r="N94" s="558"/>
      <c r="O94" s="558"/>
      <c r="P94" s="558"/>
      <c r="Q94" s="558"/>
      <c r="R94" s="559"/>
    </row>
    <row r="95" spans="1:18" ht="30.75" customHeight="1" x14ac:dyDescent="0.2">
      <c r="A95" s="385" t="s">
        <v>26</v>
      </c>
      <c r="B95" s="387" t="s">
        <v>28</v>
      </c>
      <c r="C95" s="363" t="s">
        <v>22</v>
      </c>
      <c r="D95" s="172" t="s">
        <v>54</v>
      </c>
      <c r="E95" s="240"/>
      <c r="F95" s="365" t="s">
        <v>23</v>
      </c>
      <c r="G95" s="147">
        <v>6</v>
      </c>
      <c r="H95" s="18"/>
      <c r="I95" s="327"/>
      <c r="J95" s="250"/>
      <c r="K95" s="328"/>
      <c r="L95" s="251"/>
      <c r="M95" s="16"/>
      <c r="N95" s="12"/>
      <c r="O95" s="120"/>
      <c r="P95" s="108"/>
      <c r="Q95" s="376"/>
      <c r="R95" s="404"/>
    </row>
    <row r="96" spans="1:18" ht="25.5" x14ac:dyDescent="0.2">
      <c r="A96" s="421"/>
      <c r="B96" s="402"/>
      <c r="C96" s="363"/>
      <c r="D96" s="173" t="s">
        <v>161</v>
      </c>
      <c r="E96" s="525"/>
      <c r="F96" s="148"/>
      <c r="G96" s="149"/>
      <c r="H96" s="15" t="s">
        <v>24</v>
      </c>
      <c r="I96" s="329">
        <f>J96+L96</f>
        <v>3278.9</v>
      </c>
      <c r="J96" s="253">
        <v>3278.9</v>
      </c>
      <c r="K96" s="329"/>
      <c r="L96" s="254"/>
      <c r="M96" s="65">
        <v>4028.9</v>
      </c>
      <c r="N96" s="150">
        <v>4028.9</v>
      </c>
      <c r="O96" s="151" t="s">
        <v>77</v>
      </c>
      <c r="P96" s="152">
        <v>11</v>
      </c>
      <c r="Q96" s="153">
        <v>12</v>
      </c>
      <c r="R96" s="154">
        <v>14</v>
      </c>
    </row>
    <row r="97" spans="1:18" ht="25.5" x14ac:dyDescent="0.2">
      <c r="A97" s="421"/>
      <c r="B97" s="402"/>
      <c r="C97" s="403"/>
      <c r="D97" s="173" t="s">
        <v>162</v>
      </c>
      <c r="E97" s="525"/>
      <c r="F97" s="148"/>
      <c r="G97" s="149"/>
      <c r="H97" s="14"/>
      <c r="I97" s="329"/>
      <c r="J97" s="250"/>
      <c r="K97" s="327"/>
      <c r="L97" s="251"/>
      <c r="M97" s="16"/>
      <c r="N97" s="13"/>
      <c r="O97" s="192" t="s">
        <v>182</v>
      </c>
      <c r="P97" s="339">
        <v>95</v>
      </c>
      <c r="Q97" s="113">
        <v>95</v>
      </c>
      <c r="R97" s="155">
        <v>95</v>
      </c>
    </row>
    <row r="98" spans="1:18" s="4" customFormat="1" ht="25.5" x14ac:dyDescent="0.2">
      <c r="A98" s="421"/>
      <c r="B98" s="402"/>
      <c r="C98" s="403"/>
      <c r="D98" s="173" t="s">
        <v>163</v>
      </c>
      <c r="E98" s="525"/>
      <c r="F98" s="148"/>
      <c r="G98" s="149"/>
      <c r="H98" s="15"/>
      <c r="I98" s="329"/>
      <c r="J98" s="253"/>
      <c r="K98" s="329"/>
      <c r="L98" s="254"/>
      <c r="M98" s="65"/>
      <c r="N98" s="47"/>
      <c r="O98" s="156" t="s">
        <v>181</v>
      </c>
      <c r="P98" s="157">
        <v>30</v>
      </c>
      <c r="Q98" s="158">
        <v>30</v>
      </c>
      <c r="R98" s="159">
        <v>30</v>
      </c>
    </row>
    <row r="99" spans="1:18" ht="29.25" customHeight="1" x14ac:dyDescent="0.2">
      <c r="A99" s="421"/>
      <c r="B99" s="402"/>
      <c r="C99" s="403"/>
      <c r="D99" s="173" t="s">
        <v>164</v>
      </c>
      <c r="E99" s="525"/>
      <c r="F99" s="148"/>
      <c r="G99" s="149"/>
      <c r="H99" s="15"/>
      <c r="I99" s="329"/>
      <c r="J99" s="253"/>
      <c r="K99" s="329"/>
      <c r="L99" s="254"/>
      <c r="M99" s="65"/>
      <c r="N99" s="150"/>
      <c r="O99" s="160" t="s">
        <v>79</v>
      </c>
      <c r="P99" s="340">
        <v>1</v>
      </c>
      <c r="Q99" s="114">
        <v>3</v>
      </c>
      <c r="R99" s="404">
        <v>3</v>
      </c>
    </row>
    <row r="100" spans="1:18" ht="38.25" x14ac:dyDescent="0.2">
      <c r="A100" s="421"/>
      <c r="B100" s="402"/>
      <c r="C100" s="403"/>
      <c r="D100" s="173" t="s">
        <v>165</v>
      </c>
      <c r="E100" s="525"/>
      <c r="F100" s="148"/>
      <c r="G100" s="149"/>
      <c r="H100" s="15"/>
      <c r="I100" s="329"/>
      <c r="J100" s="245"/>
      <c r="K100" s="244"/>
      <c r="L100" s="252"/>
      <c r="M100" s="65"/>
      <c r="N100" s="47"/>
      <c r="O100" s="162" t="s">
        <v>175</v>
      </c>
      <c r="P100" s="412"/>
      <c r="Q100" s="113">
        <v>2</v>
      </c>
      <c r="R100" s="154">
        <v>2</v>
      </c>
    </row>
    <row r="101" spans="1:18" s="4" customFormat="1" x14ac:dyDescent="0.2">
      <c r="A101" s="421"/>
      <c r="B101" s="402"/>
      <c r="C101" s="403"/>
      <c r="D101" s="173" t="s">
        <v>166</v>
      </c>
      <c r="E101" s="241"/>
      <c r="F101" s="148"/>
      <c r="G101" s="149"/>
      <c r="H101" s="15"/>
      <c r="I101" s="329"/>
      <c r="J101" s="253"/>
      <c r="K101" s="329"/>
      <c r="L101" s="254"/>
      <c r="M101" s="65"/>
      <c r="N101" s="150"/>
      <c r="O101" s="156" t="s">
        <v>180</v>
      </c>
      <c r="P101" s="157">
        <v>38.1</v>
      </c>
      <c r="Q101" s="158">
        <v>38.1</v>
      </c>
      <c r="R101" s="159">
        <v>38.1</v>
      </c>
    </row>
    <row r="102" spans="1:18" ht="15.75" customHeight="1" x14ac:dyDescent="0.2">
      <c r="A102" s="421"/>
      <c r="B102" s="402"/>
      <c r="C102" s="403"/>
      <c r="D102" s="173" t="s">
        <v>167</v>
      </c>
      <c r="E102" s="241"/>
      <c r="F102" s="148"/>
      <c r="G102" s="149"/>
      <c r="H102" s="15"/>
      <c r="I102" s="329"/>
      <c r="J102" s="253"/>
      <c r="K102" s="330"/>
      <c r="L102" s="331"/>
      <c r="M102" s="65"/>
      <c r="N102" s="150"/>
      <c r="O102" s="156" t="s">
        <v>78</v>
      </c>
      <c r="P102" s="161">
        <v>101</v>
      </c>
      <c r="Q102" s="153">
        <v>101</v>
      </c>
      <c r="R102" s="154">
        <v>101</v>
      </c>
    </row>
    <row r="103" spans="1:18" ht="42" customHeight="1" x14ac:dyDescent="0.2">
      <c r="A103" s="421"/>
      <c r="B103" s="402"/>
      <c r="C103" s="424"/>
      <c r="D103" s="653" t="s">
        <v>146</v>
      </c>
      <c r="E103" s="525"/>
      <c r="F103" s="589"/>
      <c r="G103" s="655"/>
      <c r="H103" s="15"/>
      <c r="I103" s="329"/>
      <c r="J103" s="245"/>
      <c r="K103" s="244"/>
      <c r="L103" s="252"/>
      <c r="M103" s="43"/>
      <c r="N103" s="49"/>
      <c r="O103" s="196" t="s">
        <v>179</v>
      </c>
      <c r="P103" s="339"/>
      <c r="Q103" s="112">
        <v>7</v>
      </c>
      <c r="R103" s="197">
        <v>6</v>
      </c>
    </row>
    <row r="104" spans="1:18" ht="14.25" customHeight="1" thickBot="1" x14ac:dyDescent="0.25">
      <c r="A104" s="386"/>
      <c r="B104" s="388"/>
      <c r="C104" s="234"/>
      <c r="D104" s="654"/>
      <c r="E104" s="540"/>
      <c r="F104" s="590"/>
      <c r="G104" s="656"/>
      <c r="H104" s="277" t="s">
        <v>25</v>
      </c>
      <c r="I104" s="290">
        <f>J104+L104</f>
        <v>3278.9</v>
      </c>
      <c r="J104" s="291">
        <f>SUM(J96:J103)</f>
        <v>3278.9</v>
      </c>
      <c r="K104" s="291"/>
      <c r="L104" s="287"/>
      <c r="M104" s="294">
        <f>SUM(M96:M103)</f>
        <v>4028.9</v>
      </c>
      <c r="N104" s="295">
        <f>SUM(N96:N103)</f>
        <v>4028.9</v>
      </c>
      <c r="O104" s="163"/>
      <c r="P104" s="99"/>
      <c r="Q104" s="100"/>
      <c r="R104" s="415"/>
    </row>
    <row r="105" spans="1:18" ht="28.5" customHeight="1" x14ac:dyDescent="0.2">
      <c r="A105" s="385" t="s">
        <v>26</v>
      </c>
      <c r="B105" s="387" t="s">
        <v>28</v>
      </c>
      <c r="C105" s="396" t="s">
        <v>26</v>
      </c>
      <c r="D105" s="635" t="s">
        <v>168</v>
      </c>
      <c r="E105" s="645"/>
      <c r="F105" s="178" t="s">
        <v>23</v>
      </c>
      <c r="G105" s="649">
        <v>6</v>
      </c>
      <c r="H105" s="17" t="s">
        <v>24</v>
      </c>
      <c r="I105" s="321">
        <f>J105+L105</f>
        <v>50.5</v>
      </c>
      <c r="J105" s="281">
        <v>50.5</v>
      </c>
      <c r="K105" s="321"/>
      <c r="L105" s="309"/>
      <c r="M105" s="28">
        <v>150</v>
      </c>
      <c r="N105" s="54">
        <v>150</v>
      </c>
      <c r="O105" s="165" t="s">
        <v>178</v>
      </c>
      <c r="P105" s="411">
        <v>1</v>
      </c>
      <c r="Q105" s="111">
        <v>1</v>
      </c>
      <c r="R105" s="198">
        <v>1</v>
      </c>
    </row>
    <row r="106" spans="1:18" ht="13.5" thickBot="1" x14ac:dyDescent="0.25">
      <c r="A106" s="386"/>
      <c r="B106" s="388"/>
      <c r="C106" s="397"/>
      <c r="D106" s="596"/>
      <c r="E106" s="646"/>
      <c r="F106" s="179"/>
      <c r="G106" s="650"/>
      <c r="H106" s="277" t="s">
        <v>25</v>
      </c>
      <c r="I106" s="290">
        <f>J106+L106</f>
        <v>50.5</v>
      </c>
      <c r="J106" s="291">
        <f>J105</f>
        <v>50.5</v>
      </c>
      <c r="K106" s="291">
        <f>K105</f>
        <v>0</v>
      </c>
      <c r="L106" s="291">
        <f>L105</f>
        <v>0</v>
      </c>
      <c r="M106" s="294">
        <f>SUM(M105)</f>
        <v>150</v>
      </c>
      <c r="N106" s="295">
        <f>SUM(N105)</f>
        <v>150</v>
      </c>
      <c r="O106" s="163"/>
      <c r="P106" s="99"/>
      <c r="Q106" s="100"/>
      <c r="R106" s="415"/>
    </row>
    <row r="107" spans="1:18" ht="17.25" customHeight="1" x14ac:dyDescent="0.2">
      <c r="A107" s="556" t="s">
        <v>26</v>
      </c>
      <c r="B107" s="530" t="s">
        <v>28</v>
      </c>
      <c r="C107" s="177" t="s">
        <v>28</v>
      </c>
      <c r="D107" s="643" t="s">
        <v>66</v>
      </c>
      <c r="E107" s="645"/>
      <c r="F107" s="178" t="s">
        <v>23</v>
      </c>
      <c r="G107" s="647">
        <v>2</v>
      </c>
      <c r="H107" s="142" t="s">
        <v>24</v>
      </c>
      <c r="I107" s="288">
        <f>J107+L107</f>
        <v>108</v>
      </c>
      <c r="J107" s="271">
        <v>108</v>
      </c>
      <c r="K107" s="271"/>
      <c r="L107" s="332"/>
      <c r="M107" s="72">
        <v>110</v>
      </c>
      <c r="N107" s="72">
        <v>110</v>
      </c>
      <c r="O107" s="501" t="s">
        <v>91</v>
      </c>
      <c r="P107" s="88">
        <v>400</v>
      </c>
      <c r="Q107" s="118">
        <v>350</v>
      </c>
      <c r="R107" s="414">
        <v>300</v>
      </c>
    </row>
    <row r="108" spans="1:18" ht="13.5" thickBot="1" x14ac:dyDescent="0.25">
      <c r="A108" s="557"/>
      <c r="B108" s="560"/>
      <c r="C108" s="175"/>
      <c r="D108" s="644"/>
      <c r="E108" s="646"/>
      <c r="F108" s="179"/>
      <c r="G108" s="648"/>
      <c r="H108" s="277" t="s">
        <v>25</v>
      </c>
      <c r="I108" s="343">
        <f>J108+L108</f>
        <v>108</v>
      </c>
      <c r="J108" s="291">
        <f>SUM(J107)</f>
        <v>108</v>
      </c>
      <c r="K108" s="291"/>
      <c r="L108" s="293"/>
      <c r="M108" s="294">
        <f>SUM(M107)</f>
        <v>110</v>
      </c>
      <c r="N108" s="295">
        <f>SUM(N107)</f>
        <v>110</v>
      </c>
      <c r="O108" s="502"/>
      <c r="P108" s="99"/>
      <c r="Q108" s="100"/>
      <c r="R108" s="415"/>
    </row>
    <row r="109" spans="1:18" ht="55.5" customHeight="1" x14ac:dyDescent="0.2">
      <c r="A109" s="556" t="s">
        <v>26</v>
      </c>
      <c r="B109" s="530" t="s">
        <v>28</v>
      </c>
      <c r="C109" s="177" t="s">
        <v>30</v>
      </c>
      <c r="D109" s="643" t="s">
        <v>102</v>
      </c>
      <c r="E109" s="645"/>
      <c r="F109" s="178" t="s">
        <v>23</v>
      </c>
      <c r="G109" s="647">
        <v>2</v>
      </c>
      <c r="H109" s="142" t="s">
        <v>24</v>
      </c>
      <c r="I109" s="288"/>
      <c r="J109" s="271"/>
      <c r="K109" s="271"/>
      <c r="L109" s="332"/>
      <c r="M109" s="72">
        <v>50</v>
      </c>
      <c r="N109" s="72">
        <v>50</v>
      </c>
      <c r="O109" s="85" t="s">
        <v>177</v>
      </c>
      <c r="P109" s="88"/>
      <c r="Q109" s="118">
        <v>7</v>
      </c>
      <c r="R109" s="414">
        <v>6</v>
      </c>
    </row>
    <row r="110" spans="1:18" ht="13.5" thickBot="1" x14ac:dyDescent="0.25">
      <c r="A110" s="557"/>
      <c r="B110" s="560"/>
      <c r="C110" s="175"/>
      <c r="D110" s="644"/>
      <c r="E110" s="646"/>
      <c r="F110" s="179"/>
      <c r="G110" s="648"/>
      <c r="H110" s="277" t="s">
        <v>25</v>
      </c>
      <c r="I110" s="333">
        <f>J110+L110</f>
        <v>0</v>
      </c>
      <c r="J110" s="311">
        <f>J109</f>
        <v>0</v>
      </c>
      <c r="K110" s="311">
        <f>K109</f>
        <v>0</v>
      </c>
      <c r="L110" s="311">
        <f>L109</f>
        <v>0</v>
      </c>
      <c r="M110" s="294">
        <f>SUM(M109)</f>
        <v>50</v>
      </c>
      <c r="N110" s="295">
        <f>SUM(N109)</f>
        <v>50</v>
      </c>
      <c r="O110" s="77"/>
      <c r="P110" s="99"/>
      <c r="Q110" s="100"/>
      <c r="R110" s="415"/>
    </row>
    <row r="111" spans="1:18" ht="29.25" customHeight="1" x14ac:dyDescent="0.2">
      <c r="A111" s="556" t="s">
        <v>26</v>
      </c>
      <c r="B111" s="530" t="s">
        <v>28</v>
      </c>
      <c r="C111" s="177" t="s">
        <v>31</v>
      </c>
      <c r="D111" s="643" t="s">
        <v>56</v>
      </c>
      <c r="E111" s="645"/>
      <c r="F111" s="178" t="s">
        <v>23</v>
      </c>
      <c r="G111" s="647">
        <v>2</v>
      </c>
      <c r="H111" s="142" t="s">
        <v>24</v>
      </c>
      <c r="I111" s="288"/>
      <c r="J111" s="271"/>
      <c r="K111" s="271"/>
      <c r="L111" s="332"/>
      <c r="M111" s="72">
        <v>140</v>
      </c>
      <c r="N111" s="72"/>
      <c r="O111" s="85" t="s">
        <v>114</v>
      </c>
      <c r="P111" s="88"/>
      <c r="Q111" s="118">
        <v>1</v>
      </c>
      <c r="R111" s="414"/>
    </row>
    <row r="112" spans="1:18" ht="13.5" thickBot="1" x14ac:dyDescent="0.25">
      <c r="A112" s="529"/>
      <c r="B112" s="548"/>
      <c r="C112" s="176"/>
      <c r="D112" s="644"/>
      <c r="E112" s="646"/>
      <c r="F112" s="179"/>
      <c r="G112" s="648"/>
      <c r="H112" s="277" t="s">
        <v>25</v>
      </c>
      <c r="I112" s="333">
        <f>J112+L112</f>
        <v>0</v>
      </c>
      <c r="J112" s="311">
        <f>J111</f>
        <v>0</v>
      </c>
      <c r="K112" s="311">
        <f>K111</f>
        <v>0</v>
      </c>
      <c r="L112" s="311">
        <f>L111</f>
        <v>0</v>
      </c>
      <c r="M112" s="319">
        <f>SUM(M111)</f>
        <v>140</v>
      </c>
      <c r="N112" s="320">
        <f>SUM(N111)</f>
        <v>0</v>
      </c>
      <c r="O112" s="168"/>
      <c r="P112" s="87"/>
      <c r="Q112" s="55"/>
      <c r="R112" s="404"/>
    </row>
    <row r="113" spans="1:19" ht="15" customHeight="1" thickBot="1" x14ac:dyDescent="0.25">
      <c r="A113" s="42" t="s">
        <v>26</v>
      </c>
      <c r="B113" s="44" t="s">
        <v>28</v>
      </c>
      <c r="C113" s="554" t="s">
        <v>29</v>
      </c>
      <c r="D113" s="607"/>
      <c r="E113" s="607"/>
      <c r="F113" s="607"/>
      <c r="G113" s="607"/>
      <c r="H113" s="742"/>
      <c r="I113" s="39">
        <f>J113+L113</f>
        <v>3437.4</v>
      </c>
      <c r="J113" s="40">
        <f>J112+J110+J108+J106+J104</f>
        <v>3437.4</v>
      </c>
      <c r="K113" s="40">
        <f>K112+K110+K108+K106+K104</f>
        <v>0</v>
      </c>
      <c r="L113" s="40">
        <f>L112+L110+L108+L106+L104</f>
        <v>0</v>
      </c>
      <c r="M113" s="74">
        <f>M108+M104+M112+M110+M106</f>
        <v>4478.8999999999996</v>
      </c>
      <c r="N113" s="380">
        <f>N108+N104+N112+N110+N106</f>
        <v>4338.8999999999996</v>
      </c>
      <c r="O113" s="682"/>
      <c r="P113" s="683"/>
      <c r="Q113" s="683"/>
      <c r="R113" s="684"/>
    </row>
    <row r="114" spans="1:19" ht="15.75" customHeight="1" thickBot="1" x14ac:dyDescent="0.25">
      <c r="A114" s="42" t="s">
        <v>26</v>
      </c>
      <c r="B114" s="737" t="s">
        <v>11</v>
      </c>
      <c r="C114" s="737"/>
      <c r="D114" s="737"/>
      <c r="E114" s="737"/>
      <c r="F114" s="737"/>
      <c r="G114" s="737"/>
      <c r="H114" s="738"/>
      <c r="I114" s="36">
        <f>J114+L114</f>
        <v>14465</v>
      </c>
      <c r="J114" s="37">
        <f>J113+J93+J85</f>
        <v>4073.8</v>
      </c>
      <c r="K114" s="37">
        <f>K113+K93+K85</f>
        <v>39.199999999999996</v>
      </c>
      <c r="L114" s="37">
        <f>L113+L93+L85</f>
        <v>10391.199999999999</v>
      </c>
      <c r="M114" s="75">
        <f>M113+M93+M85</f>
        <v>15162.000000000002</v>
      </c>
      <c r="N114" s="381">
        <f>N113+N93+N85</f>
        <v>11492.099999999999</v>
      </c>
      <c r="O114" s="685"/>
      <c r="P114" s="686"/>
      <c r="Q114" s="686"/>
      <c r="R114" s="687"/>
    </row>
    <row r="115" spans="1:19" ht="14.25" customHeight="1" thickBot="1" x14ac:dyDescent="0.25">
      <c r="A115" s="45" t="s">
        <v>10</v>
      </c>
      <c r="B115" s="739" t="s">
        <v>12</v>
      </c>
      <c r="C115" s="739"/>
      <c r="D115" s="739"/>
      <c r="E115" s="739"/>
      <c r="F115" s="739"/>
      <c r="G115" s="739"/>
      <c r="H115" s="740"/>
      <c r="I115" s="38">
        <f>J115+L115</f>
        <v>203479.7</v>
      </c>
      <c r="J115" s="35">
        <f>J114+J47</f>
        <v>192799.5</v>
      </c>
      <c r="K115" s="35">
        <f>K114+K47</f>
        <v>126407.7</v>
      </c>
      <c r="L115" s="35">
        <f>L114+L47</f>
        <v>10680.199999999999</v>
      </c>
      <c r="M115" s="76">
        <f>M114+M47</f>
        <v>204218.70000000004</v>
      </c>
      <c r="N115" s="59">
        <f>N114+N47</f>
        <v>200528.80000000005</v>
      </c>
      <c r="O115" s="688"/>
      <c r="P115" s="689"/>
      <c r="Q115" s="689"/>
      <c r="R115" s="690"/>
    </row>
    <row r="116" spans="1:19" s="140" customFormat="1" ht="30" customHeight="1" x14ac:dyDescent="0.2">
      <c r="A116" s="741" t="s">
        <v>129</v>
      </c>
      <c r="B116" s="741"/>
      <c r="C116" s="741"/>
      <c r="D116" s="741"/>
      <c r="E116" s="741"/>
      <c r="F116" s="741"/>
      <c r="G116" s="741"/>
      <c r="H116" s="741"/>
      <c r="I116" s="741"/>
      <c r="J116" s="741"/>
      <c r="K116" s="741"/>
      <c r="L116" s="741"/>
      <c r="M116" s="741"/>
      <c r="N116" s="741"/>
      <c r="O116" s="741"/>
      <c r="P116" s="741"/>
      <c r="Q116" s="741"/>
      <c r="R116" s="741"/>
      <c r="S116" s="139"/>
    </row>
    <row r="117" spans="1:19" s="6" customFormat="1" ht="14.25" customHeight="1" thickBot="1" x14ac:dyDescent="0.25">
      <c r="A117" s="681" t="s">
        <v>2</v>
      </c>
      <c r="B117" s="681"/>
      <c r="C117" s="681"/>
      <c r="D117" s="681"/>
      <c r="E117" s="681"/>
      <c r="F117" s="681"/>
      <c r="G117" s="681"/>
      <c r="H117" s="681"/>
      <c r="I117" s="681"/>
      <c r="J117" s="681"/>
      <c r="K117" s="681"/>
      <c r="L117" s="681"/>
      <c r="M117" s="681"/>
      <c r="N117" s="681"/>
      <c r="O117" s="681"/>
      <c r="P117" s="681"/>
      <c r="Q117" s="681"/>
      <c r="R117" s="119"/>
    </row>
    <row r="118" spans="1:19" s="7" customFormat="1" ht="34.5" customHeight="1" thickBot="1" x14ac:dyDescent="0.25">
      <c r="A118" s="691" t="s">
        <v>3</v>
      </c>
      <c r="B118" s="692"/>
      <c r="C118" s="692"/>
      <c r="D118" s="692"/>
      <c r="E118" s="692"/>
      <c r="F118" s="692"/>
      <c r="G118" s="692"/>
      <c r="H118" s="693"/>
      <c r="I118" s="453" t="s">
        <v>107</v>
      </c>
      <c r="J118" s="454"/>
      <c r="K118" s="454"/>
      <c r="L118" s="455"/>
      <c r="M118" s="92" t="s">
        <v>112</v>
      </c>
      <c r="N118" s="92" t="s">
        <v>113</v>
      </c>
      <c r="O118" s="90"/>
      <c r="P118" s="666"/>
      <c r="Q118" s="666"/>
      <c r="R118" s="70"/>
    </row>
    <row r="119" spans="1:19" s="7" customFormat="1" ht="14.25" customHeight="1" x14ac:dyDescent="0.2">
      <c r="A119" s="678" t="s">
        <v>35</v>
      </c>
      <c r="B119" s="679"/>
      <c r="C119" s="679"/>
      <c r="D119" s="679"/>
      <c r="E119" s="679"/>
      <c r="F119" s="679"/>
      <c r="G119" s="679"/>
      <c r="H119" s="680"/>
      <c r="I119" s="730">
        <f>I120+I126</f>
        <v>195155.1</v>
      </c>
      <c r="J119" s="731"/>
      <c r="K119" s="731"/>
      <c r="L119" s="731"/>
      <c r="M119" s="93">
        <f>M120+M126</f>
        <v>199618.69999999998</v>
      </c>
      <c r="N119" s="93">
        <f>N120+N126</f>
        <v>196903.8</v>
      </c>
      <c r="O119" s="91"/>
      <c r="P119" s="673"/>
      <c r="Q119" s="673"/>
      <c r="R119" s="70"/>
    </row>
    <row r="120" spans="1:19" s="7" customFormat="1" ht="14.25" customHeight="1" x14ac:dyDescent="0.2">
      <c r="A120" s="707" t="s">
        <v>150</v>
      </c>
      <c r="B120" s="708"/>
      <c r="C120" s="708"/>
      <c r="D120" s="708"/>
      <c r="E120" s="708"/>
      <c r="F120" s="708"/>
      <c r="G120" s="708"/>
      <c r="H120" s="709"/>
      <c r="I120" s="710">
        <f>SUM(I121:L125)</f>
        <v>195045.5</v>
      </c>
      <c r="J120" s="711"/>
      <c r="K120" s="711"/>
      <c r="L120" s="712"/>
      <c r="M120" s="342">
        <f>SUM(M121:M125)</f>
        <v>199618.69999999998</v>
      </c>
      <c r="N120" s="342">
        <f>SUM(N121:N125)</f>
        <v>196903.8</v>
      </c>
      <c r="O120" s="91"/>
      <c r="P120" s="379"/>
      <c r="Q120" s="379"/>
      <c r="R120" s="70"/>
    </row>
    <row r="121" spans="1:19" s="7" customFormat="1" ht="12" customHeight="1" x14ac:dyDescent="0.2">
      <c r="A121" s="674" t="s">
        <v>38</v>
      </c>
      <c r="B121" s="675"/>
      <c r="C121" s="675"/>
      <c r="D121" s="675"/>
      <c r="E121" s="675"/>
      <c r="F121" s="675"/>
      <c r="G121" s="675"/>
      <c r="H121" s="676"/>
      <c r="I121" s="657">
        <f>SUMIF(H12:H108,"sb",I12:I108)</f>
        <v>72358.799999999988</v>
      </c>
      <c r="J121" s="658"/>
      <c r="K121" s="658"/>
      <c r="L121" s="658"/>
      <c r="M121" s="66">
        <f>SUMIF(H12:H111,"sb",M12:M111)</f>
        <v>74468.799999999988</v>
      </c>
      <c r="N121" s="66">
        <f>SUMIF(H12:H111,"sb",N12:N111)</f>
        <v>74280.2</v>
      </c>
      <c r="O121" s="89"/>
      <c r="P121" s="677"/>
      <c r="Q121" s="677"/>
      <c r="R121" s="70"/>
    </row>
    <row r="122" spans="1:19" s="7" customFormat="1" ht="14.25" customHeight="1" x14ac:dyDescent="0.2">
      <c r="A122" s="674" t="s">
        <v>46</v>
      </c>
      <c r="B122" s="675"/>
      <c r="C122" s="675"/>
      <c r="D122" s="675"/>
      <c r="E122" s="675"/>
      <c r="F122" s="675"/>
      <c r="G122" s="675"/>
      <c r="H122" s="676"/>
      <c r="I122" s="657">
        <f>SUMIF(H10:H108,"sb(sp)",I10:I108)</f>
        <v>16604.3</v>
      </c>
      <c r="J122" s="658"/>
      <c r="K122" s="658"/>
      <c r="L122" s="658"/>
      <c r="M122" s="66">
        <f>SUMIF(H12:H111,H13,M12:M112)</f>
        <v>16604.3</v>
      </c>
      <c r="N122" s="66">
        <f>SUMIF(H12:H111,"sb(sp)",N12:N111)</f>
        <v>16604.3</v>
      </c>
      <c r="O122" s="89"/>
      <c r="P122" s="677"/>
      <c r="Q122" s="677"/>
      <c r="R122" s="70"/>
    </row>
    <row r="123" spans="1:19" s="7" customFormat="1" ht="14.25" customHeight="1" x14ac:dyDescent="0.2">
      <c r="A123" s="674" t="s">
        <v>39</v>
      </c>
      <c r="B123" s="675"/>
      <c r="C123" s="675"/>
      <c r="D123" s="675"/>
      <c r="E123" s="675"/>
      <c r="F123" s="675"/>
      <c r="G123" s="675"/>
      <c r="H123" s="676"/>
      <c r="I123" s="657">
        <f>SUMIF(H12:H108,"sb(vb)",I12:I108)</f>
        <v>103923.8</v>
      </c>
      <c r="J123" s="658"/>
      <c r="K123" s="658"/>
      <c r="L123" s="658"/>
      <c r="M123" s="67">
        <f>SUMIF(H12:H111,H14,M12:M111)</f>
        <v>105859.3</v>
      </c>
      <c r="N123" s="67">
        <f>SUMIF(H12:H111,H14,N12:N111)</f>
        <v>105859.3</v>
      </c>
      <c r="O123" s="89"/>
      <c r="P123" s="677"/>
      <c r="Q123" s="677"/>
      <c r="R123" s="70"/>
    </row>
    <row r="124" spans="1:19" s="7" customFormat="1" ht="15.75" customHeight="1" x14ac:dyDescent="0.2">
      <c r="A124" s="674" t="s">
        <v>0</v>
      </c>
      <c r="B124" s="675"/>
      <c r="C124" s="675"/>
      <c r="D124" s="675"/>
      <c r="E124" s="675"/>
      <c r="F124" s="675"/>
      <c r="G124" s="675"/>
      <c r="H124" s="676"/>
      <c r="I124" s="657">
        <f>SUMIF(H16:H108,"sb(mk)",I16:I108)</f>
        <v>160</v>
      </c>
      <c r="J124" s="658"/>
      <c r="K124" s="658"/>
      <c r="L124" s="658"/>
      <c r="M124" s="64">
        <v>160</v>
      </c>
      <c r="N124" s="64">
        <v>160</v>
      </c>
      <c r="O124" s="89"/>
      <c r="P124" s="677"/>
      <c r="Q124" s="677"/>
      <c r="R124" s="70"/>
    </row>
    <row r="125" spans="1:19" s="7" customFormat="1" ht="12.75" customHeight="1" x14ac:dyDescent="0.2">
      <c r="A125" s="674" t="s">
        <v>59</v>
      </c>
      <c r="B125" s="675"/>
      <c r="C125" s="675"/>
      <c r="D125" s="675"/>
      <c r="E125" s="675"/>
      <c r="F125" s="675"/>
      <c r="G125" s="675"/>
      <c r="H125" s="676"/>
      <c r="I125" s="702">
        <f>SUMIF(H16:H108,"sb(p)",I16:I108)</f>
        <v>1998.6</v>
      </c>
      <c r="J125" s="703"/>
      <c r="K125" s="703"/>
      <c r="L125" s="703"/>
      <c r="M125" s="52">
        <f>SUMIF(H12:H111,H51,M12:M111)</f>
        <v>2526.3000000000002</v>
      </c>
      <c r="N125" s="52">
        <f>SUMIF(H16:H111,H51,N16:N111)</f>
        <v>0</v>
      </c>
      <c r="O125" s="89"/>
      <c r="P125" s="677"/>
      <c r="Q125" s="677"/>
      <c r="R125" s="70"/>
    </row>
    <row r="126" spans="1:19" s="7" customFormat="1" ht="12.75" customHeight="1" thickBot="1" x14ac:dyDescent="0.25">
      <c r="A126" s="667" t="s">
        <v>130</v>
      </c>
      <c r="B126" s="668"/>
      <c r="C126" s="668"/>
      <c r="D126" s="668"/>
      <c r="E126" s="668"/>
      <c r="F126" s="668"/>
      <c r="G126" s="668"/>
      <c r="H126" s="669"/>
      <c r="I126" s="670">
        <f>SUMIF(H16:H111,"pf",I16:I111)</f>
        <v>109.6</v>
      </c>
      <c r="J126" s="671"/>
      <c r="K126" s="671"/>
      <c r="L126" s="672"/>
      <c r="M126" s="341">
        <f>SUMIF(H12:H111,"pf",M12:M111)</f>
        <v>0</v>
      </c>
      <c r="N126" s="341">
        <f>SUMIF(H14:H111,"pf",N14:N111)</f>
        <v>0</v>
      </c>
      <c r="O126" s="89"/>
      <c r="P126" s="374"/>
      <c r="Q126" s="374"/>
      <c r="R126" s="70"/>
    </row>
    <row r="127" spans="1:19" s="7" customFormat="1" ht="12.75" customHeight="1" thickBot="1" x14ac:dyDescent="0.25">
      <c r="A127" s="660" t="s">
        <v>36</v>
      </c>
      <c r="B127" s="661"/>
      <c r="C127" s="661"/>
      <c r="D127" s="661"/>
      <c r="E127" s="661"/>
      <c r="F127" s="661"/>
      <c r="G127" s="661"/>
      <c r="H127" s="662"/>
      <c r="I127" s="663">
        <f>SUM(I128:L129)</f>
        <v>8324.6</v>
      </c>
      <c r="J127" s="664"/>
      <c r="K127" s="664"/>
      <c r="L127" s="664"/>
      <c r="M127" s="46">
        <f>SUM(M128:M129)</f>
        <v>4600</v>
      </c>
      <c r="N127" s="46">
        <f>SUM(N128:N129)</f>
        <v>3625</v>
      </c>
      <c r="O127" s="57"/>
      <c r="P127" s="665"/>
      <c r="Q127" s="665"/>
      <c r="R127" s="70"/>
    </row>
    <row r="128" spans="1:19" s="7" customFormat="1" x14ac:dyDescent="0.2">
      <c r="A128" s="482" t="s">
        <v>40</v>
      </c>
      <c r="B128" s="700"/>
      <c r="C128" s="700"/>
      <c r="D128" s="700"/>
      <c r="E128" s="700"/>
      <c r="F128" s="700"/>
      <c r="G128" s="700"/>
      <c r="H128" s="701"/>
      <c r="I128" s="702">
        <f>SUMIF(H10:H108,"es",I10:I108)</f>
        <v>7093.6</v>
      </c>
      <c r="J128" s="703"/>
      <c r="K128" s="703"/>
      <c r="L128" s="703"/>
      <c r="M128" s="10">
        <f>SUMIF(H12:H107,H53,M12:M107)</f>
        <v>3910</v>
      </c>
      <c r="N128" s="10">
        <f>SUMIF(H16:H111,"es",N16:N111)</f>
        <v>3625</v>
      </c>
      <c r="O128" s="56"/>
      <c r="P128" s="659"/>
      <c r="Q128" s="659"/>
      <c r="R128" s="70"/>
    </row>
    <row r="129" spans="1:18" s="7" customFormat="1" ht="13.5" thickBot="1" x14ac:dyDescent="0.25">
      <c r="A129" s="704" t="s">
        <v>1</v>
      </c>
      <c r="B129" s="705"/>
      <c r="C129" s="705"/>
      <c r="D129" s="705"/>
      <c r="E129" s="705"/>
      <c r="F129" s="705"/>
      <c r="G129" s="705"/>
      <c r="H129" s="706"/>
      <c r="I129" s="657">
        <f>SUMIF(H10:H108,"lrvb",I10:I108)</f>
        <v>1231</v>
      </c>
      <c r="J129" s="658"/>
      <c r="K129" s="658"/>
      <c r="L129" s="658"/>
      <c r="M129" s="68">
        <f>SUMIF(H12:H107,H52,M12:M107)</f>
        <v>690</v>
      </c>
      <c r="N129" s="68">
        <f>SUMIF(H12:H111,"lrvb",N12:N111)</f>
        <v>0</v>
      </c>
      <c r="O129" s="56"/>
      <c r="P129" s="659"/>
      <c r="Q129" s="659"/>
      <c r="R129" s="70"/>
    </row>
    <row r="130" spans="1:18" ht="13.5" thickBot="1" x14ac:dyDescent="0.25">
      <c r="A130" s="694" t="s">
        <v>37</v>
      </c>
      <c r="B130" s="695"/>
      <c r="C130" s="695"/>
      <c r="D130" s="695"/>
      <c r="E130" s="695"/>
      <c r="F130" s="695"/>
      <c r="G130" s="695"/>
      <c r="H130" s="696"/>
      <c r="I130" s="697">
        <f>I127+I119</f>
        <v>203479.7</v>
      </c>
      <c r="J130" s="698"/>
      <c r="K130" s="698"/>
      <c r="L130" s="698"/>
      <c r="M130" s="334">
        <f>M119+M127</f>
        <v>204218.69999999998</v>
      </c>
      <c r="N130" s="334">
        <f>N127+N119</f>
        <v>200528.8</v>
      </c>
      <c r="O130" s="91"/>
      <c r="P130" s="699"/>
      <c r="Q130" s="699"/>
    </row>
    <row r="132" spans="1:18" x14ac:dyDescent="0.2">
      <c r="D132" s="2"/>
      <c r="E132" s="183"/>
      <c r="F132" s="2"/>
      <c r="G132" s="69"/>
      <c r="H132" s="138"/>
      <c r="I132" s="338"/>
      <c r="J132" s="338"/>
      <c r="K132" s="338"/>
      <c r="L132" s="338"/>
      <c r="M132" s="2"/>
      <c r="N132" s="2"/>
    </row>
    <row r="133" spans="1:18" x14ac:dyDescent="0.2">
      <c r="D133" s="2"/>
      <c r="E133" s="183"/>
      <c r="F133" s="2"/>
      <c r="G133" s="69"/>
      <c r="H133" s="138"/>
      <c r="I133" s="2"/>
      <c r="J133" s="2"/>
      <c r="K133" s="2"/>
      <c r="L133" s="2"/>
      <c r="M133" s="2"/>
      <c r="N133" s="2"/>
    </row>
    <row r="134" spans="1:18" x14ac:dyDescent="0.2">
      <c r="D134" s="2"/>
      <c r="E134" s="183"/>
      <c r="F134" s="2"/>
      <c r="G134" s="69"/>
      <c r="H134" s="138"/>
      <c r="I134" s="2"/>
      <c r="J134" s="2"/>
      <c r="K134" s="2"/>
      <c r="L134" s="2"/>
      <c r="M134" s="2"/>
      <c r="N134" s="2"/>
    </row>
    <row r="135" spans="1:18" x14ac:dyDescent="0.2">
      <c r="D135" s="2"/>
      <c r="E135" s="183"/>
      <c r="F135" s="2"/>
      <c r="G135" s="69"/>
      <c r="H135" s="138"/>
      <c r="I135" s="2"/>
      <c r="J135" s="2"/>
      <c r="K135" s="2"/>
      <c r="L135" s="2"/>
      <c r="M135" s="2"/>
      <c r="N135" s="2"/>
    </row>
    <row r="136" spans="1:18" x14ac:dyDescent="0.2">
      <c r="D136" s="2"/>
      <c r="E136" s="183"/>
      <c r="F136" s="2"/>
      <c r="G136" s="69"/>
      <c r="H136" s="138"/>
      <c r="I136" s="2"/>
      <c r="J136" s="2"/>
      <c r="K136" s="2"/>
      <c r="L136" s="2"/>
      <c r="M136" s="2"/>
      <c r="N136" s="2"/>
    </row>
    <row r="137" spans="1:18" x14ac:dyDescent="0.2">
      <c r="D137" s="2"/>
      <c r="E137" s="183"/>
      <c r="F137" s="2"/>
      <c r="G137" s="69"/>
      <c r="H137" s="138"/>
      <c r="I137" s="2"/>
      <c r="J137" s="2"/>
      <c r="K137" s="2"/>
      <c r="L137" s="2"/>
      <c r="M137" s="2"/>
      <c r="N137" s="2"/>
    </row>
    <row r="138" spans="1:18" x14ac:dyDescent="0.2">
      <c r="D138" s="2"/>
      <c r="E138" s="183"/>
      <c r="F138" s="2"/>
      <c r="G138" s="69"/>
      <c r="H138" s="138"/>
      <c r="I138" s="2"/>
      <c r="J138" s="2"/>
      <c r="K138" s="2"/>
      <c r="L138" s="2"/>
      <c r="M138" s="2"/>
      <c r="N138" s="2"/>
    </row>
    <row r="139" spans="1:18" x14ac:dyDescent="0.2">
      <c r="D139" s="2"/>
      <c r="E139" s="183"/>
      <c r="F139" s="2"/>
      <c r="G139" s="69"/>
      <c r="H139" s="138"/>
      <c r="I139" s="2"/>
      <c r="J139" s="2"/>
      <c r="K139" s="2"/>
      <c r="L139" s="2"/>
      <c r="M139" s="2"/>
      <c r="N139" s="2"/>
    </row>
    <row r="140" spans="1:18" x14ac:dyDescent="0.2">
      <c r="D140" s="2"/>
      <c r="E140" s="183"/>
      <c r="F140" s="2"/>
      <c r="G140" s="69"/>
      <c r="H140" s="138"/>
      <c r="I140" s="2"/>
      <c r="J140" s="2"/>
      <c r="K140" s="2"/>
      <c r="L140" s="2"/>
      <c r="M140" s="2"/>
      <c r="N140" s="2"/>
    </row>
    <row r="141" spans="1:18" x14ac:dyDescent="0.2">
      <c r="D141" s="2"/>
      <c r="E141" s="183"/>
      <c r="F141" s="2"/>
      <c r="G141" s="69"/>
      <c r="H141" s="138"/>
      <c r="I141" s="2"/>
      <c r="J141" s="2"/>
      <c r="K141" s="2"/>
      <c r="L141" s="2"/>
      <c r="M141" s="2"/>
      <c r="N141" s="2"/>
    </row>
    <row r="142" spans="1:18" x14ac:dyDescent="0.2">
      <c r="D142" s="2"/>
      <c r="E142" s="183"/>
      <c r="F142" s="2"/>
      <c r="G142" s="69"/>
      <c r="H142" s="138"/>
      <c r="I142" s="2"/>
      <c r="J142" s="2"/>
      <c r="K142" s="2"/>
      <c r="L142" s="2"/>
      <c r="M142" s="2"/>
      <c r="N142" s="2"/>
    </row>
    <row r="143" spans="1:18" x14ac:dyDescent="0.2">
      <c r="A143" s="2"/>
      <c r="B143" s="2"/>
      <c r="C143" s="2"/>
      <c r="D143" s="2"/>
      <c r="E143" s="183"/>
      <c r="F143" s="2"/>
      <c r="G143" s="69"/>
      <c r="H143" s="138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2">
      <c r="A144" s="2"/>
      <c r="B144" s="2"/>
      <c r="C144" s="2"/>
      <c r="D144" s="2"/>
      <c r="E144" s="183"/>
      <c r="F144" s="2"/>
      <c r="G144" s="69"/>
      <c r="H144" s="138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2">
      <c r="A145" s="2"/>
      <c r="B145" s="2"/>
      <c r="C145" s="2"/>
      <c r="D145" s="2"/>
      <c r="E145" s="183"/>
      <c r="F145" s="2"/>
      <c r="G145" s="69"/>
      <c r="H145" s="138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x14ac:dyDescent="0.2">
      <c r="A146" s="2"/>
      <c r="B146" s="2"/>
      <c r="C146" s="2"/>
      <c r="D146" s="2"/>
      <c r="E146" s="183"/>
      <c r="F146" s="2"/>
      <c r="G146" s="69"/>
      <c r="H146" s="138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2">
      <c r="A147" s="2"/>
      <c r="B147" s="2"/>
      <c r="C147" s="2"/>
      <c r="D147" s="2"/>
      <c r="E147" s="183"/>
      <c r="F147" s="2"/>
      <c r="G147" s="69"/>
      <c r="H147" s="138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2">
      <c r="A148" s="2"/>
      <c r="B148" s="2"/>
      <c r="C148" s="2"/>
      <c r="D148" s="2"/>
      <c r="E148" s="183"/>
      <c r="F148" s="2"/>
      <c r="G148" s="69"/>
      <c r="H148" s="138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2">
      <c r="A149" s="2"/>
      <c r="B149" s="2"/>
      <c r="C149" s="2"/>
      <c r="D149" s="2"/>
      <c r="E149" s="183"/>
      <c r="F149" s="2"/>
      <c r="G149" s="69"/>
      <c r="H149" s="138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2">
      <c r="A150" s="2"/>
      <c r="B150" s="2"/>
      <c r="C150" s="2"/>
      <c r="D150" s="2"/>
      <c r="E150" s="183"/>
      <c r="F150" s="2"/>
      <c r="G150" s="69"/>
      <c r="H150" s="138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2">
      <c r="A151" s="2"/>
      <c r="B151" s="2"/>
      <c r="C151" s="2"/>
      <c r="D151" s="2"/>
      <c r="E151" s="183"/>
      <c r="F151" s="2"/>
      <c r="G151" s="69"/>
      <c r="H151" s="138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x14ac:dyDescent="0.2">
      <c r="A152" s="2"/>
      <c r="B152" s="2"/>
      <c r="C152" s="2"/>
      <c r="D152" s="2"/>
      <c r="E152" s="183"/>
      <c r="F152" s="2"/>
      <c r="G152" s="69"/>
      <c r="H152" s="138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x14ac:dyDescent="0.2">
      <c r="A153" s="2"/>
      <c r="B153" s="2"/>
      <c r="C153" s="2"/>
      <c r="D153" s="2"/>
      <c r="E153" s="183"/>
      <c r="F153" s="2"/>
      <c r="G153" s="69"/>
      <c r="H153" s="138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x14ac:dyDescent="0.2">
      <c r="A154" s="2"/>
      <c r="B154" s="2"/>
      <c r="C154" s="2"/>
      <c r="D154" s="2"/>
      <c r="E154" s="183"/>
      <c r="F154" s="2"/>
      <c r="G154" s="69"/>
      <c r="H154" s="138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x14ac:dyDescent="0.2">
      <c r="A155" s="2"/>
      <c r="B155" s="2"/>
      <c r="C155" s="2"/>
      <c r="D155" s="2"/>
      <c r="E155" s="183"/>
      <c r="F155" s="2"/>
      <c r="G155" s="69"/>
      <c r="H155" s="138"/>
      <c r="I155" s="2"/>
      <c r="J155" s="2"/>
      <c r="K155" s="2"/>
      <c r="L155" s="2"/>
      <c r="M155" s="2"/>
      <c r="N155" s="2"/>
      <c r="O155" s="2"/>
      <c r="P155" s="2"/>
      <c r="Q155" s="2"/>
      <c r="R155" s="2"/>
    </row>
  </sheetData>
  <mergeCells count="233">
    <mergeCell ref="O47:R47"/>
    <mergeCell ref="O61:O65"/>
    <mergeCell ref="O57:O58"/>
    <mergeCell ref="I119:L119"/>
    <mergeCell ref="A83:A84"/>
    <mergeCell ref="B83:B84"/>
    <mergeCell ref="C74:C75"/>
    <mergeCell ref="D74:D75"/>
    <mergeCell ref="E76:E78"/>
    <mergeCell ref="F76:F78"/>
    <mergeCell ref="E71:E73"/>
    <mergeCell ref="G76:G78"/>
    <mergeCell ref="E81:E82"/>
    <mergeCell ref="A109:A110"/>
    <mergeCell ref="B109:B110"/>
    <mergeCell ref="D109:D110"/>
    <mergeCell ref="E109:E110"/>
    <mergeCell ref="G109:G110"/>
    <mergeCell ref="B114:H114"/>
    <mergeCell ref="B115:H115"/>
    <mergeCell ref="A116:R116"/>
    <mergeCell ref="B111:B112"/>
    <mergeCell ref="D111:D112"/>
    <mergeCell ref="C113:H113"/>
    <mergeCell ref="E111:E112"/>
    <mergeCell ref="G111:G112"/>
    <mergeCell ref="E83:E84"/>
    <mergeCell ref="A125:H125"/>
    <mergeCell ref="I125:L125"/>
    <mergeCell ref="P125:Q125"/>
    <mergeCell ref="A74:A75"/>
    <mergeCell ref="B74:B75"/>
    <mergeCell ref="C83:C84"/>
    <mergeCell ref="D83:D84"/>
    <mergeCell ref="O83:O84"/>
    <mergeCell ref="A124:H124"/>
    <mergeCell ref="I124:L124"/>
    <mergeCell ref="P124:Q124"/>
    <mergeCell ref="D77:D78"/>
    <mergeCell ref="D79:D80"/>
    <mergeCell ref="O77:O78"/>
    <mergeCell ref="A81:A82"/>
    <mergeCell ref="B81:B82"/>
    <mergeCell ref="C81:C82"/>
    <mergeCell ref="D81:D82"/>
    <mergeCell ref="A122:H122"/>
    <mergeCell ref="I122:L122"/>
    <mergeCell ref="A123:H123"/>
    <mergeCell ref="I123:L123"/>
    <mergeCell ref="A118:H118"/>
    <mergeCell ref="I118:L118"/>
    <mergeCell ref="A130:H130"/>
    <mergeCell ref="I130:L130"/>
    <mergeCell ref="P130:Q130"/>
    <mergeCell ref="A128:H128"/>
    <mergeCell ref="I128:L128"/>
    <mergeCell ref="P128:Q128"/>
    <mergeCell ref="A129:H129"/>
    <mergeCell ref="A120:H120"/>
    <mergeCell ref="I120:L120"/>
    <mergeCell ref="F79:F80"/>
    <mergeCell ref="I129:L129"/>
    <mergeCell ref="P129:Q129"/>
    <mergeCell ref="A127:H127"/>
    <mergeCell ref="I127:L127"/>
    <mergeCell ref="P127:Q127"/>
    <mergeCell ref="P118:Q118"/>
    <mergeCell ref="A126:H126"/>
    <mergeCell ref="I126:L126"/>
    <mergeCell ref="P119:Q119"/>
    <mergeCell ref="A121:H121"/>
    <mergeCell ref="I121:L121"/>
    <mergeCell ref="P121:Q121"/>
    <mergeCell ref="P123:Q123"/>
    <mergeCell ref="P122:Q122"/>
    <mergeCell ref="A119:H119"/>
    <mergeCell ref="O107:O108"/>
    <mergeCell ref="A117:Q117"/>
    <mergeCell ref="O113:R113"/>
    <mergeCell ref="O114:R114"/>
    <mergeCell ref="O115:R115"/>
    <mergeCell ref="A111:A112"/>
    <mergeCell ref="A107:A108"/>
    <mergeCell ref="B107:B108"/>
    <mergeCell ref="D107:D108"/>
    <mergeCell ref="E107:E108"/>
    <mergeCell ref="G107:G108"/>
    <mergeCell ref="D105:D106"/>
    <mergeCell ref="E105:E106"/>
    <mergeCell ref="G105:G106"/>
    <mergeCell ref="E91:E92"/>
    <mergeCell ref="C94:R94"/>
    <mergeCell ref="E96:E100"/>
    <mergeCell ref="G91:G92"/>
    <mergeCell ref="D103:D104"/>
    <mergeCell ref="E103:E104"/>
    <mergeCell ref="F103:F104"/>
    <mergeCell ref="G103:G104"/>
    <mergeCell ref="A91:A92"/>
    <mergeCell ref="D91:D92"/>
    <mergeCell ref="F89:F90"/>
    <mergeCell ref="A87:A88"/>
    <mergeCell ref="B87:B88"/>
    <mergeCell ref="F91:F92"/>
    <mergeCell ref="F87:F88"/>
    <mergeCell ref="D87:D88"/>
    <mergeCell ref="A89:A90"/>
    <mergeCell ref="D89:D90"/>
    <mergeCell ref="E89:E90"/>
    <mergeCell ref="O85:R85"/>
    <mergeCell ref="Q86:R86"/>
    <mergeCell ref="E87:E88"/>
    <mergeCell ref="O87:O88"/>
    <mergeCell ref="G87:G88"/>
    <mergeCell ref="C85:H85"/>
    <mergeCell ref="G89:G90"/>
    <mergeCell ref="O91:O92"/>
    <mergeCell ref="C93:H93"/>
    <mergeCell ref="O93:R93"/>
    <mergeCell ref="A44:A45"/>
    <mergeCell ref="B44:B45"/>
    <mergeCell ref="C44:C45"/>
    <mergeCell ref="D44:D45"/>
    <mergeCell ref="G69:G70"/>
    <mergeCell ref="D69:D70"/>
    <mergeCell ref="F69:F70"/>
    <mergeCell ref="E44:E45"/>
    <mergeCell ref="F44:F45"/>
    <mergeCell ref="G44:G45"/>
    <mergeCell ref="D58:D59"/>
    <mergeCell ref="E67:E70"/>
    <mergeCell ref="E52:E59"/>
    <mergeCell ref="E61:E65"/>
    <mergeCell ref="D61:D62"/>
    <mergeCell ref="D63:D65"/>
    <mergeCell ref="G51:G59"/>
    <mergeCell ref="F58:F59"/>
    <mergeCell ref="C46:H46"/>
    <mergeCell ref="B48:R48"/>
    <mergeCell ref="C49:R49"/>
    <mergeCell ref="O51:O53"/>
    <mergeCell ref="P46:R46"/>
    <mergeCell ref="B47:H47"/>
    <mergeCell ref="A42:A43"/>
    <mergeCell ref="C37:R37"/>
    <mergeCell ref="B38:B39"/>
    <mergeCell ref="C38:C39"/>
    <mergeCell ref="D38:D39"/>
    <mergeCell ref="E38:E39"/>
    <mergeCell ref="F38:F39"/>
    <mergeCell ref="G38:G39"/>
    <mergeCell ref="C42:C43"/>
    <mergeCell ref="A40:A41"/>
    <mergeCell ref="D42:D43"/>
    <mergeCell ref="F40:F41"/>
    <mergeCell ref="G40:G41"/>
    <mergeCell ref="E42:E43"/>
    <mergeCell ref="F42:F43"/>
    <mergeCell ref="G42:G43"/>
    <mergeCell ref="E40:E41"/>
    <mergeCell ref="O36:R36"/>
    <mergeCell ref="E33:E35"/>
    <mergeCell ref="F33:F35"/>
    <mergeCell ref="G33:G35"/>
    <mergeCell ref="O33:O35"/>
    <mergeCell ref="P33:P35"/>
    <mergeCell ref="B40:B41"/>
    <mergeCell ref="C40:C41"/>
    <mergeCell ref="D40:D41"/>
    <mergeCell ref="C36:H36"/>
    <mergeCell ref="Q33:Q35"/>
    <mergeCell ref="R33:R35"/>
    <mergeCell ref="D31:D32"/>
    <mergeCell ref="A33:A34"/>
    <mergeCell ref="B33:B34"/>
    <mergeCell ref="C33:C34"/>
    <mergeCell ref="D33:D35"/>
    <mergeCell ref="Q31:Q32"/>
    <mergeCell ref="R31:R32"/>
    <mergeCell ref="O31:O32"/>
    <mergeCell ref="P31:P32"/>
    <mergeCell ref="E31:E32"/>
    <mergeCell ref="F31:F32"/>
    <mergeCell ref="G31:G32"/>
    <mergeCell ref="B10:R10"/>
    <mergeCell ref="P23:P24"/>
    <mergeCell ref="Q23:Q24"/>
    <mergeCell ref="O29:O30"/>
    <mergeCell ref="R23:R24"/>
    <mergeCell ref="R25:R26"/>
    <mergeCell ref="O27:O28"/>
    <mergeCell ref="F29:F30"/>
    <mergeCell ref="G29:G30"/>
    <mergeCell ref="D12:D13"/>
    <mergeCell ref="D15:D16"/>
    <mergeCell ref="F12:F28"/>
    <mergeCell ref="G12:G28"/>
    <mergeCell ref="D29:D30"/>
    <mergeCell ref="E29:E30"/>
    <mergeCell ref="E17:E20"/>
    <mergeCell ref="D27:D28"/>
    <mergeCell ref="A12:A28"/>
    <mergeCell ref="B13:B28"/>
    <mergeCell ref="O23:O24"/>
    <mergeCell ref="D25:D26"/>
    <mergeCell ref="D23:D24"/>
    <mergeCell ref="D17:D20"/>
    <mergeCell ref="D21:D22"/>
    <mergeCell ref="C12:C28"/>
    <mergeCell ref="C11:R11"/>
    <mergeCell ref="A1:R1"/>
    <mergeCell ref="A2:R2"/>
    <mergeCell ref="A3:R3"/>
    <mergeCell ref="C4:R4"/>
    <mergeCell ref="A8:R8"/>
    <mergeCell ref="A9:R9"/>
    <mergeCell ref="O6:O7"/>
    <mergeCell ref="N5:N7"/>
    <mergeCell ref="O5:R5"/>
    <mergeCell ref="P6:R6"/>
    <mergeCell ref="G5:G7"/>
    <mergeCell ref="H5:H7"/>
    <mergeCell ref="I5:L5"/>
    <mergeCell ref="J6:K6"/>
    <mergeCell ref="L6:L7"/>
    <mergeCell ref="A5:A7"/>
    <mergeCell ref="B5:B7"/>
    <mergeCell ref="C5:C7"/>
    <mergeCell ref="M5:M7"/>
    <mergeCell ref="I6:I7"/>
    <mergeCell ref="D5:D7"/>
    <mergeCell ref="E5:E7"/>
    <mergeCell ref="F5:F7"/>
  </mergeCells>
  <phoneticPr fontId="0" type="noConversion"/>
  <printOptions horizontalCentered="1"/>
  <pageMargins left="0" right="0" top="0.74803149606299213" bottom="0.55118110236220474" header="0.31496062992125984" footer="0.31496062992125984"/>
  <pageSetup paperSize="9" scale="95" orientation="landscape" r:id="rId1"/>
  <rowBreaks count="5" manualBreakCount="5">
    <brk id="30" max="18" man="1"/>
    <brk id="47" max="18" man="1"/>
    <brk id="59" max="18" man="1"/>
    <brk id="75" max="18" man="1"/>
    <brk id="93" max="1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"/>
  <sheetViews>
    <sheetView workbookViewId="0">
      <selection activeCell="B14" sqref="B14"/>
    </sheetView>
  </sheetViews>
  <sheetFormatPr defaultRowHeight="12.75" x14ac:dyDescent="0.2"/>
  <cols>
    <col min="2" max="2" width="22.42578125" customWidth="1"/>
    <col min="3" max="3" width="55.85546875" customWidth="1"/>
  </cols>
  <sheetData>
    <row r="1" spans="2:3" ht="15.75" x14ac:dyDescent="0.2">
      <c r="B1" s="744" t="s">
        <v>118</v>
      </c>
      <c r="C1" s="744"/>
    </row>
    <row r="2" spans="2:3" ht="31.5" x14ac:dyDescent="0.2">
      <c r="B2" s="207" t="s">
        <v>18</v>
      </c>
      <c r="C2" s="208" t="s">
        <v>119</v>
      </c>
    </row>
    <row r="3" spans="2:3" ht="15.75" x14ac:dyDescent="0.2">
      <c r="B3" s="207">
        <v>1</v>
      </c>
      <c r="C3" s="209" t="s">
        <v>117</v>
      </c>
    </row>
    <row r="4" spans="2:3" ht="15.75" x14ac:dyDescent="0.2">
      <c r="B4" s="207">
        <v>2</v>
      </c>
      <c r="C4" s="210" t="s">
        <v>120</v>
      </c>
    </row>
    <row r="5" spans="2:3" ht="15.75" x14ac:dyDescent="0.2">
      <c r="B5" s="207">
        <v>3</v>
      </c>
      <c r="C5" s="209" t="s">
        <v>121</v>
      </c>
    </row>
    <row r="6" spans="2:3" ht="15.75" x14ac:dyDescent="0.2">
      <c r="B6" s="207">
        <v>4</v>
      </c>
      <c r="C6" s="209" t="s">
        <v>122</v>
      </c>
    </row>
    <row r="7" spans="2:3" ht="15.75" x14ac:dyDescent="0.2">
      <c r="B7" s="207">
        <v>5</v>
      </c>
      <c r="C7" s="209" t="s">
        <v>123</v>
      </c>
    </row>
    <row r="8" spans="2:3" ht="15.75" x14ac:dyDescent="0.2">
      <c r="B8" s="207">
        <v>6</v>
      </c>
      <c r="C8" s="209" t="s">
        <v>124</v>
      </c>
    </row>
    <row r="10" spans="2:3" x14ac:dyDescent="0.2">
      <c r="B10" s="743" t="s">
        <v>125</v>
      </c>
      <c r="C10" s="743"/>
    </row>
  </sheetData>
  <mergeCells count="2">
    <mergeCell ref="B1:C1"/>
    <mergeCell ref="B10:C10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SVP 2013-2015</vt:lpstr>
      <vt:lpstr>Asignavimu valdytojų kodai</vt:lpstr>
      <vt:lpstr>'SVP 2013-2015'!Print_Area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Snieguole Kacerauskaite</cp:lastModifiedBy>
  <cp:lastPrinted>2013-03-01T10:39:51Z</cp:lastPrinted>
  <dcterms:created xsi:type="dcterms:W3CDTF">2006-05-12T05:50:12Z</dcterms:created>
  <dcterms:modified xsi:type="dcterms:W3CDTF">2013-03-04T08:29:01Z</dcterms:modified>
</cp:coreProperties>
</file>