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55" windowWidth="15480" windowHeight="11640"/>
  </bookViews>
  <sheets>
    <sheet name="SVP 2013-2015" sheetId="7" r:id="rId1"/>
    <sheet name="Asignavimų valdytojų kodai" sheetId="8" r:id="rId2"/>
  </sheets>
  <definedNames>
    <definedName name="_xlnm.Print_Titles" localSheetId="0">'SVP 2013-2015'!$5:$7</definedName>
  </definedNames>
  <calcPr calcId="145621"/>
</workbook>
</file>

<file path=xl/calcChain.xml><?xml version="1.0" encoding="utf-8"?>
<calcChain xmlns="http://schemas.openxmlformats.org/spreadsheetml/2006/main">
  <c r="N20" i="7" l="1"/>
  <c r="M20" i="7"/>
  <c r="I34" i="7" l="1"/>
  <c r="N65" i="7" l="1"/>
  <c r="M65" i="7"/>
  <c r="N64" i="7"/>
  <c r="M64" i="7"/>
  <c r="M63" i="7" s="1"/>
  <c r="N63" i="7"/>
  <c r="N62" i="7"/>
  <c r="M62" i="7"/>
  <c r="N61" i="7"/>
  <c r="M61" i="7"/>
  <c r="N60" i="7"/>
  <c r="M60" i="7"/>
  <c r="N59" i="7"/>
  <c r="M59" i="7"/>
  <c r="K51" i="7"/>
  <c r="L50" i="7"/>
  <c r="I50" i="7" s="1"/>
  <c r="I49" i="7"/>
  <c r="I64" i="7" s="1"/>
  <c r="I48" i="7"/>
  <c r="I66" i="7" s="1"/>
  <c r="N47" i="7"/>
  <c r="M47" i="7"/>
  <c r="J47" i="7"/>
  <c r="I47" i="7" s="1"/>
  <c r="I46" i="7"/>
  <c r="N45" i="7"/>
  <c r="M45" i="7"/>
  <c r="J45" i="7"/>
  <c r="I45" i="7" s="1"/>
  <c r="I44" i="7"/>
  <c r="N41" i="7"/>
  <c r="M41" i="7"/>
  <c r="N39" i="7"/>
  <c r="M39" i="7"/>
  <c r="L39" i="7"/>
  <c r="L42" i="7" s="1"/>
  <c r="K39" i="7"/>
  <c r="J39" i="7"/>
  <c r="I39" i="7" s="1"/>
  <c r="I61" i="7"/>
  <c r="N32" i="7"/>
  <c r="M32" i="7"/>
  <c r="K32" i="7"/>
  <c r="J32" i="7"/>
  <c r="I32" i="7" s="1"/>
  <c r="I62" i="7"/>
  <c r="N26" i="7"/>
  <c r="M26" i="7"/>
  <c r="J26" i="7"/>
  <c r="N24" i="7"/>
  <c r="M24" i="7"/>
  <c r="L24" i="7"/>
  <c r="L27" i="7" s="1"/>
  <c r="K24" i="7"/>
  <c r="J24" i="7"/>
  <c r="I20" i="7"/>
  <c r="N19" i="7"/>
  <c r="M19" i="7"/>
  <c r="K19" i="7"/>
  <c r="J19" i="7"/>
  <c r="I19" i="7" s="1"/>
  <c r="I17" i="7"/>
  <c r="N16" i="7"/>
  <c r="M16" i="7"/>
  <c r="J16" i="7"/>
  <c r="I16" i="7" s="1"/>
  <c r="I15" i="7"/>
  <c r="I65" i="7" s="1"/>
  <c r="I13" i="7"/>
  <c r="I60" i="7" s="1"/>
  <c r="I12" i="7"/>
  <c r="I63" i="7" l="1"/>
  <c r="I42" i="7"/>
  <c r="I24" i="7"/>
  <c r="M58" i="7"/>
  <c r="M67" i="7" s="1"/>
  <c r="N58" i="7"/>
  <c r="N67" i="7" s="1"/>
  <c r="I59" i="7"/>
  <c r="I58" i="7" s="1"/>
  <c r="K27" i="7"/>
  <c r="J27" i="7"/>
  <c r="N27" i="7"/>
  <c r="N42" i="7"/>
  <c r="N51" i="7"/>
  <c r="I26" i="7"/>
  <c r="I27" i="7" s="1"/>
  <c r="M27" i="7"/>
  <c r="K42" i="7"/>
  <c r="K52" i="7" s="1"/>
  <c r="K53" i="7" s="1"/>
  <c r="M42" i="7"/>
  <c r="M51" i="7"/>
  <c r="M52" i="7" s="1"/>
  <c r="M53" i="7" s="1"/>
  <c r="I51" i="7"/>
  <c r="J42" i="7"/>
  <c r="J51" i="7"/>
  <c r="L51" i="7"/>
  <c r="L52" i="7" s="1"/>
  <c r="L53" i="7" s="1"/>
  <c r="N52" i="7" l="1"/>
  <c r="N53" i="7" s="1"/>
  <c r="J52" i="7"/>
  <c r="J53" i="7" s="1"/>
  <c r="I53" i="7" s="1"/>
  <c r="I67" i="7"/>
  <c r="I52" i="7"/>
</calcChain>
</file>

<file path=xl/comments1.xml><?xml version="1.0" encoding="utf-8"?>
<comments xmlns="http://schemas.openxmlformats.org/spreadsheetml/2006/main">
  <authors>
    <author>Snieguole Kacerauskaite</author>
  </authors>
  <commentList>
    <comment ref="D46" authorId="0">
      <text>
        <r>
          <rPr>
            <b/>
            <sz val="9"/>
            <color indexed="81"/>
            <rFont val="Tahoma"/>
            <family val="2"/>
            <charset val="186"/>
          </rPr>
          <t>Snieguole Kacerauskaite:</t>
        </r>
        <r>
          <rPr>
            <sz val="9"/>
            <color indexed="81"/>
            <rFont val="Tahoma"/>
            <family val="2"/>
            <charset val="186"/>
          </rPr>
          <t xml:space="preserve">
įtraukta pagal STR3-15 protokolą</t>
        </r>
      </text>
    </comment>
  </commentList>
</comments>
</file>

<file path=xl/sharedStrings.xml><?xml version="1.0" encoding="utf-8"?>
<sst xmlns="http://schemas.openxmlformats.org/spreadsheetml/2006/main" count="214" uniqueCount="118">
  <si>
    <t>tūkst. Lt</t>
  </si>
  <si>
    <t>Programos tikslo kodas</t>
  </si>
  <si>
    <t>Uždavinio kodas</t>
  </si>
  <si>
    <t>Priemonės kodas</t>
  </si>
  <si>
    <t>Priemonės požymis</t>
  </si>
  <si>
    <t>Asignavimų valdytojo kodas</t>
  </si>
  <si>
    <t>Finansavimo šaltinis</t>
  </si>
  <si>
    <t>Iš viso</t>
  </si>
  <si>
    <t>Išlaidoms</t>
  </si>
  <si>
    <t>01</t>
  </si>
  <si>
    <t>Iš viso:</t>
  </si>
  <si>
    <t>02</t>
  </si>
  <si>
    <t>Iš viso uždaviniui:</t>
  </si>
  <si>
    <t>Iš viso tikslui:</t>
  </si>
  <si>
    <t xml:space="preserve">Iš viso  programai: </t>
  </si>
  <si>
    <t>Finansavimo šaltiniai</t>
  </si>
  <si>
    <t>Pavadinimas</t>
  </si>
  <si>
    <t>Iš jų darbo užmokesčiui</t>
  </si>
  <si>
    <t>Finansavimo šaltinių suvestinė</t>
  </si>
  <si>
    <t>SAVIVALDYBĖS  LĖŠOS, IŠ VISO:</t>
  </si>
  <si>
    <t>KITI ŠALTINIAI, IŠ VISO:</t>
  </si>
  <si>
    <t>IŠ VISO:</t>
  </si>
  <si>
    <t>Turtui įsigyti ir finansiniams įsipareigojimams vykdyti</t>
  </si>
  <si>
    <t>Klaipėdos miesto savivaldybės visuomenės sveikatos rėmimo specialiosios programos įgyvendinimas prioritetinėse srityse</t>
  </si>
  <si>
    <t>07</t>
  </si>
  <si>
    <t>SB</t>
  </si>
  <si>
    <t>SB(AA)</t>
  </si>
  <si>
    <t>PSDF</t>
  </si>
  <si>
    <t>Klaipėdos miesto gyventojų sveikatos priežiūros paslaugų rėmimas</t>
  </si>
  <si>
    <t>03</t>
  </si>
  <si>
    <t>LRVB</t>
  </si>
  <si>
    <t>13</t>
  </si>
  <si>
    <t>Kt</t>
  </si>
  <si>
    <t xml:space="preserve">I  </t>
  </si>
  <si>
    <t>Strateginis tikslas 03. Užtikrinti gyventojams aukštą švietimo, kultūros, socialinių, sporto ir sveikatos apsaugos paslaugų kokybę ir prieinamumą</t>
  </si>
  <si>
    <t>Modernizuoti sveikatos priežiūros įstaigų infrastruktūrą</t>
  </si>
  <si>
    <t>Užtikrinti visuomenės sveikatos priežiūros paslaugų teikimą</t>
  </si>
  <si>
    <t>SB(SP)</t>
  </si>
  <si>
    <t>BĮ Klaipėdos sutrikusio vystymosi kūdikių namų išlaikymas ir veiklos organizavimas</t>
  </si>
  <si>
    <t>BĮ Klaipėdos priklausomybės ligų centro išlaikymas ir veiklos organizavimas</t>
  </si>
  <si>
    <t>SB(VB)</t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</si>
  <si>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</si>
  <si>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Savivaldybės aplinkos apsaugos rėmimo specialiosios programos lėšos </t>
    </r>
    <r>
      <rPr>
        <b/>
        <sz val="10"/>
        <rFont val="Times New Roman"/>
        <family val="1"/>
      </rPr>
      <t>SB(AA)</t>
    </r>
  </si>
  <si>
    <r>
      <t xml:space="preserve">Valstybės biudžeto lėšos </t>
    </r>
    <r>
      <rPr>
        <b/>
        <sz val="10"/>
        <rFont val="Times New Roman"/>
        <family val="1"/>
      </rPr>
      <t>LRVB</t>
    </r>
  </si>
  <si>
    <t>3</t>
  </si>
  <si>
    <t>5</t>
  </si>
  <si>
    <r>
      <t xml:space="preserve">Privalomojo sveikatos draudimo fondo lėšos </t>
    </r>
    <r>
      <rPr>
        <b/>
        <sz val="10"/>
        <rFont val="Times New Roman"/>
        <family val="1"/>
      </rPr>
      <t>PSDF</t>
    </r>
  </si>
  <si>
    <t>VšĮ Klaipėdos universitetinės ligoninės centrinio korpuso operacinių rekonstrukcija</t>
  </si>
  <si>
    <t>Stiprinti ir kryptingai plėtoti asmens ir visuomenės sveikatos priežiūros paslaugas</t>
  </si>
  <si>
    <r>
      <t xml:space="preserve">Specialiosios tikslinės dotacijos iš apkričių perduotoms įstaigoms išlaikyti lėšos </t>
    </r>
    <r>
      <rPr>
        <b/>
        <sz val="10"/>
        <rFont val="Times New Roman"/>
        <family val="1"/>
      </rPr>
      <t>SB(VB)</t>
    </r>
  </si>
  <si>
    <r>
      <t xml:space="preserve">Pajamų įmokų už paslaugas lėšos </t>
    </r>
    <r>
      <rPr>
        <b/>
        <sz val="10"/>
        <rFont val="Times New Roman"/>
        <family val="1"/>
      </rPr>
      <t>SB(SP)</t>
    </r>
  </si>
  <si>
    <t>SB(AAL)</t>
  </si>
  <si>
    <t>2014-ųjų metų lėšų poreikis</t>
  </si>
  <si>
    <t>Užtikrinti asmens sveikatos priežiūros paslaugų teikimą</t>
  </si>
  <si>
    <t>6</t>
  </si>
  <si>
    <r>
      <t xml:space="preserve"> </t>
    </r>
    <r>
      <rPr>
        <sz val="10"/>
        <rFont val="Times New Roman"/>
        <family val="1"/>
        <charset val="186"/>
      </rPr>
      <t>TIKSLŲ,</t>
    </r>
    <r>
      <rPr>
        <sz val="10"/>
        <rFont val="Times New Roman"/>
        <family val="1"/>
      </rPr>
      <t xml:space="preserve"> UŽDAVINIŲ, PRIEMONIŲ IR PRIEMONIŲ IŠLAIDŲ SUVESTINĖ</t>
    </r>
  </si>
  <si>
    <t>13 Sveikatos apsaugos programa</t>
  </si>
  <si>
    <t>Ugdymo įstaigų, kuriose vykdoma vaikų sveikatos priežiūra, skaičius</t>
  </si>
  <si>
    <t>1</t>
  </si>
  <si>
    <t>2015-ųjų metų lėšų poreikis</t>
  </si>
  <si>
    <t>Visuomenės sveikatos rėmimo specialiosios programos įgyvendinimas, %</t>
  </si>
  <si>
    <t>Bendrojo ugdymo mokyklų, kuriose vykdoma mokinių sveikatos priežiūra, sk.</t>
  </si>
  <si>
    <t>Visuomenės informavimo sveikatos klausimais organizuotų priemonių skaičius</t>
  </si>
  <si>
    <t>Apgyvendintų vaikų skaičius</t>
  </si>
  <si>
    <t>55</t>
  </si>
  <si>
    <t>Vidutinis ankstyvosios reabilitacijos procedūrų, individualių programų skaičius 1 vaikui</t>
  </si>
  <si>
    <t>64</t>
  </si>
  <si>
    <t>65</t>
  </si>
  <si>
    <t>66</t>
  </si>
  <si>
    <t xml:space="preserve">Paskiepyta vaikų (%)                           </t>
  </si>
  <si>
    <t>100</t>
  </si>
  <si>
    <t>Klientų apsilankymų ambulatorijoje skaičius</t>
  </si>
  <si>
    <t>22560</t>
  </si>
  <si>
    <t>Hospitalizuotų asmenų skaičius</t>
  </si>
  <si>
    <t>1200</t>
  </si>
  <si>
    <t>270</t>
  </si>
  <si>
    <t>Farmakoterapijos metadonu pacientų sk.</t>
  </si>
  <si>
    <t>2013 m.</t>
  </si>
  <si>
    <t>2014 m.</t>
  </si>
  <si>
    <t>2015 m.</t>
  </si>
  <si>
    <t>Įsigyta kompiuterių, vnt.</t>
  </si>
  <si>
    <t>Įsigyta transporto priemonių, vnt.</t>
  </si>
  <si>
    <t>Asmenų, kuriems kompensuotas dantų protezavimas, skaičius</t>
  </si>
  <si>
    <t>173</t>
  </si>
  <si>
    <t>BĮ Klaipėdos priklausomybės ligų centro patalpų remontas (Taikos pr. 46, Klaipėda)</t>
  </si>
  <si>
    <t>Suremontuotas koridorius, kv. m</t>
  </si>
  <si>
    <t>Suremontuota palatų boksų, sk.</t>
  </si>
  <si>
    <t>Lėšos biudžetiniams 2013-iesiems metams</t>
  </si>
  <si>
    <r>
      <t xml:space="preserve">Funkcinės klasifikacijos kodas* </t>
    </r>
    <r>
      <rPr>
        <b/>
        <sz val="10"/>
        <rFont val="Times New Roman"/>
        <family val="1"/>
      </rPr>
      <t xml:space="preserve"> </t>
    </r>
  </si>
  <si>
    <t>Lovadienių skaičius, tūkst.</t>
  </si>
  <si>
    <t>29,2</t>
  </si>
  <si>
    <t>20,1</t>
  </si>
  <si>
    <t>2013-ųjų metų  asignavimų planas</t>
  </si>
  <si>
    <t>04</t>
  </si>
  <si>
    <t>Programos „Sveikas miestas“ priemonių įgyvendinimas</t>
  </si>
  <si>
    <t>2014 m. poreikis</t>
  </si>
  <si>
    <t>2015 m. poreikis</t>
  </si>
  <si>
    <t xml:space="preserve">Asmenų, dalyvavusių sveikatinimo priemonėse, sk. tūkst. </t>
  </si>
  <si>
    <t xml:space="preserve"> 2013–2015 M. KLAIPĖDOS MIESTO SAVIVALDYBĖS</t>
  </si>
  <si>
    <t>SVEIKATOS APSAUGOS PROGRAMOS (NR. 13)</t>
  </si>
  <si>
    <t>Produkto vertinimo kriterijus</t>
  </si>
  <si>
    <t>Pakeistas liftas</t>
  </si>
  <si>
    <t>* Funkcinės klasifikacijos kodas įrašomas vadovaujantis  Lietuvos Respublikos finansų ministro 2003 m. liepos 3 d. įsakymu Nr. 1K-184 „Dėl Lietuvos Respublikos valstybės ir savivaldybių biudžetų pajamų ir išlaidų klasifikacijos patvirtinimo" (Aktuali redakcija 2010 m. kovo 26 d. įsakymo Nr. 1K-085 redakcija)</t>
  </si>
  <si>
    <t>Asignavimų valdytojų kodų klasifikatorius*</t>
  </si>
  <si>
    <t xml:space="preserve">                              Pavadinimas</t>
  </si>
  <si>
    <t>Savivaldybės administracijos direktorius</t>
  </si>
  <si>
    <t>Ugdymo ir kultūros departamento direktorius</t>
  </si>
  <si>
    <t>Socialinių reikalų departamento direktorius</t>
  </si>
  <si>
    <t>Urbanistinės plėtros departamento direktorius</t>
  </si>
  <si>
    <t>Investicijų ir ekonomikos departamento direktorius</t>
  </si>
  <si>
    <t>Miesto ūkio departamento direktorius</t>
  </si>
  <si>
    <t>* patvirtinta Klaipėdos miesto savivaldybės administracijos direktoriaus 2011-02-24 įsakymu Nr. AD1-384</t>
  </si>
  <si>
    <t>BĮ Klaipėdos miesto visuomenės sveikatos biuro veiklos organizavimas</t>
  </si>
  <si>
    <t>Rekonstruotos operacinės, proc.</t>
  </si>
  <si>
    <t xml:space="preserve">Sveikatos priežiūros stiprinimo, ugdymo ir profilaktinės veiklos įgyvendinimas  Klaipėdos miesto savivaldybės mokyklose-darželiuose, nevalstybinėse (privačiai įsteigtose) ir profesinėse mokyklose </t>
  </si>
  <si>
    <r>
      <t xml:space="preserve">Kiti finansavimo šaltiniai </t>
    </r>
    <r>
      <rPr>
        <b/>
        <sz val="10"/>
        <rFont val="Times New Roman"/>
        <family val="1"/>
        <charset val="186"/>
      </rPr>
      <t>Kt</t>
    </r>
  </si>
  <si>
    <t>VšĮ Klaipėdos vaikų ligoninės lifto keitimas (K. Donelaičio g. 7)</t>
  </si>
  <si>
    <r>
      <t xml:space="preserve">Pacientų, gydytų </t>
    </r>
    <r>
      <rPr>
        <sz val="9"/>
        <rFont val="Times New Roman"/>
        <family val="1"/>
        <charset val="186"/>
      </rPr>
      <t>Dvylikos žingsnių</t>
    </r>
    <r>
      <rPr>
        <sz val="9"/>
        <rFont val="Times New Roman"/>
        <family val="1"/>
      </rPr>
      <t xml:space="preserve"> programoje ir dėl abstinencijos sindromo vėlyvojo periodo simptomų ir potraukio slopinimo, sk.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</si>
</sst>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0"/>
      <name val="Arial"/>
      <charset val="186"/>
    </font>
    <font>
      <sz val="10"/>
      <name val="Arial"/>
      <family val="2"/>
      <charset val="186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name val="Times New Roman"/>
      <family val="1"/>
      <charset val="186"/>
    </font>
    <font>
      <b/>
      <sz val="12"/>
      <name val="Times New Roman"/>
      <family val="1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u/>
      <sz val="10"/>
      <name val="Times New Roman"/>
      <family val="1"/>
    </font>
    <font>
      <sz val="9"/>
      <color indexed="81"/>
      <name val="Tahoma"/>
      <family val="2"/>
      <charset val="186"/>
    </font>
    <font>
      <sz val="8"/>
      <name val="Times New Roman"/>
      <family val="1"/>
    </font>
    <font>
      <b/>
      <sz val="9"/>
      <color indexed="81"/>
      <name val="Tahoma"/>
      <family val="2"/>
      <charset val="186"/>
    </font>
    <font>
      <sz val="8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91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2" fillId="0" borderId="27" xfId="0" applyFont="1" applyFill="1" applyBorder="1" applyAlignment="1">
      <alignment horizontal="center" vertical="center" textRotation="90" wrapText="1"/>
    </xf>
    <xf numFmtId="49" fontId="3" fillId="4" borderId="28" xfId="0" applyNumberFormat="1" applyFont="1" applyFill="1" applyBorder="1" applyAlignment="1">
      <alignment horizontal="center" vertical="top"/>
    </xf>
    <xf numFmtId="49" fontId="3" fillId="5" borderId="29" xfId="0" applyNumberFormat="1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/>
    </xf>
    <xf numFmtId="0" fontId="2" fillId="0" borderId="12" xfId="0" applyFont="1" applyFill="1" applyBorder="1" applyAlignment="1">
      <alignment horizontal="center" vertical="top"/>
    </xf>
    <xf numFmtId="49" fontId="3" fillId="4" borderId="15" xfId="0" applyNumberFormat="1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49" fontId="3" fillId="3" borderId="28" xfId="0" applyNumberFormat="1" applyFont="1" applyFill="1" applyBorder="1" applyAlignment="1">
      <alignment horizontal="center" vertical="top"/>
    </xf>
    <xf numFmtId="49" fontId="2" fillId="0" borderId="0" xfId="0" applyNumberFormat="1" applyFont="1" applyFill="1" applyBorder="1" applyAlignment="1">
      <alignment vertical="top"/>
    </xf>
    <xf numFmtId="49" fontId="3" fillId="4" borderId="33" xfId="0" applyNumberFormat="1" applyFont="1" applyFill="1" applyBorder="1" applyAlignment="1">
      <alignment vertical="top"/>
    </xf>
    <xf numFmtId="49" fontId="3" fillId="5" borderId="32" xfId="0" applyNumberFormat="1" applyFont="1" applyFill="1" applyBorder="1" applyAlignment="1">
      <alignment vertical="top"/>
    </xf>
    <xf numFmtId="49" fontId="3" fillId="4" borderId="30" xfId="0" applyNumberFormat="1" applyFont="1" applyFill="1" applyBorder="1" applyAlignment="1">
      <alignment vertical="top"/>
    </xf>
    <xf numFmtId="49" fontId="3" fillId="5" borderId="21" xfId="0" applyNumberFormat="1" applyFont="1" applyFill="1" applyBorder="1" applyAlignment="1">
      <alignment vertical="top"/>
    </xf>
    <xf numFmtId="49" fontId="3" fillId="4" borderId="34" xfId="0" applyNumberFormat="1" applyFont="1" applyFill="1" applyBorder="1" applyAlignment="1">
      <alignment vertical="top"/>
    </xf>
    <xf numFmtId="49" fontId="3" fillId="5" borderId="35" xfId="0" applyNumberFormat="1" applyFont="1" applyFill="1" applyBorder="1" applyAlignment="1">
      <alignment vertical="top"/>
    </xf>
    <xf numFmtId="164" fontId="5" fillId="3" borderId="15" xfId="0" applyNumberFormat="1" applyFont="1" applyFill="1" applyBorder="1" applyAlignment="1">
      <alignment horizontal="center" vertical="top"/>
    </xf>
    <xf numFmtId="164" fontId="5" fillId="4" borderId="29" xfId="0" applyNumberFormat="1" applyFont="1" applyFill="1" applyBorder="1" applyAlignment="1">
      <alignment horizontal="center" vertical="top"/>
    </xf>
    <xf numFmtId="164" fontId="5" fillId="3" borderId="29" xfId="0" applyNumberFormat="1" applyFont="1" applyFill="1" applyBorder="1" applyAlignment="1">
      <alignment horizontal="center" vertical="top"/>
    </xf>
    <xf numFmtId="164" fontId="5" fillId="3" borderId="36" xfId="0" applyNumberFormat="1" applyFont="1" applyFill="1" applyBorder="1" applyAlignment="1">
      <alignment horizontal="center" vertical="top"/>
    </xf>
    <xf numFmtId="164" fontId="5" fillId="4" borderId="5" xfId="0" applyNumberFormat="1" applyFont="1" applyFill="1" applyBorder="1" applyAlignment="1">
      <alignment horizontal="center" vertical="top"/>
    </xf>
    <xf numFmtId="164" fontId="5" fillId="3" borderId="5" xfId="0" applyNumberFormat="1" applyFont="1" applyFill="1" applyBorder="1" applyAlignment="1">
      <alignment horizontal="center" vertical="top"/>
    </xf>
    <xf numFmtId="164" fontId="5" fillId="4" borderId="37" xfId="0" applyNumberFormat="1" applyFont="1" applyFill="1" applyBorder="1" applyAlignment="1">
      <alignment horizontal="center" vertical="top"/>
    </xf>
    <xf numFmtId="164" fontId="5" fillId="3" borderId="37" xfId="0" applyNumberFormat="1" applyFont="1" applyFill="1" applyBorder="1" applyAlignment="1">
      <alignment horizontal="center" vertical="top"/>
    </xf>
    <xf numFmtId="49" fontId="3" fillId="4" borderId="33" xfId="0" applyNumberFormat="1" applyFont="1" applyFill="1" applyBorder="1" applyAlignment="1">
      <alignment horizontal="center" vertical="top"/>
    </xf>
    <xf numFmtId="49" fontId="3" fillId="5" borderId="43" xfId="0" applyNumberFormat="1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 wrapText="1"/>
    </xf>
    <xf numFmtId="49" fontId="3" fillId="4" borderId="34" xfId="0" applyNumberFormat="1" applyFont="1" applyFill="1" applyBorder="1" applyAlignment="1">
      <alignment horizontal="center" vertical="top"/>
    </xf>
    <xf numFmtId="49" fontId="3" fillId="5" borderId="44" xfId="0" applyNumberFormat="1" applyFont="1" applyFill="1" applyBorder="1" applyAlignment="1">
      <alignment horizontal="center" vertical="top"/>
    </xf>
    <xf numFmtId="0" fontId="2" fillId="0" borderId="48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164" fontId="2" fillId="8" borderId="32" xfId="0" applyNumberFormat="1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164" fontId="2" fillId="9" borderId="51" xfId="0" applyNumberFormat="1" applyFont="1" applyFill="1" applyBorder="1" applyAlignment="1">
      <alignment horizontal="center" vertical="top" wrapText="1"/>
    </xf>
    <xf numFmtId="164" fontId="2" fillId="9" borderId="48" xfId="0" applyNumberFormat="1" applyFont="1" applyFill="1" applyBorder="1" applyAlignment="1">
      <alignment horizontal="center" vertical="top" wrapText="1"/>
    </xf>
    <xf numFmtId="49" fontId="3" fillId="5" borderId="61" xfId="0" applyNumberFormat="1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164" fontId="5" fillId="5" borderId="63" xfId="0" applyNumberFormat="1" applyFont="1" applyFill="1" applyBorder="1" applyAlignment="1">
      <alignment horizontal="center" vertical="center"/>
    </xf>
    <xf numFmtId="0" fontId="7" fillId="0" borderId="54" xfId="0" applyFont="1" applyFill="1" applyBorder="1" applyAlignment="1">
      <alignment horizontal="center" vertical="top" wrapText="1"/>
    </xf>
    <xf numFmtId="0" fontId="7" fillId="0" borderId="55" xfId="0" applyFont="1" applyFill="1" applyBorder="1" applyAlignment="1">
      <alignment horizontal="center" vertical="top" wrapText="1"/>
    </xf>
    <xf numFmtId="0" fontId="7" fillId="0" borderId="27" xfId="0" applyFont="1" applyFill="1" applyBorder="1" applyAlignment="1">
      <alignment horizontal="center" vertical="top" wrapText="1"/>
    </xf>
    <xf numFmtId="0" fontId="7" fillId="0" borderId="46" xfId="0" applyFont="1" applyFill="1" applyBorder="1" applyAlignment="1">
      <alignment horizontal="center" vertical="top" wrapText="1"/>
    </xf>
    <xf numFmtId="49" fontId="3" fillId="4" borderId="13" xfId="0" applyNumberFormat="1" applyFont="1" applyFill="1" applyBorder="1" applyAlignment="1">
      <alignment horizontal="center" vertical="top" wrapText="1"/>
    </xf>
    <xf numFmtId="164" fontId="5" fillId="5" borderId="64" xfId="0" applyNumberFormat="1" applyFont="1" applyFill="1" applyBorder="1" applyAlignment="1">
      <alignment horizontal="center" vertical="top"/>
    </xf>
    <xf numFmtId="164" fontId="2" fillId="9" borderId="3" xfId="0" applyNumberFormat="1" applyFont="1" applyFill="1" applyBorder="1" applyAlignment="1">
      <alignment horizontal="center" vertical="top" wrapText="1"/>
    </xf>
    <xf numFmtId="164" fontId="2" fillId="9" borderId="66" xfId="0" applyNumberFormat="1" applyFont="1" applyFill="1" applyBorder="1" applyAlignment="1">
      <alignment horizontal="center" vertical="top" wrapText="1"/>
    </xf>
    <xf numFmtId="164" fontId="10" fillId="3" borderId="66" xfId="0" applyNumberFormat="1" applyFont="1" applyFill="1" applyBorder="1" applyAlignment="1">
      <alignment horizontal="right" vertical="top" wrapText="1"/>
    </xf>
    <xf numFmtId="164" fontId="9" fillId="0" borderId="66" xfId="0" applyNumberFormat="1" applyFont="1" applyBorder="1" applyAlignment="1">
      <alignment horizontal="right" vertical="top" wrapText="1"/>
    </xf>
    <xf numFmtId="164" fontId="10" fillId="2" borderId="42" xfId="0" applyNumberFormat="1" applyFont="1" applyFill="1" applyBorder="1" applyAlignment="1">
      <alignment horizontal="right" vertical="top" wrapText="1"/>
    </xf>
    <xf numFmtId="0" fontId="3" fillId="0" borderId="9" xfId="0" applyFont="1" applyBorder="1" applyAlignment="1">
      <alignment horizontal="right" vertical="center" wrapText="1"/>
    </xf>
    <xf numFmtId="164" fontId="10" fillId="3" borderId="3" xfId="0" applyNumberFormat="1" applyFont="1" applyFill="1" applyBorder="1" applyAlignment="1">
      <alignment horizontal="right" vertical="top" wrapText="1"/>
    </xf>
    <xf numFmtId="164" fontId="9" fillId="0" borderId="3" xfId="0" applyNumberFormat="1" applyFont="1" applyBorder="1" applyAlignment="1">
      <alignment horizontal="right" vertical="top" wrapText="1"/>
    </xf>
    <xf numFmtId="164" fontId="10" fillId="2" borderId="39" xfId="0" applyNumberFormat="1" applyFont="1" applyFill="1" applyBorder="1" applyAlignment="1">
      <alignment horizontal="right" vertical="top" wrapText="1"/>
    </xf>
    <xf numFmtId="0" fontId="9" fillId="0" borderId="0" xfId="0" applyFont="1" applyBorder="1" applyAlignment="1">
      <alignment vertical="top"/>
    </xf>
    <xf numFmtId="0" fontId="9" fillId="9" borderId="0" xfId="0" applyFont="1" applyFill="1" applyBorder="1" applyAlignment="1">
      <alignment vertical="top"/>
    </xf>
    <xf numFmtId="164" fontId="2" fillId="8" borderId="58" xfId="0" applyNumberFormat="1" applyFont="1" applyFill="1" applyBorder="1" applyAlignment="1">
      <alignment horizontal="center" vertical="top" wrapText="1"/>
    </xf>
    <xf numFmtId="164" fontId="2" fillId="8" borderId="16" xfId="0" applyNumberFormat="1" applyFont="1" applyFill="1" applyBorder="1" applyAlignment="1">
      <alignment horizontal="center" vertical="top" wrapText="1"/>
    </xf>
    <xf numFmtId="164" fontId="2" fillId="8" borderId="59" xfId="0" applyNumberFormat="1" applyFont="1" applyFill="1" applyBorder="1" applyAlignment="1">
      <alignment horizontal="center" vertical="top" wrapText="1"/>
    </xf>
    <xf numFmtId="164" fontId="6" fillId="8" borderId="53" xfId="0" applyNumberFormat="1" applyFont="1" applyFill="1" applyBorder="1" applyAlignment="1">
      <alignment horizontal="center" vertical="top"/>
    </xf>
    <xf numFmtId="164" fontId="6" fillId="8" borderId="54" xfId="0" applyNumberFormat="1" applyFont="1" applyFill="1" applyBorder="1" applyAlignment="1">
      <alignment horizontal="center" vertical="top"/>
    </xf>
    <xf numFmtId="164" fontId="6" fillId="8" borderId="55" xfId="0" applyNumberFormat="1" applyFont="1" applyFill="1" applyBorder="1" applyAlignment="1">
      <alignment horizontal="center" vertical="top"/>
    </xf>
    <xf numFmtId="164" fontId="6" fillId="6" borderId="9" xfId="0" applyNumberFormat="1" applyFont="1" applyFill="1" applyBorder="1" applyAlignment="1">
      <alignment horizontal="center" vertical="top" wrapText="1"/>
    </xf>
    <xf numFmtId="0" fontId="13" fillId="6" borderId="32" xfId="0" applyFont="1" applyFill="1" applyBorder="1" applyAlignment="1">
      <alignment horizontal="center" vertical="top"/>
    </xf>
    <xf numFmtId="0" fontId="13" fillId="6" borderId="49" xfId="0" applyFont="1" applyFill="1" applyBorder="1" applyAlignment="1">
      <alignment horizontal="center" vertical="top"/>
    </xf>
    <xf numFmtId="164" fontId="6" fillId="8" borderId="30" xfId="0" applyNumberFormat="1" applyFont="1" applyFill="1" applyBorder="1" applyAlignment="1">
      <alignment horizontal="center" vertical="top"/>
    </xf>
    <xf numFmtId="164" fontId="6" fillId="8" borderId="21" xfId="0" applyNumberFormat="1" applyFont="1" applyFill="1" applyBorder="1" applyAlignment="1">
      <alignment horizontal="center" vertical="top"/>
    </xf>
    <xf numFmtId="164" fontId="6" fillId="8" borderId="56" xfId="0" applyNumberFormat="1" applyFont="1" applyFill="1" applyBorder="1" applyAlignment="1">
      <alignment horizontal="center" vertical="top"/>
    </xf>
    <xf numFmtId="164" fontId="6" fillId="6" borderId="2" xfId="0" applyNumberFormat="1" applyFont="1" applyFill="1" applyBorder="1" applyAlignment="1">
      <alignment horizontal="center" vertical="top" wrapText="1"/>
    </xf>
    <xf numFmtId="0" fontId="13" fillId="6" borderId="21" xfId="0" applyFont="1" applyFill="1" applyBorder="1" applyAlignment="1">
      <alignment horizontal="center" vertical="top"/>
    </xf>
    <xf numFmtId="0" fontId="13" fillId="6" borderId="56" xfId="0" applyFont="1" applyFill="1" applyBorder="1" applyAlignment="1">
      <alignment horizontal="center" vertical="top"/>
    </xf>
    <xf numFmtId="164" fontId="6" fillId="8" borderId="58" xfId="0" applyNumberFormat="1" applyFont="1" applyFill="1" applyBorder="1" applyAlignment="1">
      <alignment horizontal="center" vertical="top"/>
    </xf>
    <xf numFmtId="164" fontId="6" fillId="8" borderId="16" xfId="0" applyNumberFormat="1" applyFont="1" applyFill="1" applyBorder="1" applyAlignment="1">
      <alignment horizontal="center" vertical="top"/>
    </xf>
    <xf numFmtId="164" fontId="6" fillId="8" borderId="59" xfId="0" applyNumberFormat="1" applyFont="1" applyFill="1" applyBorder="1" applyAlignment="1">
      <alignment horizontal="center" vertical="top"/>
    </xf>
    <xf numFmtId="164" fontId="6" fillId="6" borderId="3" xfId="0" applyNumberFormat="1" applyFont="1" applyFill="1" applyBorder="1" applyAlignment="1">
      <alignment horizontal="center" vertical="top" wrapText="1"/>
    </xf>
    <xf numFmtId="164" fontId="6" fillId="8" borderId="57" xfId="0" applyNumberFormat="1" applyFont="1" applyFill="1" applyBorder="1" applyAlignment="1">
      <alignment horizontal="center" vertical="top"/>
    </xf>
    <xf numFmtId="164" fontId="6" fillId="8" borderId="20" xfId="0" applyNumberFormat="1" applyFont="1" applyFill="1" applyBorder="1" applyAlignment="1">
      <alignment horizontal="center" vertical="top"/>
    </xf>
    <xf numFmtId="164" fontId="6" fillId="8" borderId="60" xfId="0" applyNumberFormat="1" applyFont="1" applyFill="1" applyBorder="1" applyAlignment="1">
      <alignment horizontal="center" vertical="top"/>
    </xf>
    <xf numFmtId="164" fontId="6" fillId="0" borderId="4" xfId="0" applyNumberFormat="1" applyFont="1" applyFill="1" applyBorder="1" applyAlignment="1">
      <alignment horizontal="center" vertical="top"/>
    </xf>
    <xf numFmtId="0" fontId="13" fillId="0" borderId="21" xfId="0" applyFont="1" applyFill="1" applyBorder="1" applyAlignment="1">
      <alignment horizontal="center" vertical="top"/>
    </xf>
    <xf numFmtId="0" fontId="13" fillId="0" borderId="56" xfId="0" applyFont="1" applyFill="1" applyBorder="1" applyAlignment="1">
      <alignment horizontal="center" vertical="top"/>
    </xf>
    <xf numFmtId="0" fontId="13" fillId="0" borderId="35" xfId="0" applyFont="1" applyFill="1" applyBorder="1" applyAlignment="1">
      <alignment horizontal="center" vertical="top"/>
    </xf>
    <xf numFmtId="0" fontId="13" fillId="0" borderId="68" xfId="0" applyFont="1" applyFill="1" applyBorder="1" applyAlignment="1">
      <alignment horizontal="center" vertical="top"/>
    </xf>
    <xf numFmtId="164" fontId="6" fillId="0" borderId="9" xfId="0" applyNumberFormat="1" applyFont="1" applyFill="1" applyBorder="1" applyAlignment="1">
      <alignment horizontal="center" vertical="top" wrapText="1"/>
    </xf>
    <xf numFmtId="164" fontId="6" fillId="0" borderId="50" xfId="0" applyNumberFormat="1" applyFont="1" applyFill="1" applyBorder="1" applyAlignment="1">
      <alignment horizontal="center" vertical="top"/>
    </xf>
    <xf numFmtId="164" fontId="6" fillId="0" borderId="2" xfId="0" applyNumberFormat="1" applyFont="1" applyFill="1" applyBorder="1" applyAlignment="1">
      <alignment horizontal="center" vertical="top" wrapText="1"/>
    </xf>
    <xf numFmtId="164" fontId="6" fillId="0" borderId="71" xfId="0" applyNumberFormat="1" applyFont="1" applyFill="1" applyBorder="1" applyAlignment="1">
      <alignment horizontal="center" vertical="top"/>
    </xf>
    <xf numFmtId="164" fontId="6" fillId="0" borderId="9" xfId="0" applyNumberFormat="1" applyFont="1" applyFill="1" applyBorder="1" applyAlignment="1">
      <alignment horizontal="center" vertical="top"/>
    </xf>
    <xf numFmtId="164" fontId="6" fillId="0" borderId="3" xfId="0" applyNumberFormat="1" applyFont="1" applyFill="1" applyBorder="1" applyAlignment="1">
      <alignment horizontal="center" vertical="top"/>
    </xf>
    <xf numFmtId="164" fontId="5" fillId="8" borderId="53" xfId="0" applyNumberFormat="1" applyFont="1" applyFill="1" applyBorder="1" applyAlignment="1">
      <alignment horizontal="center" vertical="top"/>
    </xf>
    <xf numFmtId="164" fontId="5" fillId="8" borderId="54" xfId="0" applyNumberFormat="1" applyFont="1" applyFill="1" applyBorder="1" applyAlignment="1">
      <alignment horizontal="center" vertical="top"/>
    </xf>
    <xf numFmtId="164" fontId="5" fillId="8" borderId="58" xfId="0" applyNumberFormat="1" applyFont="1" applyFill="1" applyBorder="1" applyAlignment="1">
      <alignment horizontal="center" vertical="top"/>
    </xf>
    <xf numFmtId="164" fontId="5" fillId="8" borderId="16" xfId="0" applyNumberFormat="1" applyFont="1" applyFill="1" applyBorder="1" applyAlignment="1">
      <alignment horizontal="center" vertical="top"/>
    </xf>
    <xf numFmtId="164" fontId="5" fillId="8" borderId="59" xfId="0" applyNumberFormat="1" applyFont="1" applyFill="1" applyBorder="1" applyAlignment="1">
      <alignment horizontal="center" vertical="top"/>
    </xf>
    <xf numFmtId="164" fontId="6" fillId="6" borderId="63" xfId="0" applyNumberFormat="1" applyFont="1" applyFill="1" applyBorder="1" applyAlignment="1">
      <alignment vertical="top"/>
    </xf>
    <xf numFmtId="164" fontId="6" fillId="0" borderId="48" xfId="0" applyNumberFormat="1" applyFont="1" applyFill="1" applyBorder="1" applyAlignment="1">
      <alignment vertical="top"/>
    </xf>
    <xf numFmtId="0" fontId="6" fillId="0" borderId="8" xfId="0" applyFont="1" applyFill="1" applyBorder="1" applyAlignment="1">
      <alignment vertical="top" wrapText="1"/>
    </xf>
    <xf numFmtId="1" fontId="13" fillId="0" borderId="54" xfId="0" applyNumberFormat="1" applyFont="1" applyFill="1" applyBorder="1" applyAlignment="1">
      <alignment horizontal="center" vertical="top"/>
    </xf>
    <xf numFmtId="49" fontId="13" fillId="0" borderId="54" xfId="0" applyNumberFormat="1" applyFont="1" applyFill="1" applyBorder="1" applyAlignment="1">
      <alignment horizontal="center" vertical="top"/>
    </xf>
    <xf numFmtId="1" fontId="13" fillId="0" borderId="50" xfId="0" applyNumberFormat="1" applyFont="1" applyFill="1" applyBorder="1" applyAlignment="1">
      <alignment horizontal="center" vertical="top"/>
    </xf>
    <xf numFmtId="164" fontId="6" fillId="6" borderId="14" xfId="0" applyNumberFormat="1" applyFont="1" applyFill="1" applyBorder="1" applyAlignment="1">
      <alignment vertical="top"/>
    </xf>
    <xf numFmtId="164" fontId="6" fillId="0" borderId="2" xfId="0" applyNumberFormat="1" applyFont="1" applyFill="1" applyBorder="1" applyAlignment="1">
      <alignment vertical="top"/>
    </xf>
    <xf numFmtId="0" fontId="6" fillId="9" borderId="11" xfId="0" applyFont="1" applyFill="1" applyBorder="1" applyAlignment="1">
      <alignment vertical="top" wrapText="1"/>
    </xf>
    <xf numFmtId="164" fontId="6" fillId="6" borderId="10" xfId="0" applyNumberFormat="1" applyFont="1" applyFill="1" applyBorder="1" applyAlignment="1">
      <alignment vertical="top"/>
    </xf>
    <xf numFmtId="164" fontId="6" fillId="0" borderId="1" xfId="0" applyNumberFormat="1" applyFont="1" applyFill="1" applyBorder="1" applyAlignment="1">
      <alignment vertical="top"/>
    </xf>
    <xf numFmtId="0" fontId="6" fillId="0" borderId="11" xfId="0" applyFont="1" applyFill="1" applyBorder="1" applyAlignment="1">
      <alignment vertical="top" wrapText="1"/>
    </xf>
    <xf numFmtId="49" fontId="13" fillId="0" borderId="66" xfId="0" applyNumberFormat="1" applyFont="1" applyFill="1" applyBorder="1" applyAlignment="1">
      <alignment horizontal="center" vertical="top"/>
    </xf>
    <xf numFmtId="0" fontId="6" fillId="0" borderId="13" xfId="0" applyFont="1" applyFill="1" applyBorder="1" applyAlignment="1">
      <alignment vertical="top" wrapText="1"/>
    </xf>
    <xf numFmtId="49" fontId="13" fillId="0" borderId="27" xfId="0" applyNumberFormat="1" applyFont="1" applyFill="1" applyBorder="1" applyAlignment="1">
      <alignment horizontal="center" vertical="top"/>
    </xf>
    <xf numFmtId="49" fontId="13" fillId="0" borderId="42" xfId="0" applyNumberFormat="1" applyFont="1" applyFill="1" applyBorder="1" applyAlignment="1">
      <alignment horizontal="center" vertical="top"/>
    </xf>
    <xf numFmtId="164" fontId="6" fillId="0" borderId="66" xfId="0" applyNumberFormat="1" applyFont="1" applyFill="1" applyBorder="1" applyAlignment="1">
      <alignment horizontal="center" vertical="top"/>
    </xf>
    <xf numFmtId="0" fontId="6" fillId="0" borderId="22" xfId="0" applyFont="1" applyFill="1" applyBorder="1" applyAlignment="1">
      <alignment horizontal="left" vertical="top" wrapText="1"/>
    </xf>
    <xf numFmtId="49" fontId="13" fillId="0" borderId="20" xfId="0" applyNumberFormat="1" applyFont="1" applyFill="1" applyBorder="1" applyAlignment="1">
      <alignment horizontal="center" vertical="top"/>
    </xf>
    <xf numFmtId="49" fontId="13" fillId="0" borderId="60" xfId="0" applyNumberFormat="1" applyFont="1" applyFill="1" applyBorder="1" applyAlignment="1">
      <alignment horizontal="center" vertical="top"/>
    </xf>
    <xf numFmtId="164" fontId="6" fillId="0" borderId="74" xfId="0" applyNumberFormat="1" applyFont="1" applyFill="1" applyBorder="1" applyAlignment="1">
      <alignment horizontal="center" vertical="top"/>
    </xf>
    <xf numFmtId="164" fontId="6" fillId="0" borderId="11" xfId="0" applyNumberFormat="1" applyFont="1" applyFill="1" applyBorder="1" applyAlignment="1">
      <alignment horizontal="center" vertical="top"/>
    </xf>
    <xf numFmtId="0" fontId="6" fillId="0" borderId="58" xfId="0" applyFont="1" applyFill="1" applyBorder="1" applyAlignment="1">
      <alignment horizontal="left" vertical="top" wrapText="1"/>
    </xf>
    <xf numFmtId="49" fontId="13" fillId="0" borderId="46" xfId="0" applyNumberFormat="1" applyFont="1" applyFill="1" applyBorder="1" applyAlignment="1">
      <alignment horizontal="center" vertical="top"/>
    </xf>
    <xf numFmtId="164" fontId="5" fillId="8" borderId="70" xfId="0" applyNumberFormat="1" applyFont="1" applyFill="1" applyBorder="1" applyAlignment="1">
      <alignment horizontal="center" vertical="top"/>
    </xf>
    <xf numFmtId="164" fontId="5" fillId="0" borderId="8" xfId="0" applyNumberFormat="1" applyFont="1" applyFill="1" applyBorder="1" applyAlignment="1">
      <alignment horizontal="center" vertical="top"/>
    </xf>
    <xf numFmtId="49" fontId="2" fillId="0" borderId="43" xfId="0" applyNumberFormat="1" applyFont="1" applyFill="1" applyBorder="1" applyAlignment="1">
      <alignment horizontal="center" vertical="top" wrapText="1"/>
    </xf>
    <xf numFmtId="1" fontId="2" fillId="0" borderId="31" xfId="0" applyNumberFormat="1" applyFont="1" applyFill="1" applyBorder="1" applyAlignment="1">
      <alignment horizontal="center" vertical="top" wrapText="1"/>
    </xf>
    <xf numFmtId="164" fontId="2" fillId="0" borderId="23" xfId="0" applyNumberFormat="1" applyFont="1" applyFill="1" applyBorder="1" applyAlignment="1">
      <alignment horizontal="center" vertical="top" wrapText="1"/>
    </xf>
    <xf numFmtId="164" fontId="2" fillId="6" borderId="75" xfId="0" applyNumberFormat="1" applyFont="1" applyFill="1" applyBorder="1" applyAlignment="1">
      <alignment horizontal="center" vertical="top" wrapText="1"/>
    </xf>
    <xf numFmtId="164" fontId="2" fillId="6" borderId="18" xfId="0" applyNumberFormat="1" applyFont="1" applyFill="1" applyBorder="1" applyAlignment="1">
      <alignment horizontal="center" vertical="top" wrapText="1"/>
    </xf>
    <xf numFmtId="0" fontId="3" fillId="8" borderId="42" xfId="0" applyFont="1" applyFill="1" applyBorder="1" applyAlignment="1">
      <alignment horizontal="right" vertical="top" wrapText="1"/>
    </xf>
    <xf numFmtId="164" fontId="5" fillId="8" borderId="45" xfId="0" applyNumberFormat="1" applyFont="1" applyFill="1" applyBorder="1" applyAlignment="1">
      <alignment horizontal="center" vertical="top"/>
    </xf>
    <xf numFmtId="164" fontId="5" fillId="8" borderId="27" xfId="0" applyNumberFormat="1" applyFont="1" applyFill="1" applyBorder="1" applyAlignment="1">
      <alignment horizontal="center" vertical="top"/>
    </xf>
    <xf numFmtId="164" fontId="5" fillId="8" borderId="72" xfId="0" applyNumberFormat="1" applyFont="1" applyFill="1" applyBorder="1" applyAlignment="1">
      <alignment horizontal="center" vertical="top"/>
    </xf>
    <xf numFmtId="164" fontId="5" fillId="8" borderId="47" xfId="0" applyNumberFormat="1" applyFont="1" applyFill="1" applyBorder="1" applyAlignment="1">
      <alignment horizontal="center" vertical="top"/>
    </xf>
    <xf numFmtId="0" fontId="3" fillId="8" borderId="22" xfId="0" applyFont="1" applyFill="1" applyBorder="1" applyAlignment="1">
      <alignment horizontal="right" vertical="top" wrapText="1"/>
    </xf>
    <xf numFmtId="164" fontId="3" fillId="8" borderId="57" xfId="0" applyNumberFormat="1" applyFont="1" applyFill="1" applyBorder="1" applyAlignment="1">
      <alignment horizontal="center" vertical="top" wrapText="1"/>
    </xf>
    <xf numFmtId="164" fontId="3" fillId="8" borderId="20" xfId="0" applyNumberFormat="1" applyFont="1" applyFill="1" applyBorder="1" applyAlignment="1">
      <alignment horizontal="center" vertical="top" wrapText="1"/>
    </xf>
    <xf numFmtId="164" fontId="3" fillId="8" borderId="60" xfId="0" applyNumberFormat="1" applyFont="1" applyFill="1" applyBorder="1" applyAlignment="1">
      <alignment horizontal="center" vertical="top" wrapText="1"/>
    </xf>
    <xf numFmtId="164" fontId="3" fillId="8" borderId="4" xfId="0" applyNumberFormat="1" applyFont="1" applyFill="1" applyBorder="1" applyAlignment="1">
      <alignment horizontal="center" vertical="top" wrapText="1"/>
    </xf>
    <xf numFmtId="164" fontId="3" fillId="8" borderId="74" xfId="0" applyNumberFormat="1" applyFont="1" applyFill="1" applyBorder="1" applyAlignment="1">
      <alignment horizontal="center" vertical="top" wrapText="1"/>
    </xf>
    <xf numFmtId="164" fontId="3" fillId="0" borderId="30" xfId="0" applyNumberFormat="1" applyFont="1" applyFill="1" applyBorder="1" applyAlignment="1">
      <alignment horizontal="center" vertical="top" wrapText="1"/>
    </xf>
    <xf numFmtId="164" fontId="3" fillId="0" borderId="21" xfId="0" applyNumberFormat="1" applyFont="1" applyFill="1" applyBorder="1" applyAlignment="1">
      <alignment horizontal="center" vertical="top" wrapText="1"/>
    </xf>
    <xf numFmtId="164" fontId="3" fillId="0" borderId="31" xfId="0" applyNumberFormat="1" applyFont="1" applyFill="1" applyBorder="1" applyAlignment="1">
      <alignment horizontal="center" vertical="top" wrapText="1"/>
    </xf>
    <xf numFmtId="49" fontId="4" fillId="0" borderId="0" xfId="0" applyNumberFormat="1" applyFont="1" applyFill="1" applyBorder="1" applyAlignment="1">
      <alignment vertical="top" wrapText="1"/>
    </xf>
    <xf numFmtId="164" fontId="9" fillId="0" borderId="0" xfId="0" applyNumberFormat="1" applyFont="1" applyFill="1" applyBorder="1" applyAlignment="1">
      <alignment vertical="top"/>
    </xf>
    <xf numFmtId="0" fontId="2" fillId="0" borderId="9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13" fillId="0" borderId="4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13" fillId="0" borderId="20" xfId="0" applyFont="1" applyFill="1" applyBorder="1" applyAlignment="1">
      <alignment horizontal="center" vertical="top" wrapText="1"/>
    </xf>
    <xf numFmtId="0" fontId="13" fillId="0" borderId="60" xfId="0" applyFont="1" applyFill="1" applyBorder="1" applyAlignment="1">
      <alignment horizontal="center" vertical="top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60" xfId="0" applyFont="1" applyFill="1" applyBorder="1" applyAlignment="1">
      <alignment horizontal="center" vertical="center" wrapText="1"/>
    </xf>
    <xf numFmtId="164" fontId="6" fillId="9" borderId="4" xfId="0" applyNumberFormat="1" applyFont="1" applyFill="1" applyBorder="1" applyAlignment="1">
      <alignment horizontal="center" vertical="top"/>
    </xf>
    <xf numFmtId="49" fontId="3" fillId="4" borderId="14" xfId="0" applyNumberFormat="1" applyFont="1" applyFill="1" applyBorder="1" applyAlignment="1">
      <alignment vertical="top"/>
    </xf>
    <xf numFmtId="0" fontId="2" fillId="9" borderId="48" xfId="0" applyFont="1" applyFill="1" applyBorder="1" applyAlignment="1">
      <alignment horizontal="center" vertical="top"/>
    </xf>
    <xf numFmtId="0" fontId="3" fillId="8" borderId="39" xfId="0" applyFont="1" applyFill="1" applyBorder="1" applyAlignment="1">
      <alignment horizontal="right" vertical="top" wrapText="1"/>
    </xf>
    <xf numFmtId="49" fontId="10" fillId="0" borderId="75" xfId="0" applyNumberFormat="1" applyFont="1" applyBorder="1" applyAlignment="1">
      <alignment vertical="top"/>
    </xf>
    <xf numFmtId="49" fontId="10" fillId="0" borderId="24" xfId="0" applyNumberFormat="1" applyFont="1" applyBorder="1" applyAlignment="1">
      <alignment vertical="top"/>
    </xf>
    <xf numFmtId="164" fontId="5" fillId="5" borderId="5" xfId="0" applyNumberFormat="1" applyFont="1" applyFill="1" applyBorder="1" applyAlignment="1">
      <alignment horizontal="center" vertical="top"/>
    </xf>
    <xf numFmtId="0" fontId="3" fillId="8" borderId="39" xfId="0" applyFont="1" applyFill="1" applyBorder="1" applyAlignment="1">
      <alignment horizontal="center" vertical="top"/>
    </xf>
    <xf numFmtId="164" fontId="3" fillId="8" borderId="45" xfId="0" applyNumberFormat="1" applyFont="1" applyFill="1" applyBorder="1" applyAlignment="1">
      <alignment horizontal="center" vertical="top"/>
    </xf>
    <xf numFmtId="164" fontId="3" fillId="8" borderId="27" xfId="0" applyNumberFormat="1" applyFont="1" applyFill="1" applyBorder="1" applyAlignment="1">
      <alignment horizontal="center" vertical="top"/>
    </xf>
    <xf numFmtId="164" fontId="5" fillId="8" borderId="67" xfId="0" applyNumberFormat="1" applyFont="1" applyFill="1" applyBorder="1" applyAlignment="1">
      <alignment horizontal="center" vertical="top"/>
    </xf>
    <xf numFmtId="164" fontId="5" fillId="8" borderId="42" xfId="0" applyNumberFormat="1" applyFont="1" applyFill="1" applyBorder="1" applyAlignment="1">
      <alignment horizontal="center" vertical="top"/>
    </xf>
    <xf numFmtId="164" fontId="5" fillId="8" borderId="39" xfId="0" applyNumberFormat="1" applyFont="1" applyFill="1" applyBorder="1" applyAlignment="1">
      <alignment horizontal="center" vertical="top"/>
    </xf>
    <xf numFmtId="164" fontId="3" fillId="8" borderId="41" xfId="0" applyNumberFormat="1" applyFont="1" applyFill="1" applyBorder="1" applyAlignment="1">
      <alignment horizontal="center" vertical="top"/>
    </xf>
    <xf numFmtId="164" fontId="3" fillId="8" borderId="47" xfId="0" applyNumberFormat="1" applyFont="1" applyFill="1" applyBorder="1" applyAlignment="1">
      <alignment horizontal="center" vertical="top" wrapText="1"/>
    </xf>
    <xf numFmtId="164" fontId="3" fillId="8" borderId="39" xfId="0" applyNumberFormat="1" applyFont="1" applyFill="1" applyBorder="1" applyAlignment="1">
      <alignment horizontal="center" vertical="top" wrapText="1"/>
    </xf>
    <xf numFmtId="49" fontId="3" fillId="9" borderId="31" xfId="0" applyNumberFormat="1" applyFont="1" applyFill="1" applyBorder="1" applyAlignment="1">
      <alignment vertical="top"/>
    </xf>
    <xf numFmtId="49" fontId="3" fillId="9" borderId="44" xfId="0" applyNumberFormat="1" applyFont="1" applyFill="1" applyBorder="1" applyAlignment="1">
      <alignment vertical="top"/>
    </xf>
    <xf numFmtId="49" fontId="2" fillId="0" borderId="62" xfId="0" applyNumberFormat="1" applyFont="1" applyBorder="1" applyAlignment="1">
      <alignment vertical="top" wrapText="1"/>
    </xf>
    <xf numFmtId="49" fontId="2" fillId="0" borderId="7" xfId="0" applyNumberFormat="1" applyFont="1" applyBorder="1" applyAlignment="1">
      <alignment vertical="top" wrapText="1"/>
    </xf>
    <xf numFmtId="164" fontId="3" fillId="8" borderId="47" xfId="0" applyNumberFormat="1" applyFont="1" applyFill="1" applyBorder="1" applyAlignment="1">
      <alignment horizontal="center" vertical="top"/>
    </xf>
    <xf numFmtId="164" fontId="3" fillId="8" borderId="39" xfId="0" applyNumberFormat="1" applyFont="1" applyFill="1" applyBorder="1" applyAlignment="1">
      <alignment horizontal="center" vertical="top"/>
    </xf>
    <xf numFmtId="164" fontId="5" fillId="8" borderId="46" xfId="0" applyNumberFormat="1" applyFont="1" applyFill="1" applyBorder="1" applyAlignment="1">
      <alignment horizontal="center" vertical="top"/>
    </xf>
    <xf numFmtId="49" fontId="3" fillId="9" borderId="43" xfId="0" applyNumberFormat="1" applyFont="1" applyFill="1" applyBorder="1" applyAlignment="1">
      <alignment vertical="top"/>
    </xf>
    <xf numFmtId="49" fontId="3" fillId="4" borderId="28" xfId="0" applyNumberFormat="1" applyFont="1" applyFill="1" applyBorder="1" applyAlignment="1">
      <alignment horizontal="center" vertical="top" wrapText="1"/>
    </xf>
    <xf numFmtId="0" fontId="3" fillId="8" borderId="6" xfId="0" applyFont="1" applyFill="1" applyBorder="1" applyAlignment="1">
      <alignment horizontal="right" vertical="top" wrapText="1"/>
    </xf>
    <xf numFmtId="164" fontId="5" fillId="8" borderId="7" xfId="0" applyNumberFormat="1" applyFont="1" applyFill="1" applyBorder="1" applyAlignment="1">
      <alignment horizontal="center" vertical="top"/>
    </xf>
    <xf numFmtId="164" fontId="5" fillId="8" borderId="13" xfId="0" applyNumberFormat="1" applyFont="1" applyFill="1" applyBorder="1" applyAlignment="1">
      <alignment horizontal="center" vertical="top"/>
    </xf>
    <xf numFmtId="0" fontId="6" fillId="0" borderId="33" xfId="0" applyFont="1" applyFill="1" applyBorder="1" applyAlignment="1">
      <alignment vertical="top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center" vertical="center" wrapText="1"/>
    </xf>
    <xf numFmtId="0" fontId="6" fillId="0" borderId="34" xfId="0" applyFont="1" applyBorder="1" applyAlignment="1">
      <alignment horizontal="left" vertical="top" wrapText="1"/>
    </xf>
    <xf numFmtId="0" fontId="6" fillId="0" borderId="35" xfId="0" applyFont="1" applyFill="1" applyBorder="1" applyAlignment="1">
      <alignment horizontal="center" vertical="top" wrapText="1"/>
    </xf>
    <xf numFmtId="0" fontId="7" fillId="0" borderId="35" xfId="0" applyFont="1" applyFill="1" applyBorder="1" applyAlignment="1">
      <alignment horizontal="center" vertical="top" wrapText="1"/>
    </xf>
    <xf numFmtId="0" fontId="7" fillId="0" borderId="68" xfId="0" applyFont="1" applyFill="1" applyBorder="1" applyAlignment="1">
      <alignment horizontal="center" vertical="top" wrapText="1"/>
    </xf>
    <xf numFmtId="0" fontId="7" fillId="0" borderId="32" xfId="0" applyFont="1" applyFill="1" applyBorder="1" applyAlignment="1">
      <alignment horizontal="center" vertical="top" wrapText="1"/>
    </xf>
    <xf numFmtId="0" fontId="7" fillId="0" borderId="49" xfId="0" applyFont="1" applyFill="1" applyBorder="1" applyAlignment="1">
      <alignment horizontal="center" vertical="top" wrapText="1"/>
    </xf>
    <xf numFmtId="164" fontId="5" fillId="8" borderId="55" xfId="0" applyNumberFormat="1" applyFont="1" applyFill="1" applyBorder="1" applyAlignment="1">
      <alignment horizontal="center" vertical="top"/>
    </xf>
    <xf numFmtId="164" fontId="5" fillId="8" borderId="57" xfId="0" applyNumberFormat="1" applyFont="1" applyFill="1" applyBorder="1" applyAlignment="1">
      <alignment horizontal="center" vertical="top"/>
    </xf>
    <xf numFmtId="164" fontId="5" fillId="8" borderId="20" xfId="0" applyNumberFormat="1" applyFont="1" applyFill="1" applyBorder="1" applyAlignment="1">
      <alignment horizontal="center" vertical="top"/>
    </xf>
    <xf numFmtId="164" fontId="5" fillId="8" borderId="60" xfId="0" applyNumberFormat="1" applyFont="1" applyFill="1" applyBorder="1" applyAlignment="1">
      <alignment horizontal="center" vertical="top"/>
    </xf>
    <xf numFmtId="164" fontId="6" fillId="8" borderId="43" xfId="0" applyNumberFormat="1" applyFont="1" applyFill="1" applyBorder="1" applyAlignment="1">
      <alignment horizontal="center" vertical="top"/>
    </xf>
    <xf numFmtId="164" fontId="6" fillId="8" borderId="31" xfId="0" applyNumberFormat="1" applyFont="1" applyFill="1" applyBorder="1" applyAlignment="1">
      <alignment horizontal="center" vertical="top"/>
    </xf>
    <xf numFmtId="0" fontId="1" fillId="0" borderId="0" xfId="0" applyFont="1"/>
    <xf numFmtId="164" fontId="7" fillId="8" borderId="53" xfId="0" applyNumberFormat="1" applyFont="1" applyFill="1" applyBorder="1" applyAlignment="1">
      <alignment horizontal="center" vertical="top"/>
    </xf>
    <xf numFmtId="164" fontId="7" fillId="8" borderId="54" xfId="0" applyNumberFormat="1" applyFont="1" applyFill="1" applyBorder="1" applyAlignment="1">
      <alignment horizontal="center" vertical="top"/>
    </xf>
    <xf numFmtId="0" fontId="1" fillId="0" borderId="0" xfId="0" applyFont="1" applyBorder="1"/>
    <xf numFmtId="0" fontId="6" fillId="0" borderId="63" xfId="0" applyFont="1" applyBorder="1" applyAlignment="1">
      <alignment horizontal="left" vertical="top"/>
    </xf>
    <xf numFmtId="0" fontId="6" fillId="0" borderId="54" xfId="0" applyFont="1" applyFill="1" applyBorder="1" applyAlignment="1">
      <alignment horizontal="center" vertical="top" wrapText="1"/>
    </xf>
    <xf numFmtId="0" fontId="6" fillId="0" borderId="45" xfId="0" applyFont="1" applyBorder="1" applyAlignment="1">
      <alignment horizontal="left" vertical="top" wrapText="1"/>
    </xf>
    <xf numFmtId="0" fontId="6" fillId="0" borderId="27" xfId="0" applyFont="1" applyFill="1" applyBorder="1" applyAlignment="1">
      <alignment horizontal="center" vertical="top" wrapText="1"/>
    </xf>
    <xf numFmtId="0" fontId="6" fillId="0" borderId="32" xfId="0" applyFont="1" applyFill="1" applyBorder="1" applyAlignment="1">
      <alignment horizontal="center" vertical="top" wrapText="1"/>
    </xf>
    <xf numFmtId="0" fontId="1" fillId="0" borderId="49" xfId="0" applyFont="1" applyBorder="1"/>
    <xf numFmtId="0" fontId="1" fillId="0" borderId="56" xfId="0" applyFont="1" applyBorder="1"/>
    <xf numFmtId="49" fontId="13" fillId="9" borderId="16" xfId="0" applyNumberFormat="1" applyFont="1" applyFill="1" applyBorder="1" applyAlignment="1">
      <alignment horizontal="center" vertical="top" wrapText="1"/>
    </xf>
    <xf numFmtId="49" fontId="13" fillId="9" borderId="19" xfId="0" applyNumberFormat="1" applyFont="1" applyFill="1" applyBorder="1" applyAlignment="1">
      <alignment horizontal="center" vertical="top" wrapText="1"/>
    </xf>
    <xf numFmtId="49" fontId="13" fillId="9" borderId="66" xfId="0" applyNumberFormat="1" applyFont="1" applyFill="1" applyBorder="1" applyAlignment="1">
      <alignment horizontal="center" vertical="top" wrapText="1"/>
    </xf>
    <xf numFmtId="164" fontId="5" fillId="5" borderId="15" xfId="0" applyNumberFormat="1" applyFont="1" applyFill="1" applyBorder="1" applyAlignment="1">
      <alignment horizontal="center" vertical="top" wrapText="1"/>
    </xf>
    <xf numFmtId="164" fontId="5" fillId="5" borderId="29" xfId="0" applyNumberFormat="1" applyFont="1" applyFill="1" applyBorder="1" applyAlignment="1">
      <alignment horizontal="center" vertical="top" wrapText="1"/>
    </xf>
    <xf numFmtId="164" fontId="5" fillId="5" borderId="36" xfId="0" applyNumberFormat="1" applyFont="1" applyFill="1" applyBorder="1" applyAlignment="1">
      <alignment horizontal="center" vertical="top" wrapText="1"/>
    </xf>
    <xf numFmtId="164" fontId="5" fillId="5" borderId="37" xfId="0" applyNumberFormat="1" applyFont="1" applyFill="1" applyBorder="1" applyAlignment="1">
      <alignment horizontal="center" vertical="top" wrapText="1"/>
    </xf>
    <xf numFmtId="164" fontId="2" fillId="0" borderId="50" xfId="0" applyNumberFormat="1" applyFont="1" applyFill="1" applyBorder="1" applyAlignment="1">
      <alignment horizontal="center" vertical="top" wrapText="1"/>
    </xf>
    <xf numFmtId="164" fontId="7" fillId="0" borderId="8" xfId="0" applyNumberFormat="1" applyFont="1" applyFill="1" applyBorder="1" applyAlignment="1">
      <alignment horizontal="center" vertical="top"/>
    </xf>
    <xf numFmtId="1" fontId="2" fillId="0" borderId="32" xfId="0" applyNumberFormat="1" applyFont="1" applyFill="1" applyBorder="1" applyAlignment="1">
      <alignment horizontal="center" vertical="top" wrapText="1"/>
    </xf>
    <xf numFmtId="1" fontId="2" fillId="0" borderId="21" xfId="0" applyNumberFormat="1" applyFont="1" applyFill="1" applyBorder="1" applyAlignment="1">
      <alignment horizontal="center" vertical="top" wrapText="1"/>
    </xf>
    <xf numFmtId="0" fontId="16" fillId="0" borderId="0" xfId="0" applyFont="1"/>
    <xf numFmtId="0" fontId="16" fillId="0" borderId="16" xfId="0" applyFont="1" applyBorder="1" applyAlignment="1">
      <alignment horizontal="center" vertical="top" wrapText="1"/>
    </xf>
    <xf numFmtId="0" fontId="16" fillId="0" borderId="16" xfId="0" applyFont="1" applyBorder="1" applyAlignment="1">
      <alignment vertical="top" wrapText="1"/>
    </xf>
    <xf numFmtId="164" fontId="7" fillId="8" borderId="63" xfId="0" applyNumberFormat="1" applyFont="1" applyFill="1" applyBorder="1" applyAlignment="1">
      <alignment horizontal="center" vertical="top"/>
    </xf>
    <xf numFmtId="164" fontId="7" fillId="8" borderId="51" xfId="0" applyNumberFormat="1" applyFont="1" applyFill="1" applyBorder="1" applyAlignment="1">
      <alignment horizontal="center" vertical="top"/>
    </xf>
    <xf numFmtId="164" fontId="7" fillId="8" borderId="55" xfId="0" applyNumberFormat="1" applyFont="1" applyFill="1" applyBorder="1" applyAlignment="1">
      <alignment horizontal="center" vertical="top"/>
    </xf>
    <xf numFmtId="164" fontId="6" fillId="9" borderId="63" xfId="0" applyNumberFormat="1" applyFont="1" applyFill="1" applyBorder="1" applyAlignment="1">
      <alignment horizontal="center" vertical="top"/>
    </xf>
    <xf numFmtId="164" fontId="6" fillId="9" borderId="48" xfId="0" applyNumberFormat="1" applyFont="1" applyFill="1" applyBorder="1" applyAlignment="1">
      <alignment horizontal="center" vertical="top"/>
    </xf>
    <xf numFmtId="164" fontId="10" fillId="9" borderId="0" xfId="0" applyNumberFormat="1" applyFont="1" applyFill="1" applyBorder="1" applyAlignment="1">
      <alignment horizontal="center" vertical="top" wrapText="1"/>
    </xf>
    <xf numFmtId="164" fontId="9" fillId="9" borderId="0" xfId="0" applyNumberFormat="1" applyFont="1" applyFill="1" applyBorder="1" applyAlignment="1">
      <alignment horizontal="center" vertical="top" wrapText="1"/>
    </xf>
    <xf numFmtId="164" fontId="7" fillId="9" borderId="0" xfId="0" applyNumberFormat="1" applyFont="1" applyFill="1" applyBorder="1" applyAlignment="1">
      <alignment horizontal="center" vertical="top" wrapText="1"/>
    </xf>
    <xf numFmtId="0" fontId="10" fillId="9" borderId="0" xfId="0" applyFont="1" applyFill="1" applyBorder="1" applyAlignment="1">
      <alignment horizontal="center" vertical="center" wrapText="1"/>
    </xf>
    <xf numFmtId="164" fontId="5" fillId="4" borderId="15" xfId="0" applyNumberFormat="1" applyFont="1" applyFill="1" applyBorder="1" applyAlignment="1">
      <alignment horizontal="center" vertical="top"/>
    </xf>
    <xf numFmtId="164" fontId="5" fillId="4" borderId="36" xfId="0" applyNumberFormat="1" applyFont="1" applyFill="1" applyBorder="1" applyAlignment="1">
      <alignment horizontal="center" vertical="top"/>
    </xf>
    <xf numFmtId="49" fontId="13" fillId="0" borderId="16" xfId="0" applyNumberFormat="1" applyFont="1" applyFill="1" applyBorder="1" applyAlignment="1">
      <alignment horizontal="center" vertical="top"/>
    </xf>
    <xf numFmtId="49" fontId="13" fillId="0" borderId="59" xfId="0" applyNumberFormat="1" applyFont="1" applyFill="1" applyBorder="1" applyAlignment="1">
      <alignment horizontal="center" vertical="top"/>
    </xf>
    <xf numFmtId="0" fontId="6" fillId="0" borderId="13" xfId="0" applyFont="1" applyFill="1" applyBorder="1" applyAlignment="1">
      <alignment horizontal="left" vertical="top" wrapText="1"/>
    </xf>
    <xf numFmtId="0" fontId="6" fillId="0" borderId="18" xfId="0" applyFont="1" applyFill="1" applyBorder="1" applyAlignment="1">
      <alignment horizontal="left" vertical="top" wrapText="1"/>
    </xf>
    <xf numFmtId="164" fontId="5" fillId="5" borderId="36" xfId="0" applyNumberFormat="1" applyFont="1" applyFill="1" applyBorder="1" applyAlignment="1">
      <alignment horizontal="center" vertical="top"/>
    </xf>
    <xf numFmtId="0" fontId="13" fillId="0" borderId="21" xfId="0" applyFont="1" applyFill="1" applyBorder="1" applyAlignment="1">
      <alignment horizontal="center" vertical="top" wrapText="1"/>
    </xf>
    <xf numFmtId="0" fontId="13" fillId="0" borderId="56" xfId="0" applyFont="1" applyFill="1" applyBorder="1" applyAlignment="1">
      <alignment horizontal="center" vertical="top" wrapText="1"/>
    </xf>
    <xf numFmtId="49" fontId="3" fillId="4" borderId="30" xfId="0" applyNumberFormat="1" applyFont="1" applyFill="1" applyBorder="1" applyAlignment="1">
      <alignment horizontal="center" vertical="top"/>
    </xf>
    <xf numFmtId="49" fontId="3" fillId="5" borderId="31" xfId="0" applyNumberFormat="1" applyFont="1" applyFill="1" applyBorder="1" applyAlignment="1">
      <alignment horizontal="center" vertical="top"/>
    </xf>
    <xf numFmtId="0" fontId="2" fillId="0" borderId="27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 vertical="top"/>
    </xf>
    <xf numFmtId="0" fontId="3" fillId="8" borderId="13" xfId="0" applyFont="1" applyFill="1" applyBorder="1" applyAlignment="1">
      <alignment horizontal="center" vertical="top"/>
    </xf>
    <xf numFmtId="0" fontId="2" fillId="9" borderId="3" xfId="0" applyFont="1" applyFill="1" applyBorder="1" applyAlignment="1">
      <alignment horizontal="center" vertical="top"/>
    </xf>
    <xf numFmtId="164" fontId="7" fillId="8" borderId="57" xfId="0" applyNumberFormat="1" applyFont="1" applyFill="1" applyBorder="1" applyAlignment="1">
      <alignment horizontal="center" vertical="top"/>
    </xf>
    <xf numFmtId="164" fontId="7" fillId="8" borderId="20" xfId="0" applyNumberFormat="1" applyFont="1" applyFill="1" applyBorder="1" applyAlignment="1">
      <alignment horizontal="center" vertical="top"/>
    </xf>
    <xf numFmtId="164" fontId="7" fillId="8" borderId="60" xfId="0" applyNumberFormat="1" applyFont="1" applyFill="1" applyBorder="1" applyAlignment="1">
      <alignment horizontal="center" vertical="top"/>
    </xf>
    <xf numFmtId="164" fontId="7" fillId="8" borderId="33" xfId="0" applyNumberFormat="1" applyFont="1" applyFill="1" applyBorder="1" applyAlignment="1">
      <alignment horizontal="center" vertical="top"/>
    </xf>
    <xf numFmtId="164" fontId="7" fillId="8" borderId="32" xfId="0" applyNumberFormat="1" applyFont="1" applyFill="1" applyBorder="1" applyAlignment="1">
      <alignment horizontal="center" vertical="top"/>
    </xf>
    <xf numFmtId="164" fontId="6" fillId="8" borderId="58" xfId="0" applyNumberFormat="1" applyFont="1" applyFill="1" applyBorder="1" applyAlignment="1">
      <alignment horizontal="center" vertical="center"/>
    </xf>
    <xf numFmtId="164" fontId="6" fillId="8" borderId="16" xfId="0" applyNumberFormat="1" applyFont="1" applyFill="1" applyBorder="1" applyAlignment="1">
      <alignment horizontal="center" vertical="center"/>
    </xf>
    <xf numFmtId="0" fontId="3" fillId="0" borderId="50" xfId="0" applyFont="1" applyBorder="1" applyAlignment="1">
      <alignment horizontal="center" vertical="center" wrapText="1"/>
    </xf>
    <xf numFmtId="164" fontId="9" fillId="9" borderId="0" xfId="0" applyNumberFormat="1" applyFont="1" applyFill="1" applyBorder="1" applyAlignment="1">
      <alignment horizontal="center" vertical="top" wrapText="1"/>
    </xf>
    <xf numFmtId="0" fontId="6" fillId="0" borderId="57" xfId="0" applyFont="1" applyFill="1" applyBorder="1" applyAlignment="1">
      <alignment horizontal="left" vertical="top" wrapText="1"/>
    </xf>
    <xf numFmtId="164" fontId="9" fillId="0" borderId="74" xfId="0" applyNumberFormat="1" applyFont="1" applyBorder="1" applyAlignment="1">
      <alignment horizontal="right" vertical="top" wrapText="1"/>
    </xf>
    <xf numFmtId="164" fontId="9" fillId="0" borderId="4" xfId="0" applyNumberFormat="1" applyFont="1" applyBorder="1" applyAlignment="1">
      <alignment horizontal="right" vertical="top" wrapText="1"/>
    </xf>
    <xf numFmtId="164" fontId="2" fillId="8" borderId="33" xfId="0" applyNumberFormat="1" applyFont="1" applyFill="1" applyBorder="1" applyAlignment="1">
      <alignment horizontal="center" vertical="top" wrapText="1"/>
    </xf>
    <xf numFmtId="164" fontId="2" fillId="8" borderId="49" xfId="0" applyNumberFormat="1" applyFont="1" applyFill="1" applyBorder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0" fillId="0" borderId="76" xfId="0" applyFont="1" applyBorder="1" applyAlignment="1">
      <alignment horizontal="right" vertical="top"/>
    </xf>
    <xf numFmtId="0" fontId="2" fillId="0" borderId="53" xfId="0" applyFont="1" applyBorder="1" applyAlignment="1">
      <alignment horizontal="center" vertical="center" textRotation="90" wrapText="1"/>
    </xf>
    <xf numFmtId="0" fontId="2" fillId="0" borderId="58" xfId="0" applyFont="1" applyBorder="1" applyAlignment="1">
      <alignment horizontal="center" vertical="center" textRotation="90" wrapText="1"/>
    </xf>
    <xf numFmtId="0" fontId="2" fillId="0" borderId="45" xfId="0" applyFont="1" applyBorder="1" applyAlignment="1">
      <alignment horizontal="center" vertical="center" textRotation="90" wrapText="1"/>
    </xf>
    <xf numFmtId="0" fontId="2" fillId="0" borderId="54" xfId="0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center" vertical="center" textRotation="90" wrapText="1"/>
    </xf>
    <xf numFmtId="0" fontId="2" fillId="0" borderId="27" xfId="0" applyFont="1" applyBorder="1" applyAlignment="1">
      <alignment horizontal="center" vertical="center" textRotation="90" wrapText="1"/>
    </xf>
    <xf numFmtId="0" fontId="2" fillId="0" borderId="3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textRotation="90" wrapText="1"/>
    </xf>
    <xf numFmtId="0" fontId="2" fillId="0" borderId="21" xfId="0" applyFont="1" applyBorder="1" applyAlignment="1">
      <alignment horizontal="center" vertical="center" textRotation="90" wrapText="1"/>
    </xf>
    <xf numFmtId="0" fontId="2" fillId="0" borderId="35" xfId="0" applyFont="1" applyBorder="1" applyAlignment="1">
      <alignment horizontal="center" vertical="center" textRotation="90" wrapText="1"/>
    </xf>
    <xf numFmtId="2" fontId="8" fillId="0" borderId="0" xfId="0" applyNumberFormat="1" applyFont="1" applyAlignment="1">
      <alignment horizontal="center" vertical="top" wrapText="1"/>
    </xf>
    <xf numFmtId="2" fontId="18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9" fillId="0" borderId="59" xfId="0" applyNumberFormat="1" applyFont="1" applyBorder="1" applyAlignment="1">
      <alignment horizontal="center" vertical="center" textRotation="90"/>
    </xf>
    <xf numFmtId="0" fontId="9" fillId="0" borderId="46" xfId="0" applyNumberFormat="1" applyFont="1" applyBorder="1" applyAlignment="1">
      <alignment horizontal="center" vertical="center" textRotation="90"/>
    </xf>
    <xf numFmtId="0" fontId="2" fillId="0" borderId="58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49" fontId="3" fillId="7" borderId="15" xfId="0" applyNumberFormat="1" applyFont="1" applyFill="1" applyBorder="1" applyAlignment="1">
      <alignment horizontal="left" vertical="top" wrapText="1"/>
    </xf>
    <xf numFmtId="49" fontId="3" fillId="7" borderId="36" xfId="0" applyNumberFormat="1" applyFont="1" applyFill="1" applyBorder="1" applyAlignment="1">
      <alignment horizontal="left" vertical="top" wrapText="1"/>
    </xf>
    <xf numFmtId="49" fontId="3" fillId="7" borderId="65" xfId="0" applyNumberFormat="1" applyFont="1" applyFill="1" applyBorder="1" applyAlignment="1">
      <alignment horizontal="left" vertical="top" wrapText="1"/>
    </xf>
    <xf numFmtId="0" fontId="11" fillId="3" borderId="15" xfId="0" applyFont="1" applyFill="1" applyBorder="1" applyAlignment="1">
      <alignment horizontal="left" vertical="top" wrapText="1"/>
    </xf>
    <xf numFmtId="0" fontId="11" fillId="3" borderId="36" xfId="0" applyFont="1" applyFill="1" applyBorder="1" applyAlignment="1">
      <alignment horizontal="left" vertical="top" wrapText="1"/>
    </xf>
    <xf numFmtId="0" fontId="11" fillId="3" borderId="65" xfId="0" applyFont="1" applyFill="1" applyBorder="1" applyAlignment="1">
      <alignment horizontal="left" vertical="top" wrapText="1"/>
    </xf>
    <xf numFmtId="0" fontId="2" fillId="0" borderId="48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2" fillId="0" borderId="63" xfId="0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2" fillId="0" borderId="53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49" xfId="0" applyNumberFormat="1" applyFont="1" applyBorder="1" applyAlignment="1">
      <alignment horizontal="center" vertical="center" textRotation="90" wrapText="1"/>
    </xf>
    <xf numFmtId="0" fontId="2" fillId="0" borderId="56" xfId="0" applyNumberFormat="1" applyFont="1" applyBorder="1" applyAlignment="1">
      <alignment horizontal="center" vertical="center" textRotation="90" wrapText="1"/>
    </xf>
    <xf numFmtId="0" fontId="2" fillId="0" borderId="68" xfId="0" applyNumberFormat="1" applyFont="1" applyBorder="1" applyAlignment="1">
      <alignment horizontal="center" vertical="center" textRotation="90" wrapText="1"/>
    </xf>
    <xf numFmtId="0" fontId="3" fillId="0" borderId="69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7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6" fillId="0" borderId="73" xfId="0" applyFont="1" applyFill="1" applyBorder="1" applyAlignment="1">
      <alignment horizontal="center" vertical="center" textRotation="90" wrapText="1"/>
    </xf>
    <xf numFmtId="0" fontId="6" fillId="0" borderId="44" xfId="0" applyFont="1" applyFill="1" applyBorder="1" applyAlignment="1">
      <alignment horizontal="center" vertical="center" textRotation="90" wrapText="1"/>
    </xf>
    <xf numFmtId="49" fontId="10" fillId="0" borderId="49" xfId="0" applyNumberFormat="1" applyFont="1" applyBorder="1" applyAlignment="1">
      <alignment horizontal="center" vertical="top"/>
    </xf>
    <xf numFmtId="49" fontId="10" fillId="0" borderId="56" xfId="0" applyNumberFormat="1" applyFont="1" applyBorder="1" applyAlignment="1">
      <alignment horizontal="center" vertical="top"/>
    </xf>
    <xf numFmtId="49" fontId="10" fillId="0" borderId="68" xfId="0" applyNumberFormat="1" applyFont="1" applyBorder="1" applyAlignment="1">
      <alignment horizontal="center" vertical="top"/>
    </xf>
    <xf numFmtId="0" fontId="6" fillId="0" borderId="33" xfId="0" applyFont="1" applyFill="1" applyBorder="1" applyAlignment="1">
      <alignment horizontal="left" vertical="top" wrapText="1"/>
    </xf>
    <xf numFmtId="0" fontId="6" fillId="0" borderId="30" xfId="0" applyFont="1" applyFill="1" applyBorder="1" applyAlignment="1">
      <alignment horizontal="left" vertical="top" wrapText="1"/>
    </xf>
    <xf numFmtId="0" fontId="3" fillId="4" borderId="15" xfId="0" applyFont="1" applyFill="1" applyBorder="1" applyAlignment="1">
      <alignment horizontal="left" vertical="top"/>
    </xf>
    <xf numFmtId="0" fontId="3" fillId="4" borderId="36" xfId="0" applyFont="1" applyFill="1" applyBorder="1" applyAlignment="1">
      <alignment horizontal="left" vertical="top"/>
    </xf>
    <xf numFmtId="0" fontId="3" fillId="4" borderId="65" xfId="0" applyFont="1" applyFill="1" applyBorder="1" applyAlignment="1">
      <alignment horizontal="left" vertical="top"/>
    </xf>
    <xf numFmtId="0" fontId="10" fillId="5" borderId="15" xfId="0" applyFont="1" applyFill="1" applyBorder="1" applyAlignment="1">
      <alignment horizontal="left" vertical="top" wrapText="1"/>
    </xf>
    <xf numFmtId="0" fontId="10" fillId="5" borderId="36" xfId="0" applyFont="1" applyFill="1" applyBorder="1" applyAlignment="1">
      <alignment horizontal="left" vertical="top" wrapText="1"/>
    </xf>
    <xf numFmtId="0" fontId="10" fillId="5" borderId="65" xfId="0" applyFont="1" applyFill="1" applyBorder="1" applyAlignment="1">
      <alignment horizontal="left" vertical="top" wrapText="1"/>
    </xf>
    <xf numFmtId="49" fontId="3" fillId="4" borderId="53" xfId="0" applyNumberFormat="1" applyFont="1" applyFill="1" applyBorder="1" applyAlignment="1">
      <alignment horizontal="center" vertical="top"/>
    </xf>
    <xf numFmtId="49" fontId="3" fillId="4" borderId="30" xfId="0" applyNumberFormat="1" applyFont="1" applyFill="1" applyBorder="1" applyAlignment="1">
      <alignment horizontal="center" vertical="top"/>
    </xf>
    <xf numFmtId="49" fontId="3" fillId="4" borderId="57" xfId="0" applyNumberFormat="1" applyFont="1" applyFill="1" applyBorder="1" applyAlignment="1">
      <alignment horizontal="center" vertical="top"/>
    </xf>
    <xf numFmtId="49" fontId="3" fillId="4" borderId="45" xfId="0" applyNumberFormat="1" applyFont="1" applyFill="1" applyBorder="1" applyAlignment="1">
      <alignment horizontal="center" vertical="top"/>
    </xf>
    <xf numFmtId="49" fontId="3" fillId="5" borderId="70" xfId="0" applyNumberFormat="1" applyFont="1" applyFill="1" applyBorder="1" applyAlignment="1">
      <alignment horizontal="center" vertical="top"/>
    </xf>
    <xf numFmtId="49" fontId="3" fillId="5" borderId="31" xfId="0" applyNumberFormat="1" applyFont="1" applyFill="1" applyBorder="1" applyAlignment="1">
      <alignment horizontal="center" vertical="top"/>
    </xf>
    <xf numFmtId="49" fontId="3" fillId="5" borderId="73" xfId="0" applyNumberFormat="1" applyFont="1" applyFill="1" applyBorder="1" applyAlignment="1">
      <alignment horizontal="center" vertical="top"/>
    </xf>
    <xf numFmtId="49" fontId="3" fillId="5" borderId="72" xfId="0" applyNumberFormat="1" applyFont="1" applyFill="1" applyBorder="1" applyAlignment="1">
      <alignment horizontal="center" vertical="top"/>
    </xf>
    <xf numFmtId="49" fontId="3" fillId="9" borderId="70" xfId="0" applyNumberFormat="1" applyFont="1" applyFill="1" applyBorder="1" applyAlignment="1">
      <alignment horizontal="center" vertical="top"/>
    </xf>
    <xf numFmtId="49" fontId="3" fillId="9" borderId="31" xfId="0" applyNumberFormat="1" applyFont="1" applyFill="1" applyBorder="1" applyAlignment="1">
      <alignment horizontal="center" vertical="top"/>
    </xf>
    <xf numFmtId="49" fontId="3" fillId="9" borderId="73" xfId="0" applyNumberFormat="1" applyFont="1" applyFill="1" applyBorder="1" applyAlignment="1">
      <alignment horizontal="center" vertical="top"/>
    </xf>
    <xf numFmtId="49" fontId="3" fillId="9" borderId="72" xfId="0" applyNumberFormat="1" applyFont="1" applyFill="1" applyBorder="1" applyAlignment="1">
      <alignment horizontal="center" vertical="top"/>
    </xf>
    <xf numFmtId="0" fontId="2" fillId="0" borderId="43" xfId="0" applyFont="1" applyFill="1" applyBorder="1" applyAlignment="1">
      <alignment horizontal="left" vertical="top" wrapText="1"/>
    </xf>
    <xf numFmtId="0" fontId="2" fillId="0" borderId="31" xfId="0" applyFont="1" applyFill="1" applyBorder="1" applyAlignment="1">
      <alignment horizontal="left" vertical="top" wrapText="1"/>
    </xf>
    <xf numFmtId="0" fontId="2" fillId="0" borderId="44" xfId="0" applyFont="1" applyFill="1" applyBorder="1" applyAlignment="1">
      <alignment horizontal="left" vertical="top" wrapText="1"/>
    </xf>
    <xf numFmtId="0" fontId="10" fillId="0" borderId="33" xfId="0" applyFont="1" applyFill="1" applyBorder="1" applyAlignment="1">
      <alignment horizontal="center" vertical="center" textRotation="90" wrapText="1"/>
    </xf>
    <xf numFmtId="0" fontId="10" fillId="0" borderId="30" xfId="0" applyFont="1" applyFill="1" applyBorder="1" applyAlignment="1">
      <alignment horizontal="center" vertical="center" textRotation="90" wrapText="1"/>
    </xf>
    <xf numFmtId="0" fontId="10" fillId="0" borderId="34" xfId="0" applyFont="1" applyFill="1" applyBorder="1" applyAlignment="1">
      <alignment horizontal="center" vertical="center" textRotation="90" wrapText="1"/>
    </xf>
    <xf numFmtId="49" fontId="2" fillId="0" borderId="51" xfId="0" applyNumberFormat="1" applyFont="1" applyBorder="1" applyAlignment="1">
      <alignment horizontal="center" vertical="top" wrapText="1"/>
    </xf>
    <xf numFmtId="49" fontId="2" fillId="0" borderId="0" xfId="0" applyNumberFormat="1" applyFont="1" applyBorder="1" applyAlignment="1">
      <alignment horizontal="center" vertical="top" wrapText="1"/>
    </xf>
    <xf numFmtId="49" fontId="2" fillId="0" borderId="76" xfId="0" applyNumberFormat="1" applyFont="1" applyBorder="1" applyAlignment="1">
      <alignment horizontal="center" vertical="top" wrapText="1"/>
    </xf>
    <xf numFmtId="0" fontId="6" fillId="6" borderId="33" xfId="0" applyFont="1" applyFill="1" applyBorder="1" applyAlignment="1">
      <alignment horizontal="left" vertical="top" wrapText="1"/>
    </xf>
    <xf numFmtId="0" fontId="6" fillId="6" borderId="30" xfId="0" applyFont="1" applyFill="1" applyBorder="1" applyAlignment="1">
      <alignment horizontal="left" vertical="top" wrapText="1"/>
    </xf>
    <xf numFmtId="0" fontId="6" fillId="6" borderId="34" xfId="0" applyFont="1" applyFill="1" applyBorder="1" applyAlignment="1">
      <alignment horizontal="left" vertical="top" wrapText="1"/>
    </xf>
    <xf numFmtId="49" fontId="3" fillId="5" borderId="69" xfId="0" applyNumberFormat="1" applyFont="1" applyFill="1" applyBorder="1" applyAlignment="1">
      <alignment horizontal="center" vertical="top"/>
    </xf>
    <xf numFmtId="49" fontId="3" fillId="5" borderId="26" xfId="0" applyNumberFormat="1" applyFont="1" applyFill="1" applyBorder="1" applyAlignment="1">
      <alignment horizontal="center" vertical="top"/>
    </xf>
    <xf numFmtId="0" fontId="10" fillId="0" borderId="63" xfId="0" applyFont="1" applyFill="1" applyBorder="1" applyAlignment="1">
      <alignment horizontal="center" vertical="center" textRotation="90" wrapText="1"/>
    </xf>
    <xf numFmtId="0" fontId="10" fillId="0" borderId="14" xfId="0" applyFont="1" applyFill="1" applyBorder="1" applyAlignment="1">
      <alignment horizontal="center" vertical="center" textRotation="90" wrapText="1"/>
    </xf>
    <xf numFmtId="0" fontId="10" fillId="0" borderId="13" xfId="0" applyFont="1" applyFill="1" applyBorder="1" applyAlignment="1">
      <alignment horizontal="center" vertical="center" textRotation="90" wrapText="1"/>
    </xf>
    <xf numFmtId="49" fontId="2" fillId="0" borderId="32" xfId="0" applyNumberFormat="1" applyFont="1" applyBorder="1" applyAlignment="1">
      <alignment horizontal="center" vertical="top" wrapText="1"/>
    </xf>
    <xf numFmtId="49" fontId="2" fillId="0" borderId="21" xfId="0" applyNumberFormat="1" applyFont="1" applyBorder="1" applyAlignment="1">
      <alignment horizontal="center" vertical="top" wrapText="1"/>
    </xf>
    <xf numFmtId="49" fontId="2" fillId="0" borderId="35" xfId="0" applyNumberFormat="1" applyFont="1" applyBorder="1" applyAlignment="1">
      <alignment horizontal="center" vertical="top" wrapText="1"/>
    </xf>
    <xf numFmtId="49" fontId="3" fillId="9" borderId="43" xfId="0" applyNumberFormat="1" applyFont="1" applyFill="1" applyBorder="1" applyAlignment="1">
      <alignment horizontal="center" vertical="top"/>
    </xf>
    <xf numFmtId="49" fontId="3" fillId="9" borderId="44" xfId="0" applyNumberFormat="1" applyFont="1" applyFill="1" applyBorder="1" applyAlignment="1">
      <alignment horizontal="center" vertical="top"/>
    </xf>
    <xf numFmtId="0" fontId="2" fillId="0" borderId="33" xfId="0" applyFont="1" applyFill="1" applyBorder="1" applyAlignment="1">
      <alignment horizontal="center" vertical="top" wrapText="1"/>
    </xf>
    <xf numFmtId="0" fontId="2" fillId="0" borderId="30" xfId="0" applyFont="1" applyFill="1" applyBorder="1" applyAlignment="1">
      <alignment horizontal="center" vertical="top" wrapText="1"/>
    </xf>
    <xf numFmtId="0" fontId="2" fillId="0" borderId="34" xfId="0" applyFont="1" applyFill="1" applyBorder="1" applyAlignment="1">
      <alignment horizontal="center" vertical="top" wrapText="1"/>
    </xf>
    <xf numFmtId="49" fontId="2" fillId="0" borderId="51" xfId="0" applyNumberFormat="1" applyFont="1" applyBorder="1" applyAlignment="1">
      <alignment horizontal="center" vertical="top"/>
    </xf>
    <xf numFmtId="49" fontId="2" fillId="0" borderId="0" xfId="0" applyNumberFormat="1" applyFont="1" applyBorder="1" applyAlignment="1">
      <alignment horizontal="center" vertical="top"/>
    </xf>
    <xf numFmtId="49" fontId="2" fillId="0" borderId="76" xfId="0" applyNumberFormat="1" applyFont="1" applyBorder="1" applyAlignment="1">
      <alignment horizontal="center" vertical="top"/>
    </xf>
    <xf numFmtId="0" fontId="1" fillId="0" borderId="33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49" fontId="3" fillId="5" borderId="61" xfId="0" applyNumberFormat="1" applyFont="1" applyFill="1" applyBorder="1" applyAlignment="1">
      <alignment horizontal="right" vertical="top"/>
    </xf>
    <xf numFmtId="49" fontId="3" fillId="5" borderId="36" xfId="0" applyNumberFormat="1" applyFont="1" applyFill="1" applyBorder="1" applyAlignment="1">
      <alignment horizontal="right" vertical="top"/>
    </xf>
    <xf numFmtId="49" fontId="3" fillId="5" borderId="65" xfId="0" applyNumberFormat="1" applyFont="1" applyFill="1" applyBorder="1" applyAlignment="1">
      <alignment horizontal="right" vertical="top"/>
    </xf>
    <xf numFmtId="164" fontId="5" fillId="5" borderId="15" xfId="0" applyNumberFormat="1" applyFont="1" applyFill="1" applyBorder="1" applyAlignment="1">
      <alignment horizontal="center" vertical="top"/>
    </xf>
    <xf numFmtId="164" fontId="5" fillId="5" borderId="36" xfId="0" applyNumberFormat="1" applyFont="1" applyFill="1" applyBorder="1" applyAlignment="1">
      <alignment horizontal="center" vertical="top"/>
    </xf>
    <xf numFmtId="164" fontId="5" fillId="5" borderId="65" xfId="0" applyNumberFormat="1" applyFont="1" applyFill="1" applyBorder="1" applyAlignment="1">
      <alignment horizontal="center" vertical="top"/>
    </xf>
    <xf numFmtId="49" fontId="3" fillId="5" borderId="15" xfId="0" applyNumberFormat="1" applyFont="1" applyFill="1" applyBorder="1" applyAlignment="1">
      <alignment horizontal="left" vertical="top"/>
    </xf>
    <xf numFmtId="49" fontId="3" fillId="5" borderId="36" xfId="0" applyNumberFormat="1" applyFont="1" applyFill="1" applyBorder="1" applyAlignment="1">
      <alignment horizontal="left" vertical="top"/>
    </xf>
    <xf numFmtId="49" fontId="3" fillId="5" borderId="65" xfId="0" applyNumberFormat="1" applyFont="1" applyFill="1" applyBorder="1" applyAlignment="1">
      <alignment horizontal="left" vertical="top"/>
    </xf>
    <xf numFmtId="0" fontId="2" fillId="9" borderId="43" xfId="0" applyFont="1" applyFill="1" applyBorder="1" applyAlignment="1">
      <alignment horizontal="left" vertical="top" wrapText="1"/>
    </xf>
    <xf numFmtId="0" fontId="2" fillId="9" borderId="31" xfId="0" applyFont="1" applyFill="1" applyBorder="1" applyAlignment="1">
      <alignment horizontal="left" vertical="top" wrapText="1"/>
    </xf>
    <xf numFmtId="0" fontId="2" fillId="9" borderId="44" xfId="0" applyFont="1" applyFill="1" applyBorder="1" applyAlignment="1">
      <alignment horizontal="left" vertical="top" wrapText="1"/>
    </xf>
    <xf numFmtId="0" fontId="3" fillId="0" borderId="33" xfId="0" applyFont="1" applyBorder="1" applyAlignment="1">
      <alignment horizontal="center" vertical="center" textRotation="90"/>
    </xf>
    <xf numFmtId="0" fontId="3" fillId="0" borderId="30" xfId="0" applyFont="1" applyBorder="1" applyAlignment="1">
      <alignment horizontal="center" vertical="center" textRotation="90"/>
    </xf>
    <xf numFmtId="0" fontId="3" fillId="0" borderId="34" xfId="0" applyFont="1" applyBorder="1" applyAlignment="1">
      <alignment horizontal="center" vertical="center" textRotation="90"/>
    </xf>
    <xf numFmtId="49" fontId="10" fillId="0" borderId="75" xfId="0" applyNumberFormat="1" applyFont="1" applyBorder="1" applyAlignment="1">
      <alignment horizontal="center" vertical="top"/>
    </xf>
    <xf numFmtId="49" fontId="10" fillId="0" borderId="71" xfId="0" applyNumberFormat="1" applyFont="1" applyBorder="1" applyAlignment="1">
      <alignment horizontal="center" vertical="top"/>
    </xf>
    <xf numFmtId="49" fontId="10" fillId="0" borderId="24" xfId="0" applyNumberFormat="1" applyFont="1" applyBorder="1" applyAlignment="1">
      <alignment horizontal="center" vertical="top"/>
    </xf>
    <xf numFmtId="0" fontId="13" fillId="0" borderId="32" xfId="0" applyFont="1" applyFill="1" applyBorder="1" applyAlignment="1">
      <alignment horizontal="center" vertical="top" wrapText="1"/>
    </xf>
    <xf numFmtId="0" fontId="13" fillId="0" borderId="21" xfId="0" applyFont="1" applyFill="1" applyBorder="1" applyAlignment="1">
      <alignment horizontal="center" vertical="top" wrapText="1"/>
    </xf>
    <xf numFmtId="0" fontId="13" fillId="0" borderId="49" xfId="0" applyFont="1" applyFill="1" applyBorder="1" applyAlignment="1">
      <alignment horizontal="center" vertical="top" wrapText="1"/>
    </xf>
    <xf numFmtId="0" fontId="13" fillId="0" borderId="56" xfId="0" applyFont="1" applyFill="1" applyBorder="1" applyAlignment="1">
      <alignment horizontal="center" vertical="top" wrapText="1"/>
    </xf>
    <xf numFmtId="0" fontId="6" fillId="0" borderId="57" xfId="0" applyFont="1" applyFill="1" applyBorder="1" applyAlignment="1">
      <alignment horizontal="left" vertical="top" wrapText="1"/>
    </xf>
    <xf numFmtId="0" fontId="6" fillId="0" borderId="34" xfId="0" applyFont="1" applyFill="1" applyBorder="1" applyAlignment="1">
      <alignment horizontal="left" vertical="top" wrapText="1"/>
    </xf>
    <xf numFmtId="0" fontId="2" fillId="9" borderId="49" xfId="0" applyFont="1" applyFill="1" applyBorder="1" applyAlignment="1">
      <alignment horizontal="left" vertical="top" wrapText="1"/>
    </xf>
    <xf numFmtId="0" fontId="2" fillId="9" borderId="68" xfId="0" applyFont="1" applyFill="1" applyBorder="1" applyAlignment="1">
      <alignment horizontal="left" vertical="top" wrapText="1"/>
    </xf>
    <xf numFmtId="49" fontId="13" fillId="0" borderId="40" xfId="0" applyNumberFormat="1" applyFont="1" applyFill="1" applyBorder="1" applyAlignment="1">
      <alignment horizontal="center" vertical="top"/>
    </xf>
    <xf numFmtId="49" fontId="13" fillId="0" borderId="16" xfId="0" applyNumberFormat="1" applyFont="1" applyFill="1" applyBorder="1" applyAlignment="1">
      <alignment horizontal="center" vertical="top"/>
    </xf>
    <xf numFmtId="49" fontId="13" fillId="0" borderId="52" xfId="0" applyNumberFormat="1" applyFont="1" applyFill="1" applyBorder="1" applyAlignment="1">
      <alignment horizontal="center" vertical="top"/>
    </xf>
    <xf numFmtId="49" fontId="13" fillId="0" borderId="59" xfId="0" applyNumberFormat="1" applyFont="1" applyFill="1" applyBorder="1" applyAlignment="1">
      <alignment horizontal="center" vertical="top"/>
    </xf>
    <xf numFmtId="0" fontId="9" fillId="0" borderId="43" xfId="0" applyFont="1" applyBorder="1" applyAlignment="1">
      <alignment horizontal="left" vertical="top" wrapText="1"/>
    </xf>
    <xf numFmtId="0" fontId="9" fillId="0" borderId="44" xfId="0" applyFont="1" applyBorder="1" applyAlignment="1">
      <alignment horizontal="left" vertical="top" wrapText="1"/>
    </xf>
    <xf numFmtId="0" fontId="6" fillId="0" borderId="14" xfId="0" applyFont="1" applyFill="1" applyBorder="1" applyAlignment="1">
      <alignment horizontal="left" vertical="top" wrapText="1"/>
    </xf>
    <xf numFmtId="0" fontId="6" fillId="0" borderId="13" xfId="0" applyFont="1" applyFill="1" applyBorder="1" applyAlignment="1">
      <alignment horizontal="left" vertical="top" wrapText="1"/>
    </xf>
    <xf numFmtId="49" fontId="13" fillId="0" borderId="32" xfId="0" applyNumberFormat="1" applyFont="1" applyFill="1" applyBorder="1" applyAlignment="1">
      <alignment horizontal="center" vertical="top"/>
    </xf>
    <xf numFmtId="49" fontId="13" fillId="0" borderId="35" xfId="0" applyNumberFormat="1" applyFont="1" applyFill="1" applyBorder="1" applyAlignment="1">
      <alignment horizontal="center" vertical="top"/>
    </xf>
    <xf numFmtId="0" fontId="9" fillId="9" borderId="43" xfId="0" applyFont="1" applyFill="1" applyBorder="1" applyAlignment="1">
      <alignment horizontal="left" vertical="top" wrapText="1"/>
    </xf>
    <xf numFmtId="0" fontId="9" fillId="9" borderId="31" xfId="0" applyFont="1" applyFill="1" applyBorder="1" applyAlignment="1">
      <alignment horizontal="left" vertical="top" wrapText="1"/>
    </xf>
    <xf numFmtId="0" fontId="9" fillId="9" borderId="44" xfId="0" applyFont="1" applyFill="1" applyBorder="1" applyAlignment="1">
      <alignment horizontal="left" vertical="top" wrapText="1"/>
    </xf>
    <xf numFmtId="0" fontId="6" fillId="0" borderId="38" xfId="0" applyFont="1" applyFill="1" applyBorder="1" applyAlignment="1">
      <alignment horizontal="left" vertical="top" wrapText="1"/>
    </xf>
    <xf numFmtId="0" fontId="6" fillId="0" borderId="18" xfId="0" applyFont="1" applyFill="1" applyBorder="1" applyAlignment="1">
      <alignment horizontal="left" vertical="top" wrapText="1"/>
    </xf>
    <xf numFmtId="49" fontId="13" fillId="0" borderId="49" xfId="0" applyNumberFormat="1" applyFont="1" applyFill="1" applyBorder="1" applyAlignment="1">
      <alignment horizontal="center" vertical="top"/>
    </xf>
    <xf numFmtId="49" fontId="13" fillId="0" borderId="68" xfId="0" applyNumberFormat="1" applyFont="1" applyFill="1" applyBorder="1" applyAlignment="1">
      <alignment horizontal="center" vertical="top"/>
    </xf>
    <xf numFmtId="49" fontId="3" fillId="5" borderId="43" xfId="0" applyNumberFormat="1" applyFont="1" applyFill="1" applyBorder="1" applyAlignment="1">
      <alignment horizontal="right" vertical="top" wrapText="1"/>
    </xf>
    <xf numFmtId="49" fontId="3" fillId="5" borderId="51" xfId="0" applyNumberFormat="1" applyFont="1" applyFill="1" applyBorder="1" applyAlignment="1">
      <alignment horizontal="right" vertical="top" wrapText="1"/>
    </xf>
    <xf numFmtId="49" fontId="3" fillId="5" borderId="75" xfId="0" applyNumberFormat="1" applyFont="1" applyFill="1" applyBorder="1" applyAlignment="1">
      <alignment horizontal="right" vertical="top" wrapText="1"/>
    </xf>
    <xf numFmtId="164" fontId="5" fillId="5" borderId="15" xfId="0" applyNumberFormat="1" applyFont="1" applyFill="1" applyBorder="1" applyAlignment="1">
      <alignment horizontal="center" vertical="center"/>
    </xf>
    <xf numFmtId="164" fontId="5" fillId="5" borderId="36" xfId="0" applyNumberFormat="1" applyFont="1" applyFill="1" applyBorder="1" applyAlignment="1">
      <alignment horizontal="center" vertical="center"/>
    </xf>
    <xf numFmtId="164" fontId="5" fillId="5" borderId="65" xfId="0" applyNumberFormat="1" applyFont="1" applyFill="1" applyBorder="1" applyAlignment="1">
      <alignment horizontal="center" vertical="center"/>
    </xf>
    <xf numFmtId="49" fontId="3" fillId="5" borderId="63" xfId="0" applyNumberFormat="1" applyFont="1" applyFill="1" applyBorder="1" applyAlignment="1">
      <alignment horizontal="left" vertical="top" wrapText="1"/>
    </xf>
    <xf numFmtId="49" fontId="3" fillId="5" borderId="51" xfId="0" applyNumberFormat="1" applyFont="1" applyFill="1" applyBorder="1" applyAlignment="1">
      <alignment horizontal="left" vertical="top" wrapText="1"/>
    </xf>
    <xf numFmtId="49" fontId="3" fillId="5" borderId="36" xfId="0" applyNumberFormat="1" applyFont="1" applyFill="1" applyBorder="1" applyAlignment="1">
      <alignment horizontal="left" vertical="top" wrapText="1"/>
    </xf>
    <xf numFmtId="49" fontId="3" fillId="5" borderId="65" xfId="0" applyNumberFormat="1" applyFont="1" applyFill="1" applyBorder="1" applyAlignment="1">
      <alignment horizontal="left" vertical="top" wrapText="1"/>
    </xf>
    <xf numFmtId="49" fontId="3" fillId="4" borderId="53" xfId="0" applyNumberFormat="1" applyFont="1" applyFill="1" applyBorder="1" applyAlignment="1">
      <alignment horizontal="center" vertical="top" wrapText="1"/>
    </xf>
    <xf numFmtId="49" fontId="3" fillId="4" borderId="45" xfId="0" applyNumberFormat="1" applyFont="1" applyFill="1" applyBorder="1" applyAlignment="1">
      <alignment horizontal="center" vertical="top" wrapText="1"/>
    </xf>
    <xf numFmtId="49" fontId="3" fillId="5" borderId="67" xfId="0" applyNumberFormat="1" applyFont="1" applyFill="1" applyBorder="1" applyAlignment="1">
      <alignment horizontal="center" vertical="top"/>
    </xf>
    <xf numFmtId="164" fontId="9" fillId="9" borderId="70" xfId="0" applyNumberFormat="1" applyFont="1" applyFill="1" applyBorder="1" applyAlignment="1">
      <alignment horizontal="left" vertical="top" wrapText="1"/>
    </xf>
    <xf numFmtId="164" fontId="9" fillId="9" borderId="72" xfId="0" applyNumberFormat="1" applyFont="1" applyFill="1" applyBorder="1" applyAlignment="1">
      <alignment horizontal="left" vertical="top" wrapText="1"/>
    </xf>
    <xf numFmtId="164" fontId="3" fillId="0" borderId="53" xfId="0" applyNumberFormat="1" applyFont="1" applyFill="1" applyBorder="1" applyAlignment="1">
      <alignment horizontal="center" vertical="center" wrapText="1"/>
    </xf>
    <xf numFmtId="164" fontId="3" fillId="0" borderId="45" xfId="0" applyNumberFormat="1" applyFont="1" applyFill="1" applyBorder="1" applyAlignment="1">
      <alignment horizontal="center" vertical="center" wrapText="1"/>
    </xf>
    <xf numFmtId="49" fontId="2" fillId="0" borderId="54" xfId="0" applyNumberFormat="1" applyFont="1" applyBorder="1" applyAlignment="1">
      <alignment horizontal="center" vertical="top" wrapText="1"/>
    </xf>
    <xf numFmtId="49" fontId="2" fillId="0" borderId="27" xfId="0" applyNumberFormat="1" applyFont="1" applyBorder="1" applyAlignment="1">
      <alignment horizontal="center" vertical="top" wrapText="1"/>
    </xf>
    <xf numFmtId="49" fontId="3" fillId="0" borderId="55" xfId="0" applyNumberFormat="1" applyFont="1" applyBorder="1" applyAlignment="1">
      <alignment horizontal="center" vertical="top"/>
    </xf>
    <xf numFmtId="49" fontId="3" fillId="0" borderId="46" xfId="0" applyNumberFormat="1" applyFont="1" applyBorder="1" applyAlignment="1">
      <alignment horizontal="center" vertical="top"/>
    </xf>
    <xf numFmtId="164" fontId="10" fillId="9" borderId="70" xfId="0" applyNumberFormat="1" applyFont="1" applyFill="1" applyBorder="1" applyAlignment="1">
      <alignment horizontal="left" vertical="top" wrapText="1"/>
    </xf>
    <xf numFmtId="164" fontId="10" fillId="9" borderId="72" xfId="0" applyNumberFormat="1" applyFont="1" applyFill="1" applyBorder="1" applyAlignment="1">
      <alignment horizontal="left" vertical="top" wrapText="1"/>
    </xf>
    <xf numFmtId="164" fontId="3" fillId="0" borderId="53" xfId="0" applyNumberFormat="1" applyFont="1" applyFill="1" applyBorder="1" applyAlignment="1">
      <alignment horizontal="center" vertical="top" wrapText="1"/>
    </xf>
    <xf numFmtId="164" fontId="3" fillId="0" borderId="45" xfId="0" applyNumberFormat="1" applyFont="1" applyFill="1" applyBorder="1" applyAlignment="1">
      <alignment horizontal="center" vertical="top" wrapText="1"/>
    </xf>
    <xf numFmtId="49" fontId="3" fillId="4" borderId="30" xfId="0" applyNumberFormat="1" applyFont="1" applyFill="1" applyBorder="1" applyAlignment="1">
      <alignment horizontal="center" vertical="top" wrapText="1"/>
    </xf>
    <xf numFmtId="49" fontId="3" fillId="4" borderId="57" xfId="0" applyNumberFormat="1" applyFont="1" applyFill="1" applyBorder="1" applyAlignment="1">
      <alignment horizontal="center" vertical="top" wrapText="1"/>
    </xf>
    <xf numFmtId="49" fontId="3" fillId="5" borderId="25" xfId="0" applyNumberFormat="1" applyFont="1" applyFill="1" applyBorder="1" applyAlignment="1">
      <alignment horizontal="center" vertical="top"/>
    </xf>
    <xf numFmtId="49" fontId="3" fillId="9" borderId="54" xfId="0" applyNumberFormat="1" applyFont="1" applyFill="1" applyBorder="1" applyAlignment="1">
      <alignment horizontal="center" vertical="top"/>
    </xf>
    <xf numFmtId="49" fontId="3" fillId="9" borderId="21" xfId="0" applyNumberFormat="1" applyFont="1" applyFill="1" applyBorder="1" applyAlignment="1">
      <alignment horizontal="center" vertical="top"/>
    </xf>
    <xf numFmtId="49" fontId="3" fillId="9" borderId="20" xfId="0" applyNumberFormat="1" applyFont="1" applyFill="1" applyBorder="1" applyAlignment="1">
      <alignment horizontal="center" vertical="top"/>
    </xf>
    <xf numFmtId="164" fontId="10" fillId="0" borderId="70" xfId="0" applyNumberFormat="1" applyFont="1" applyBorder="1" applyAlignment="1">
      <alignment horizontal="left" vertical="top" wrapText="1"/>
    </xf>
    <xf numFmtId="164" fontId="10" fillId="0" borderId="17" xfId="0" applyNumberFormat="1" applyFont="1" applyBorder="1" applyAlignment="1">
      <alignment horizontal="left" vertical="top" wrapText="1"/>
    </xf>
    <xf numFmtId="164" fontId="10" fillId="0" borderId="73" xfId="0" applyNumberFormat="1" applyFont="1" applyBorder="1" applyAlignment="1">
      <alignment horizontal="left" vertical="top" wrapText="1"/>
    </xf>
    <xf numFmtId="164" fontId="3" fillId="0" borderId="53" xfId="0" applyNumberFormat="1" applyFont="1" applyBorder="1" applyAlignment="1">
      <alignment horizontal="center" vertical="top" wrapText="1"/>
    </xf>
    <xf numFmtId="164" fontId="3" fillId="0" borderId="58" xfId="0" applyNumberFormat="1" applyFont="1" applyBorder="1" applyAlignment="1">
      <alignment horizontal="center" vertical="top" wrapText="1"/>
    </xf>
    <xf numFmtId="164" fontId="3" fillId="0" borderId="57" xfId="0" applyNumberFormat="1" applyFont="1" applyBorder="1" applyAlignment="1">
      <alignment horizontal="center" vertical="top" wrapText="1"/>
    </xf>
    <xf numFmtId="49" fontId="2" fillId="0" borderId="16" xfId="0" applyNumberFormat="1" applyFont="1" applyBorder="1" applyAlignment="1">
      <alignment horizontal="center" vertical="top" wrapText="1"/>
    </xf>
    <xf numFmtId="49" fontId="2" fillId="0" borderId="20" xfId="0" applyNumberFormat="1" applyFont="1" applyBorder="1" applyAlignment="1">
      <alignment horizontal="center" vertical="top" wrapText="1"/>
    </xf>
    <xf numFmtId="49" fontId="3" fillId="0" borderId="59" xfId="0" applyNumberFormat="1" applyFont="1" applyBorder="1" applyAlignment="1">
      <alignment horizontal="center" vertical="top"/>
    </xf>
    <xf numFmtId="49" fontId="3" fillId="0" borderId="60" xfId="0" applyNumberFormat="1" applyFont="1" applyBorder="1" applyAlignment="1">
      <alignment horizontal="center" vertical="top"/>
    </xf>
    <xf numFmtId="164" fontId="9" fillId="0" borderId="18" xfId="0" applyNumberFormat="1" applyFont="1" applyBorder="1" applyAlignment="1">
      <alignment horizontal="center" vertical="top" wrapText="1"/>
    </xf>
    <xf numFmtId="164" fontId="9" fillId="0" borderId="66" xfId="0" applyNumberFormat="1" applyFont="1" applyBorder="1" applyAlignment="1">
      <alignment horizontal="center" vertical="top" wrapText="1"/>
    </xf>
    <xf numFmtId="164" fontId="7" fillId="9" borderId="0" xfId="0" applyNumberFormat="1" applyFont="1" applyFill="1" applyBorder="1" applyAlignment="1">
      <alignment horizontal="center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2" fillId="0" borderId="66" xfId="0" applyFont="1" applyBorder="1" applyAlignment="1">
      <alignment horizontal="left" vertical="top" wrapText="1"/>
    </xf>
    <xf numFmtId="0" fontId="2" fillId="0" borderId="58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2" fillId="0" borderId="59" xfId="0" applyFont="1" applyBorder="1" applyAlignment="1">
      <alignment horizontal="left" vertical="top" wrapText="1"/>
    </xf>
    <xf numFmtId="0" fontId="3" fillId="3" borderId="58" xfId="0" applyFont="1" applyFill="1" applyBorder="1" applyAlignment="1">
      <alignment horizontal="right" vertical="top" wrapText="1"/>
    </xf>
    <xf numFmtId="0" fontId="3" fillId="3" borderId="16" xfId="0" applyFont="1" applyFill="1" applyBorder="1" applyAlignment="1">
      <alignment horizontal="right" vertical="top" wrapText="1"/>
    </xf>
    <xf numFmtId="0" fontId="3" fillId="3" borderId="59" xfId="0" applyFont="1" applyFill="1" applyBorder="1" applyAlignment="1">
      <alignment horizontal="right" vertical="top" wrapText="1"/>
    </xf>
    <xf numFmtId="164" fontId="9" fillId="9" borderId="0" xfId="0" applyNumberFormat="1" applyFont="1" applyFill="1" applyBorder="1" applyAlignment="1">
      <alignment horizontal="center" vertical="top" wrapText="1"/>
    </xf>
    <xf numFmtId="164" fontId="10" fillId="3" borderId="18" xfId="0" applyNumberFormat="1" applyFont="1" applyFill="1" applyBorder="1" applyAlignment="1">
      <alignment horizontal="center" vertical="top" wrapText="1"/>
    </xf>
    <xf numFmtId="164" fontId="10" fillId="3" borderId="66" xfId="0" applyNumberFormat="1" applyFont="1" applyFill="1" applyBorder="1" applyAlignment="1">
      <alignment horizontal="center" vertical="top" wrapText="1"/>
    </xf>
    <xf numFmtId="164" fontId="10" fillId="9" borderId="0" xfId="0" applyNumberFormat="1" applyFont="1" applyFill="1" applyBorder="1" applyAlignment="1">
      <alignment horizontal="center" vertical="top" wrapText="1"/>
    </xf>
    <xf numFmtId="0" fontId="3" fillId="2" borderId="47" xfId="0" applyFont="1" applyFill="1" applyBorder="1" applyAlignment="1">
      <alignment horizontal="right" vertical="top" wrapText="1"/>
    </xf>
    <xf numFmtId="0" fontId="3" fillId="2" borderId="41" xfId="0" applyFont="1" applyFill="1" applyBorder="1" applyAlignment="1">
      <alignment horizontal="right" vertical="top" wrapText="1"/>
    </xf>
    <xf numFmtId="0" fontId="3" fillId="2" borderId="42" xfId="0" applyFont="1" applyFill="1" applyBorder="1" applyAlignment="1">
      <alignment horizontal="right" vertical="top" wrapText="1"/>
    </xf>
    <xf numFmtId="164" fontId="2" fillId="0" borderId="33" xfId="0" applyNumberFormat="1" applyFont="1" applyFill="1" applyBorder="1" applyAlignment="1">
      <alignment horizontal="left" vertical="top" wrapText="1"/>
    </xf>
    <xf numFmtId="164" fontId="2" fillId="0" borderId="30" xfId="0" applyNumberFormat="1" applyFont="1" applyFill="1" applyBorder="1" applyAlignment="1">
      <alignment horizontal="left" vertical="top" wrapText="1"/>
    </xf>
    <xf numFmtId="164" fontId="10" fillId="2" borderId="41" xfId="0" applyNumberFormat="1" applyFont="1" applyFill="1" applyBorder="1" applyAlignment="1">
      <alignment horizontal="center" vertical="top" wrapText="1"/>
    </xf>
    <xf numFmtId="164" fontId="10" fillId="2" borderId="42" xfId="0" applyNumberFormat="1" applyFont="1" applyFill="1" applyBorder="1" applyAlignment="1">
      <alignment horizontal="center" vertical="top" wrapText="1"/>
    </xf>
    <xf numFmtId="0" fontId="3" fillId="0" borderId="55" xfId="0" applyFont="1" applyBorder="1" applyAlignment="1">
      <alignment horizontal="center" vertical="center" wrapText="1"/>
    </xf>
    <xf numFmtId="0" fontId="10" fillId="9" borderId="0" xfId="0" applyFont="1" applyFill="1" applyBorder="1" applyAlignment="1">
      <alignment horizontal="center" vertical="center" wrapText="1"/>
    </xf>
    <xf numFmtId="49" fontId="3" fillId="5" borderId="61" xfId="0" applyNumberFormat="1" applyFont="1" applyFill="1" applyBorder="1" applyAlignment="1">
      <alignment horizontal="right" vertical="top" wrapText="1"/>
    </xf>
    <xf numFmtId="49" fontId="3" fillId="5" borderId="36" xfId="0" applyNumberFormat="1" applyFont="1" applyFill="1" applyBorder="1" applyAlignment="1">
      <alignment horizontal="right" vertical="top" wrapText="1"/>
    </xf>
    <xf numFmtId="49" fontId="3" fillId="5" borderId="65" xfId="0" applyNumberFormat="1" applyFont="1" applyFill="1" applyBorder="1" applyAlignment="1">
      <alignment horizontal="right" vertical="top" wrapText="1"/>
    </xf>
    <xf numFmtId="164" fontId="5" fillId="5" borderId="63" xfId="0" applyNumberFormat="1" applyFont="1" applyFill="1" applyBorder="1" applyAlignment="1">
      <alignment horizontal="center" vertical="center" wrapText="1"/>
    </xf>
    <xf numFmtId="164" fontId="5" fillId="5" borderId="51" xfId="0" applyNumberFormat="1" applyFont="1" applyFill="1" applyBorder="1" applyAlignment="1">
      <alignment horizontal="center" vertical="center" wrapText="1"/>
    </xf>
    <xf numFmtId="164" fontId="5" fillId="5" borderId="75" xfId="0" applyNumberFormat="1" applyFont="1" applyFill="1" applyBorder="1" applyAlignment="1">
      <alignment horizontal="center" vertical="center" wrapText="1"/>
    </xf>
    <xf numFmtId="164" fontId="3" fillId="4" borderId="61" xfId="0" applyNumberFormat="1" applyFont="1" applyFill="1" applyBorder="1" applyAlignment="1">
      <alignment horizontal="right" vertical="top"/>
    </xf>
    <xf numFmtId="164" fontId="3" fillId="4" borderId="36" xfId="0" applyNumberFormat="1" applyFont="1" applyFill="1" applyBorder="1" applyAlignment="1">
      <alignment horizontal="right" vertical="top"/>
    </xf>
    <xf numFmtId="164" fontId="3" fillId="4" borderId="65" xfId="0" applyNumberFormat="1" applyFont="1" applyFill="1" applyBorder="1" applyAlignment="1">
      <alignment horizontal="right" vertical="top"/>
    </xf>
    <xf numFmtId="164" fontId="5" fillId="4" borderId="15" xfId="0" applyNumberFormat="1" applyFont="1" applyFill="1" applyBorder="1" applyAlignment="1">
      <alignment horizontal="center" vertical="top"/>
    </xf>
    <xf numFmtId="164" fontId="5" fillId="4" borderId="36" xfId="0" applyNumberFormat="1" applyFont="1" applyFill="1" applyBorder="1" applyAlignment="1">
      <alignment horizontal="center" vertical="top"/>
    </xf>
    <xf numFmtId="164" fontId="5" fillId="4" borderId="65" xfId="0" applyNumberFormat="1" applyFont="1" applyFill="1" applyBorder="1" applyAlignment="1">
      <alignment horizontal="center" vertical="top"/>
    </xf>
    <xf numFmtId="49" fontId="3" fillId="3" borderId="61" xfId="0" applyNumberFormat="1" applyFont="1" applyFill="1" applyBorder="1" applyAlignment="1">
      <alignment horizontal="right" vertical="top"/>
    </xf>
    <xf numFmtId="49" fontId="3" fillId="3" borderId="36" xfId="0" applyNumberFormat="1" applyFont="1" applyFill="1" applyBorder="1" applyAlignment="1">
      <alignment horizontal="right" vertical="top"/>
    </xf>
    <xf numFmtId="49" fontId="3" fillId="3" borderId="65" xfId="0" applyNumberFormat="1" applyFont="1" applyFill="1" applyBorder="1" applyAlignment="1">
      <alignment horizontal="right" vertical="top"/>
    </xf>
    <xf numFmtId="164" fontId="5" fillId="3" borderId="13" xfId="0" applyNumberFormat="1" applyFont="1" applyFill="1" applyBorder="1" applyAlignment="1">
      <alignment horizontal="center" vertical="top"/>
    </xf>
    <xf numFmtId="164" fontId="5" fillId="3" borderId="76" xfId="0" applyNumberFormat="1" applyFont="1" applyFill="1" applyBorder="1" applyAlignment="1">
      <alignment horizontal="center" vertical="top"/>
    </xf>
    <xf numFmtId="164" fontId="5" fillId="3" borderId="24" xfId="0" applyNumberFormat="1" applyFont="1" applyFill="1" applyBorder="1" applyAlignment="1">
      <alignment horizontal="center" vertical="top"/>
    </xf>
    <xf numFmtId="0" fontId="3" fillId="0" borderId="53" xfId="0" applyFont="1" applyBorder="1" applyAlignment="1">
      <alignment horizontal="center" vertical="center" wrapText="1"/>
    </xf>
    <xf numFmtId="0" fontId="15" fillId="0" borderId="51" xfId="0" applyNumberFormat="1" applyFont="1" applyBorder="1" applyAlignment="1">
      <alignment vertical="top" wrapText="1"/>
    </xf>
    <xf numFmtId="164" fontId="17" fillId="0" borderId="0" xfId="0" applyNumberFormat="1" applyFont="1" applyFill="1" applyBorder="1" applyAlignment="1">
      <alignment horizontal="center" vertical="top"/>
    </xf>
    <xf numFmtId="164" fontId="9" fillId="0" borderId="11" xfId="0" applyNumberFormat="1" applyFont="1" applyBorder="1" applyAlignment="1">
      <alignment horizontal="center" vertical="top" wrapText="1"/>
    </xf>
    <xf numFmtId="0" fontId="16" fillId="0" borderId="16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8"/>
  <sheetViews>
    <sheetView tabSelected="1" showWhiteSpace="0" zoomScaleNormal="100" zoomScaleSheetLayoutView="80" workbookViewId="0">
      <selection sqref="A1:R1"/>
    </sheetView>
  </sheetViews>
  <sheetFormatPr defaultRowHeight="12.75" x14ac:dyDescent="0.2"/>
  <cols>
    <col min="1" max="3" width="2.7109375" style="1" customWidth="1"/>
    <col min="4" max="4" width="39.7109375" style="1" customWidth="1"/>
    <col min="5" max="6" width="3" style="1" customWidth="1"/>
    <col min="7" max="7" width="3" style="2" customWidth="1"/>
    <col min="8" max="8" width="6.85546875" style="241" customWidth="1"/>
    <col min="9" max="9" width="6.42578125" style="1" customWidth="1"/>
    <col min="10" max="11" width="5.42578125" style="1" customWidth="1"/>
    <col min="12" max="12" width="6.42578125" style="1" customWidth="1"/>
    <col min="13" max="14" width="7.5703125" style="1" customWidth="1"/>
    <col min="15" max="15" width="24.140625" style="1" customWidth="1"/>
    <col min="16" max="17" width="5.5703125" style="241" customWidth="1"/>
    <col min="18" max="18" width="5.5703125" style="195" customWidth="1"/>
    <col min="19" max="16384" width="9.140625" style="195"/>
  </cols>
  <sheetData>
    <row r="1" spans="1:18" ht="18.75" customHeight="1" x14ac:dyDescent="0.2">
      <c r="A1" s="258" t="s">
        <v>98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</row>
    <row r="2" spans="1:18" ht="18.75" customHeight="1" x14ac:dyDescent="0.2">
      <c r="A2" s="272" t="s">
        <v>99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</row>
    <row r="3" spans="1:18" ht="15.75" customHeight="1" x14ac:dyDescent="0.2">
      <c r="A3" s="274" t="s">
        <v>55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  <c r="N3" s="274"/>
      <c r="O3" s="274"/>
      <c r="P3" s="274"/>
      <c r="Q3" s="274"/>
      <c r="R3" s="274"/>
    </row>
    <row r="4" spans="1:18" ht="13.5" thickBot="1" x14ac:dyDescent="0.25">
      <c r="A4" s="259" t="s">
        <v>0</v>
      </c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</row>
    <row r="5" spans="1:18" ht="12.75" customHeight="1" x14ac:dyDescent="0.2">
      <c r="A5" s="260" t="s">
        <v>1</v>
      </c>
      <c r="B5" s="263" t="s">
        <v>2</v>
      </c>
      <c r="C5" s="263" t="s">
        <v>3</v>
      </c>
      <c r="D5" s="266" t="s">
        <v>16</v>
      </c>
      <c r="E5" s="269" t="s">
        <v>4</v>
      </c>
      <c r="F5" s="263" t="s">
        <v>88</v>
      </c>
      <c r="G5" s="296" t="s">
        <v>5</v>
      </c>
      <c r="H5" s="285" t="s">
        <v>6</v>
      </c>
      <c r="I5" s="299" t="s">
        <v>92</v>
      </c>
      <c r="J5" s="300"/>
      <c r="K5" s="300"/>
      <c r="L5" s="301"/>
      <c r="M5" s="285" t="s">
        <v>52</v>
      </c>
      <c r="N5" s="288" t="s">
        <v>59</v>
      </c>
      <c r="O5" s="291" t="s">
        <v>100</v>
      </c>
      <c r="P5" s="292"/>
      <c r="Q5" s="292"/>
      <c r="R5" s="293"/>
    </row>
    <row r="6" spans="1:18" ht="12.75" customHeight="1" x14ac:dyDescent="0.2">
      <c r="A6" s="261"/>
      <c r="B6" s="264"/>
      <c r="C6" s="264"/>
      <c r="D6" s="267"/>
      <c r="E6" s="270"/>
      <c r="F6" s="264"/>
      <c r="G6" s="297"/>
      <c r="H6" s="286"/>
      <c r="I6" s="294" t="s">
        <v>7</v>
      </c>
      <c r="J6" s="302" t="s">
        <v>8</v>
      </c>
      <c r="K6" s="302"/>
      <c r="L6" s="303" t="s">
        <v>22</v>
      </c>
      <c r="M6" s="286"/>
      <c r="N6" s="289"/>
      <c r="O6" s="277" t="s">
        <v>16</v>
      </c>
      <c r="P6" s="264" t="s">
        <v>77</v>
      </c>
      <c r="Q6" s="264" t="s">
        <v>78</v>
      </c>
      <c r="R6" s="275" t="s">
        <v>79</v>
      </c>
    </row>
    <row r="7" spans="1:18" ht="117.75" customHeight="1" thickBot="1" x14ac:dyDescent="0.25">
      <c r="A7" s="262"/>
      <c r="B7" s="265"/>
      <c r="C7" s="265"/>
      <c r="D7" s="268"/>
      <c r="E7" s="271"/>
      <c r="F7" s="265"/>
      <c r="G7" s="298"/>
      <c r="H7" s="287"/>
      <c r="I7" s="295"/>
      <c r="J7" s="240" t="s">
        <v>7</v>
      </c>
      <c r="K7" s="3" t="s">
        <v>17</v>
      </c>
      <c r="L7" s="304"/>
      <c r="M7" s="287"/>
      <c r="N7" s="290"/>
      <c r="O7" s="278"/>
      <c r="P7" s="265"/>
      <c r="Q7" s="265"/>
      <c r="R7" s="276"/>
    </row>
    <row r="8" spans="1:18" ht="13.5" thickBot="1" x14ac:dyDescent="0.25">
      <c r="A8" s="279" t="s">
        <v>34</v>
      </c>
      <c r="B8" s="280"/>
      <c r="C8" s="280"/>
      <c r="D8" s="280"/>
      <c r="E8" s="280"/>
      <c r="F8" s="280"/>
      <c r="G8" s="280"/>
      <c r="H8" s="280"/>
      <c r="I8" s="280"/>
      <c r="J8" s="280"/>
      <c r="K8" s="280"/>
      <c r="L8" s="280"/>
      <c r="M8" s="280"/>
      <c r="N8" s="280"/>
      <c r="O8" s="280"/>
      <c r="P8" s="280"/>
      <c r="Q8" s="280"/>
      <c r="R8" s="281"/>
    </row>
    <row r="9" spans="1:18" ht="13.5" thickBot="1" x14ac:dyDescent="0.25">
      <c r="A9" s="282" t="s">
        <v>56</v>
      </c>
      <c r="B9" s="283"/>
      <c r="C9" s="283"/>
      <c r="D9" s="283"/>
      <c r="E9" s="283"/>
      <c r="F9" s="283"/>
      <c r="G9" s="283"/>
      <c r="H9" s="283"/>
      <c r="I9" s="283"/>
      <c r="J9" s="283"/>
      <c r="K9" s="283"/>
      <c r="L9" s="283"/>
      <c r="M9" s="283"/>
      <c r="N9" s="283"/>
      <c r="O9" s="283"/>
      <c r="P9" s="283"/>
      <c r="Q9" s="283"/>
      <c r="R9" s="284"/>
    </row>
    <row r="10" spans="1:18" ht="16.5" customHeight="1" thickBot="1" x14ac:dyDescent="0.25">
      <c r="A10" s="46" t="s">
        <v>9</v>
      </c>
      <c r="B10" s="310" t="s">
        <v>48</v>
      </c>
      <c r="C10" s="311"/>
      <c r="D10" s="311"/>
      <c r="E10" s="311"/>
      <c r="F10" s="311"/>
      <c r="G10" s="311"/>
      <c r="H10" s="311"/>
      <c r="I10" s="311"/>
      <c r="J10" s="311"/>
      <c r="K10" s="311"/>
      <c r="L10" s="311"/>
      <c r="M10" s="311"/>
      <c r="N10" s="311"/>
      <c r="O10" s="311"/>
      <c r="P10" s="311"/>
      <c r="Q10" s="311"/>
      <c r="R10" s="312"/>
    </row>
    <row r="11" spans="1:18" ht="13.5" thickBot="1" x14ac:dyDescent="0.25">
      <c r="A11" s="4" t="s">
        <v>9</v>
      </c>
      <c r="B11" s="39" t="s">
        <v>9</v>
      </c>
      <c r="C11" s="313" t="s">
        <v>36</v>
      </c>
      <c r="D11" s="314"/>
      <c r="E11" s="314"/>
      <c r="F11" s="314"/>
      <c r="G11" s="314"/>
      <c r="H11" s="314"/>
      <c r="I11" s="314"/>
      <c r="J11" s="314"/>
      <c r="K11" s="314"/>
      <c r="L11" s="314"/>
      <c r="M11" s="314"/>
      <c r="N11" s="314"/>
      <c r="O11" s="314"/>
      <c r="P11" s="314"/>
      <c r="Q11" s="314"/>
      <c r="R11" s="315"/>
    </row>
    <row r="12" spans="1:18" ht="12.75" customHeight="1" x14ac:dyDescent="0.2">
      <c r="A12" s="316" t="s">
        <v>9</v>
      </c>
      <c r="B12" s="320" t="s">
        <v>9</v>
      </c>
      <c r="C12" s="324" t="s">
        <v>9</v>
      </c>
      <c r="D12" s="328" t="s">
        <v>23</v>
      </c>
      <c r="E12" s="331"/>
      <c r="F12" s="334" t="s">
        <v>24</v>
      </c>
      <c r="G12" s="305" t="s">
        <v>44</v>
      </c>
      <c r="H12" s="144" t="s">
        <v>25</v>
      </c>
      <c r="I12" s="62">
        <f>J12+L12</f>
        <v>36.799999999999997</v>
      </c>
      <c r="J12" s="63">
        <v>36.799999999999997</v>
      </c>
      <c r="K12" s="63"/>
      <c r="L12" s="64"/>
      <c r="M12" s="65">
        <v>36.799999999999997</v>
      </c>
      <c r="N12" s="65">
        <v>36.799999999999997</v>
      </c>
      <c r="O12" s="337" t="s">
        <v>60</v>
      </c>
      <c r="P12" s="66">
        <v>100</v>
      </c>
      <c r="Q12" s="66">
        <v>100</v>
      </c>
      <c r="R12" s="67">
        <v>100</v>
      </c>
    </row>
    <row r="13" spans="1:18" x14ac:dyDescent="0.2">
      <c r="A13" s="317"/>
      <c r="B13" s="321"/>
      <c r="C13" s="325"/>
      <c r="D13" s="329"/>
      <c r="E13" s="332"/>
      <c r="F13" s="335"/>
      <c r="G13" s="306"/>
      <c r="H13" s="145" t="s">
        <v>26</v>
      </c>
      <c r="I13" s="68">
        <f>J13+L13</f>
        <v>298</v>
      </c>
      <c r="J13" s="69">
        <v>298</v>
      </c>
      <c r="K13" s="69"/>
      <c r="L13" s="70"/>
      <c r="M13" s="71">
        <v>298</v>
      </c>
      <c r="N13" s="71">
        <v>298</v>
      </c>
      <c r="O13" s="338"/>
      <c r="P13" s="72"/>
      <c r="Q13" s="72"/>
      <c r="R13" s="73"/>
    </row>
    <row r="14" spans="1:18" ht="12.75" customHeight="1" x14ac:dyDescent="0.2">
      <c r="A14" s="318"/>
      <c r="B14" s="322"/>
      <c r="C14" s="326"/>
      <c r="D14" s="329"/>
      <c r="E14" s="332"/>
      <c r="F14" s="335"/>
      <c r="G14" s="306"/>
      <c r="H14" s="146" t="s">
        <v>51</v>
      </c>
      <c r="I14" s="74"/>
      <c r="J14" s="75"/>
      <c r="K14" s="75"/>
      <c r="L14" s="76"/>
      <c r="M14" s="77"/>
      <c r="N14" s="77"/>
      <c r="O14" s="338"/>
      <c r="P14" s="72"/>
      <c r="Q14" s="72"/>
      <c r="R14" s="73"/>
    </row>
    <row r="15" spans="1:18" x14ac:dyDescent="0.2">
      <c r="A15" s="318"/>
      <c r="B15" s="322"/>
      <c r="C15" s="326"/>
      <c r="D15" s="329"/>
      <c r="E15" s="332"/>
      <c r="F15" s="335"/>
      <c r="G15" s="306"/>
      <c r="H15" s="147" t="s">
        <v>27</v>
      </c>
      <c r="I15" s="78">
        <f>J15+L15</f>
        <v>0</v>
      </c>
      <c r="J15" s="79"/>
      <c r="K15" s="79"/>
      <c r="L15" s="80"/>
      <c r="M15" s="81">
        <v>108</v>
      </c>
      <c r="N15" s="81">
        <v>108</v>
      </c>
      <c r="O15" s="338"/>
      <c r="P15" s="82"/>
      <c r="Q15" s="82"/>
      <c r="R15" s="83"/>
    </row>
    <row r="16" spans="1:18" ht="13.5" thickBot="1" x14ac:dyDescent="0.25">
      <c r="A16" s="319"/>
      <c r="B16" s="323"/>
      <c r="C16" s="327"/>
      <c r="D16" s="330"/>
      <c r="E16" s="333"/>
      <c r="F16" s="336"/>
      <c r="G16" s="307"/>
      <c r="H16" s="159" t="s">
        <v>10</v>
      </c>
      <c r="I16" s="129">
        <f>J16+L16</f>
        <v>334.8</v>
      </c>
      <c r="J16" s="162">
        <f>SUM(J12:J15)</f>
        <v>334.8</v>
      </c>
      <c r="K16" s="162"/>
      <c r="L16" s="163"/>
      <c r="M16" s="164">
        <f>SUM(M12:M15)</f>
        <v>442.8</v>
      </c>
      <c r="N16" s="164">
        <f>SUM(N12:N15)</f>
        <v>442.8</v>
      </c>
      <c r="O16" s="339"/>
      <c r="P16" s="84"/>
      <c r="Q16" s="84"/>
      <c r="R16" s="85"/>
    </row>
    <row r="17" spans="1:21" ht="26.25" customHeight="1" x14ac:dyDescent="0.2">
      <c r="A17" s="27" t="s">
        <v>9</v>
      </c>
      <c r="B17" s="28" t="s">
        <v>9</v>
      </c>
      <c r="C17" s="348" t="s">
        <v>11</v>
      </c>
      <c r="D17" s="328" t="s">
        <v>114</v>
      </c>
      <c r="E17" s="350"/>
      <c r="F17" s="353" t="s">
        <v>24</v>
      </c>
      <c r="G17" s="305" t="s">
        <v>44</v>
      </c>
      <c r="H17" s="6" t="s">
        <v>25</v>
      </c>
      <c r="I17" s="62">
        <f>J17+L17</f>
        <v>7.4</v>
      </c>
      <c r="J17" s="63">
        <v>7.4</v>
      </c>
      <c r="K17" s="63">
        <v>5.6</v>
      </c>
      <c r="L17" s="64"/>
      <c r="M17" s="86">
        <v>7.4</v>
      </c>
      <c r="N17" s="87">
        <v>7.4</v>
      </c>
      <c r="O17" s="308" t="s">
        <v>57</v>
      </c>
      <c r="P17" s="236">
        <v>20</v>
      </c>
      <c r="Q17" s="236">
        <v>20</v>
      </c>
      <c r="R17" s="237">
        <v>20</v>
      </c>
    </row>
    <row r="18" spans="1:21" ht="26.25" customHeight="1" x14ac:dyDescent="0.2">
      <c r="A18" s="238"/>
      <c r="B18" s="239"/>
      <c r="C18" s="325"/>
      <c r="D18" s="329"/>
      <c r="E18" s="351"/>
      <c r="F18" s="354"/>
      <c r="G18" s="306"/>
      <c r="H18" s="29" t="s">
        <v>27</v>
      </c>
      <c r="I18" s="68"/>
      <c r="J18" s="69"/>
      <c r="K18" s="69"/>
      <c r="L18" s="70"/>
      <c r="M18" s="88">
        <v>51.4</v>
      </c>
      <c r="N18" s="89">
        <v>51.4</v>
      </c>
      <c r="O18" s="309"/>
      <c r="P18" s="236"/>
      <c r="Q18" s="236"/>
      <c r="R18" s="237"/>
    </row>
    <row r="19" spans="1:21" ht="14.25" customHeight="1" thickBot="1" x14ac:dyDescent="0.25">
      <c r="A19" s="30"/>
      <c r="B19" s="31"/>
      <c r="C19" s="349"/>
      <c r="D19" s="330"/>
      <c r="E19" s="352"/>
      <c r="F19" s="355"/>
      <c r="G19" s="307"/>
      <c r="H19" s="159" t="s">
        <v>10</v>
      </c>
      <c r="I19" s="160">
        <f>J19+L19</f>
        <v>7.4</v>
      </c>
      <c r="J19" s="161">
        <f>SUM(J17:J18)</f>
        <v>7.4</v>
      </c>
      <c r="K19" s="161">
        <f>SUM(K17:K18)</f>
        <v>5.6</v>
      </c>
      <c r="L19" s="161"/>
      <c r="M19" s="166">
        <f>SUM(M17:M18)</f>
        <v>58.8</v>
      </c>
      <c r="N19" s="167">
        <f>SUM(N17:N18)</f>
        <v>58.8</v>
      </c>
      <c r="O19" s="309"/>
      <c r="P19" s="236"/>
      <c r="Q19" s="236"/>
      <c r="R19" s="237"/>
    </row>
    <row r="20" spans="1:21" ht="21.75" customHeight="1" x14ac:dyDescent="0.2">
      <c r="A20" s="316" t="s">
        <v>9</v>
      </c>
      <c r="B20" s="340" t="s">
        <v>9</v>
      </c>
      <c r="C20" s="324" t="s">
        <v>29</v>
      </c>
      <c r="D20" s="328" t="s">
        <v>112</v>
      </c>
      <c r="E20" s="342"/>
      <c r="F20" s="345" t="s">
        <v>24</v>
      </c>
      <c r="G20" s="373" t="s">
        <v>44</v>
      </c>
      <c r="H20" s="7" t="s">
        <v>25</v>
      </c>
      <c r="I20" s="196">
        <f>J20+L20</f>
        <v>506.3</v>
      </c>
      <c r="J20" s="197">
        <v>506.3</v>
      </c>
      <c r="K20" s="197">
        <v>312</v>
      </c>
      <c r="L20" s="189"/>
      <c r="M20" s="90">
        <f>161+350.6</f>
        <v>511.6</v>
      </c>
      <c r="N20" s="90">
        <f>161+350.6</f>
        <v>511.6</v>
      </c>
      <c r="O20" s="308" t="s">
        <v>61</v>
      </c>
      <c r="P20" s="376">
        <v>31</v>
      </c>
      <c r="Q20" s="376">
        <v>31</v>
      </c>
      <c r="R20" s="378">
        <v>31</v>
      </c>
    </row>
    <row r="21" spans="1:21" ht="21.75" customHeight="1" x14ac:dyDescent="0.2">
      <c r="A21" s="317"/>
      <c r="B21" s="341"/>
      <c r="C21" s="325"/>
      <c r="D21" s="329"/>
      <c r="E21" s="343"/>
      <c r="F21" s="346"/>
      <c r="G21" s="374"/>
      <c r="H21" s="8" t="s">
        <v>27</v>
      </c>
      <c r="I21" s="190"/>
      <c r="J21" s="191"/>
      <c r="K21" s="191"/>
      <c r="L21" s="192"/>
      <c r="M21" s="81">
        <v>329.6</v>
      </c>
      <c r="N21" s="81">
        <v>329.6</v>
      </c>
      <c r="O21" s="309"/>
      <c r="P21" s="377"/>
      <c r="Q21" s="377"/>
      <c r="R21" s="379"/>
    </row>
    <row r="22" spans="1:21" ht="25.5" customHeight="1" x14ac:dyDescent="0.2">
      <c r="A22" s="15"/>
      <c r="B22" s="16"/>
      <c r="C22" s="168"/>
      <c r="D22" s="329"/>
      <c r="E22" s="343"/>
      <c r="F22" s="346"/>
      <c r="G22" s="374"/>
      <c r="H22" s="10" t="s">
        <v>30</v>
      </c>
      <c r="I22" s="94"/>
      <c r="J22" s="95"/>
      <c r="K22" s="95"/>
      <c r="L22" s="96"/>
      <c r="M22" s="91">
        <v>224.8</v>
      </c>
      <c r="N22" s="91">
        <v>224.8</v>
      </c>
      <c r="O22" s="253" t="s">
        <v>62</v>
      </c>
      <c r="P22" s="148">
        <v>260</v>
      </c>
      <c r="Q22" s="148">
        <v>300</v>
      </c>
      <c r="R22" s="149">
        <v>340</v>
      </c>
    </row>
    <row r="23" spans="1:21" ht="21" customHeight="1" x14ac:dyDescent="0.2">
      <c r="A23" s="15"/>
      <c r="B23" s="16"/>
      <c r="C23" s="168"/>
      <c r="D23" s="329"/>
      <c r="E23" s="343"/>
      <c r="F23" s="346"/>
      <c r="G23" s="374"/>
      <c r="H23" s="243"/>
      <c r="I23" s="244"/>
      <c r="J23" s="245"/>
      <c r="K23" s="245"/>
      <c r="L23" s="246"/>
      <c r="M23" s="152"/>
      <c r="N23" s="152"/>
      <c r="O23" s="380" t="s">
        <v>97</v>
      </c>
      <c r="P23" s="150">
        <v>85</v>
      </c>
      <c r="Q23" s="150">
        <v>92</v>
      </c>
      <c r="R23" s="151">
        <v>102</v>
      </c>
      <c r="T23" s="198"/>
      <c r="U23" s="198"/>
    </row>
    <row r="24" spans="1:21" ht="15.75" customHeight="1" thickBot="1" x14ac:dyDescent="0.25">
      <c r="A24" s="17"/>
      <c r="B24" s="18"/>
      <c r="C24" s="169"/>
      <c r="D24" s="330"/>
      <c r="E24" s="344"/>
      <c r="F24" s="347"/>
      <c r="G24" s="375"/>
      <c r="H24" s="242" t="s">
        <v>10</v>
      </c>
      <c r="I24" s="172">
        <f t="shared" ref="I24:N24" si="0">SUM(I20:I23)</f>
        <v>506.3</v>
      </c>
      <c r="J24" s="161">
        <f>SUM(J20:J23)</f>
        <v>506.3</v>
      </c>
      <c r="K24" s="165">
        <f t="shared" si="0"/>
        <v>312</v>
      </c>
      <c r="L24" s="172">
        <f t="shared" si="0"/>
        <v>0</v>
      </c>
      <c r="M24" s="172">
        <f t="shared" si="0"/>
        <v>1066</v>
      </c>
      <c r="N24" s="173">
        <f t="shared" si="0"/>
        <v>1066</v>
      </c>
      <c r="O24" s="381"/>
      <c r="P24" s="236"/>
      <c r="Q24" s="236"/>
      <c r="R24" s="237"/>
    </row>
    <row r="25" spans="1:21" ht="18" customHeight="1" x14ac:dyDescent="0.2">
      <c r="A25" s="13" t="s">
        <v>9</v>
      </c>
      <c r="B25" s="14" t="s">
        <v>9</v>
      </c>
      <c r="C25" s="175" t="s">
        <v>93</v>
      </c>
      <c r="D25" s="382" t="s">
        <v>94</v>
      </c>
      <c r="E25" s="356"/>
      <c r="F25" s="170"/>
      <c r="G25" s="156"/>
      <c r="H25" s="154" t="s">
        <v>25</v>
      </c>
      <c r="I25" s="220"/>
      <c r="J25" s="197"/>
      <c r="K25" s="221"/>
      <c r="L25" s="222"/>
      <c r="M25" s="223">
        <v>50</v>
      </c>
      <c r="N25" s="224"/>
      <c r="O25" s="180"/>
      <c r="P25" s="181"/>
      <c r="Q25" s="181"/>
      <c r="R25" s="182"/>
      <c r="U25" s="198"/>
    </row>
    <row r="26" spans="1:21" ht="13.5" customHeight="1" thickBot="1" x14ac:dyDescent="0.25">
      <c r="A26" s="153"/>
      <c r="B26" s="16"/>
      <c r="C26" s="168"/>
      <c r="D26" s="383"/>
      <c r="E26" s="357"/>
      <c r="F26" s="171"/>
      <c r="G26" s="157"/>
      <c r="H26" s="155" t="s">
        <v>10</v>
      </c>
      <c r="I26" s="129">
        <f>J26+L26</f>
        <v>0</v>
      </c>
      <c r="J26" s="130">
        <f>SUM(J25)</f>
        <v>0</v>
      </c>
      <c r="K26" s="130"/>
      <c r="L26" s="131"/>
      <c r="M26" s="132">
        <f>+M25</f>
        <v>50</v>
      </c>
      <c r="N26" s="132">
        <f>+N25</f>
        <v>0</v>
      </c>
      <c r="O26" s="183"/>
      <c r="P26" s="184"/>
      <c r="Q26" s="185"/>
      <c r="R26" s="186"/>
    </row>
    <row r="27" spans="1:21" ht="14.25" customHeight="1" thickBot="1" x14ac:dyDescent="0.25">
      <c r="A27" s="9" t="s">
        <v>9</v>
      </c>
      <c r="B27" s="5" t="s">
        <v>9</v>
      </c>
      <c r="C27" s="358" t="s">
        <v>12</v>
      </c>
      <c r="D27" s="359"/>
      <c r="E27" s="359"/>
      <c r="F27" s="359"/>
      <c r="G27" s="359"/>
      <c r="H27" s="360"/>
      <c r="I27" s="47">
        <f t="shared" ref="I27:N27" si="1">I26+I24+I19+I16</f>
        <v>848.5</v>
      </c>
      <c r="J27" s="47">
        <f t="shared" si="1"/>
        <v>848.5</v>
      </c>
      <c r="K27" s="47">
        <f t="shared" si="1"/>
        <v>317.60000000000002</v>
      </c>
      <c r="L27" s="235">
        <f t="shared" si="1"/>
        <v>0</v>
      </c>
      <c r="M27" s="158">
        <f t="shared" si="1"/>
        <v>1617.6</v>
      </c>
      <c r="N27" s="47">
        <f t="shared" si="1"/>
        <v>1567.6</v>
      </c>
      <c r="O27" s="361"/>
      <c r="P27" s="362"/>
      <c r="Q27" s="362"/>
      <c r="R27" s="363"/>
    </row>
    <row r="28" spans="1:21" ht="14.25" customHeight="1" thickBot="1" x14ac:dyDescent="0.25">
      <c r="A28" s="4" t="s">
        <v>9</v>
      </c>
      <c r="B28" s="39" t="s">
        <v>11</v>
      </c>
      <c r="C28" s="364" t="s">
        <v>53</v>
      </c>
      <c r="D28" s="365"/>
      <c r="E28" s="365"/>
      <c r="F28" s="365"/>
      <c r="G28" s="365"/>
      <c r="H28" s="365"/>
      <c r="I28" s="365"/>
      <c r="J28" s="365"/>
      <c r="K28" s="365"/>
      <c r="L28" s="365"/>
      <c r="M28" s="365"/>
      <c r="N28" s="365"/>
      <c r="O28" s="365"/>
      <c r="P28" s="365"/>
      <c r="Q28" s="365"/>
      <c r="R28" s="366"/>
    </row>
    <row r="29" spans="1:21" ht="18.75" customHeight="1" x14ac:dyDescent="0.2">
      <c r="A29" s="13" t="s">
        <v>9</v>
      </c>
      <c r="B29" s="14" t="s">
        <v>11</v>
      </c>
      <c r="C29" s="175" t="s">
        <v>9</v>
      </c>
      <c r="D29" s="367" t="s">
        <v>38</v>
      </c>
      <c r="E29" s="370"/>
      <c r="F29" s="353" t="s">
        <v>24</v>
      </c>
      <c r="G29" s="305" t="s">
        <v>44</v>
      </c>
      <c r="H29" s="32" t="s">
        <v>40</v>
      </c>
      <c r="I29" s="247">
        <v>2922.7</v>
      </c>
      <c r="J29" s="248">
        <v>2922.7</v>
      </c>
      <c r="K29" s="248">
        <v>1877.2</v>
      </c>
      <c r="L29" s="193"/>
      <c r="M29" s="97">
        <v>2887</v>
      </c>
      <c r="N29" s="98">
        <v>2887</v>
      </c>
      <c r="O29" s="99" t="s">
        <v>63</v>
      </c>
      <c r="P29" s="100">
        <v>80</v>
      </c>
      <c r="Q29" s="101" t="s">
        <v>64</v>
      </c>
      <c r="R29" s="102">
        <v>55</v>
      </c>
    </row>
    <row r="30" spans="1:21" ht="18" customHeight="1" x14ac:dyDescent="0.2">
      <c r="A30" s="15"/>
      <c r="B30" s="16"/>
      <c r="C30" s="168"/>
      <c r="D30" s="368"/>
      <c r="E30" s="371"/>
      <c r="F30" s="354"/>
      <c r="G30" s="306"/>
      <c r="H30" s="36"/>
      <c r="I30" s="68"/>
      <c r="J30" s="69"/>
      <c r="K30" s="69"/>
      <c r="L30" s="194"/>
      <c r="M30" s="103"/>
      <c r="N30" s="104"/>
      <c r="O30" s="105" t="s">
        <v>89</v>
      </c>
      <c r="P30" s="206" t="s">
        <v>90</v>
      </c>
      <c r="Q30" s="207" t="s">
        <v>91</v>
      </c>
      <c r="R30" s="208" t="s">
        <v>91</v>
      </c>
    </row>
    <row r="31" spans="1:21" ht="51.75" customHeight="1" x14ac:dyDescent="0.2">
      <c r="A31" s="15"/>
      <c r="B31" s="16"/>
      <c r="C31" s="168"/>
      <c r="D31" s="368"/>
      <c r="E31" s="371"/>
      <c r="F31" s="354"/>
      <c r="G31" s="306"/>
      <c r="H31" s="33"/>
      <c r="I31" s="68"/>
      <c r="J31" s="69"/>
      <c r="K31" s="69"/>
      <c r="L31" s="194"/>
      <c r="M31" s="106"/>
      <c r="N31" s="107"/>
      <c r="O31" s="108" t="s">
        <v>65</v>
      </c>
      <c r="P31" s="231" t="s">
        <v>66</v>
      </c>
      <c r="Q31" s="231" t="s">
        <v>67</v>
      </c>
      <c r="R31" s="109" t="s">
        <v>68</v>
      </c>
    </row>
    <row r="32" spans="1:21" ht="16.5" customHeight="1" thickBot="1" x14ac:dyDescent="0.25">
      <c r="A32" s="17"/>
      <c r="B32" s="18"/>
      <c r="C32" s="169"/>
      <c r="D32" s="369"/>
      <c r="E32" s="372"/>
      <c r="F32" s="355"/>
      <c r="G32" s="307"/>
      <c r="H32" s="155" t="s">
        <v>10</v>
      </c>
      <c r="I32" s="129">
        <f>J32+L32</f>
        <v>2922.7</v>
      </c>
      <c r="J32" s="130">
        <f>SUM(J29:J31)</f>
        <v>2922.7</v>
      </c>
      <c r="K32" s="130">
        <f>SUM(K29:K31)</f>
        <v>1877.2</v>
      </c>
      <c r="L32" s="131"/>
      <c r="M32" s="132">
        <f>SUM(M29:M31)</f>
        <v>2887</v>
      </c>
      <c r="N32" s="164">
        <f>SUM(N29:N31)</f>
        <v>2887</v>
      </c>
      <c r="O32" s="110" t="s">
        <v>69</v>
      </c>
      <c r="P32" s="111" t="s">
        <v>70</v>
      </c>
      <c r="Q32" s="111" t="s">
        <v>70</v>
      </c>
      <c r="R32" s="112" t="s">
        <v>70</v>
      </c>
    </row>
    <row r="33" spans="1:20" ht="12.75" customHeight="1" x14ac:dyDescent="0.2">
      <c r="A33" s="13" t="s">
        <v>9</v>
      </c>
      <c r="B33" s="14" t="s">
        <v>11</v>
      </c>
      <c r="C33" s="175" t="s">
        <v>11</v>
      </c>
      <c r="D33" s="394" t="s">
        <v>39</v>
      </c>
      <c r="E33" s="370"/>
      <c r="F33" s="353" t="s">
        <v>24</v>
      </c>
      <c r="G33" s="305" t="s">
        <v>44</v>
      </c>
      <c r="H33" s="34" t="s">
        <v>27</v>
      </c>
      <c r="I33" s="62"/>
      <c r="J33" s="63"/>
      <c r="K33" s="63"/>
      <c r="L33" s="64"/>
      <c r="M33" s="87">
        <v>272.60000000000002</v>
      </c>
      <c r="N33" s="90">
        <v>272.60000000000002</v>
      </c>
      <c r="O33" s="397" t="s">
        <v>71</v>
      </c>
      <c r="P33" s="384" t="s">
        <v>72</v>
      </c>
      <c r="Q33" s="384" t="s">
        <v>72</v>
      </c>
      <c r="R33" s="386" t="s">
        <v>72</v>
      </c>
    </row>
    <row r="34" spans="1:20" x14ac:dyDescent="0.2">
      <c r="A34" s="15"/>
      <c r="B34" s="16"/>
      <c r="C34" s="168"/>
      <c r="D34" s="395"/>
      <c r="E34" s="371"/>
      <c r="F34" s="354"/>
      <c r="G34" s="306"/>
      <c r="H34" s="10" t="s">
        <v>37</v>
      </c>
      <c r="I34" s="78">
        <f>J34+L34</f>
        <v>150</v>
      </c>
      <c r="J34" s="79">
        <v>150</v>
      </c>
      <c r="K34" s="79">
        <v>29.3</v>
      </c>
      <c r="L34" s="76"/>
      <c r="M34" s="113">
        <v>150</v>
      </c>
      <c r="N34" s="91">
        <v>150</v>
      </c>
      <c r="O34" s="398"/>
      <c r="P34" s="385"/>
      <c r="Q34" s="385"/>
      <c r="R34" s="387"/>
    </row>
    <row r="35" spans="1:20" ht="15.75" customHeight="1" x14ac:dyDescent="0.2">
      <c r="A35" s="15"/>
      <c r="B35" s="16"/>
      <c r="C35" s="168"/>
      <c r="D35" s="395"/>
      <c r="E35" s="371"/>
      <c r="F35" s="354"/>
      <c r="G35" s="306"/>
      <c r="H35" s="10" t="s">
        <v>40</v>
      </c>
      <c r="I35" s="249">
        <v>2002.8</v>
      </c>
      <c r="J35" s="250">
        <v>2002.8</v>
      </c>
      <c r="K35" s="250">
        <v>1405.4</v>
      </c>
      <c r="L35" s="76"/>
      <c r="M35" s="113">
        <v>1934</v>
      </c>
      <c r="N35" s="91">
        <v>1934</v>
      </c>
      <c r="O35" s="234" t="s">
        <v>73</v>
      </c>
      <c r="P35" s="231" t="s">
        <v>74</v>
      </c>
      <c r="Q35" s="231" t="s">
        <v>74</v>
      </c>
      <c r="R35" s="232" t="s">
        <v>74</v>
      </c>
    </row>
    <row r="36" spans="1:20" ht="63.75" customHeight="1" x14ac:dyDescent="0.2">
      <c r="A36" s="15"/>
      <c r="B36" s="16"/>
      <c r="C36" s="168"/>
      <c r="D36" s="395"/>
      <c r="E36" s="371"/>
      <c r="F36" s="354"/>
      <c r="G36" s="306"/>
      <c r="H36" s="10"/>
      <c r="I36" s="78"/>
      <c r="J36" s="79"/>
      <c r="K36" s="79"/>
      <c r="L36" s="80"/>
      <c r="M36" s="113"/>
      <c r="N36" s="91"/>
      <c r="O36" s="114" t="s">
        <v>117</v>
      </c>
      <c r="P36" s="115" t="s">
        <v>75</v>
      </c>
      <c r="Q36" s="115" t="s">
        <v>75</v>
      </c>
      <c r="R36" s="116" t="s">
        <v>75</v>
      </c>
    </row>
    <row r="37" spans="1:20" ht="29.25" customHeight="1" x14ac:dyDescent="0.2">
      <c r="A37" s="15"/>
      <c r="B37" s="16"/>
      <c r="C37" s="168"/>
      <c r="D37" s="395"/>
      <c r="E37" s="371"/>
      <c r="F37" s="354"/>
      <c r="G37" s="306"/>
      <c r="H37" s="40"/>
      <c r="I37" s="78"/>
      <c r="J37" s="79"/>
      <c r="K37" s="79"/>
      <c r="L37" s="80"/>
      <c r="M37" s="117"/>
      <c r="N37" s="81"/>
      <c r="O37" s="114" t="s">
        <v>76</v>
      </c>
      <c r="P37" s="115" t="s">
        <v>70</v>
      </c>
      <c r="Q37" s="115" t="s">
        <v>70</v>
      </c>
      <c r="R37" s="116" t="s">
        <v>70</v>
      </c>
    </row>
    <row r="38" spans="1:20" ht="19.5" customHeight="1" x14ac:dyDescent="0.2">
      <c r="A38" s="15"/>
      <c r="B38" s="16"/>
      <c r="C38" s="168"/>
      <c r="D38" s="395"/>
      <c r="E38" s="371"/>
      <c r="F38" s="354"/>
      <c r="G38" s="306"/>
      <c r="H38" s="33"/>
      <c r="I38" s="78"/>
      <c r="J38" s="79"/>
      <c r="K38" s="79"/>
      <c r="L38" s="80"/>
      <c r="M38" s="118"/>
      <c r="N38" s="91"/>
      <c r="O38" s="119" t="s">
        <v>80</v>
      </c>
      <c r="P38" s="115" t="s">
        <v>44</v>
      </c>
      <c r="Q38" s="115" t="s">
        <v>44</v>
      </c>
      <c r="R38" s="116" t="s">
        <v>44</v>
      </c>
    </row>
    <row r="39" spans="1:20" ht="20.25" customHeight="1" thickBot="1" x14ac:dyDescent="0.25">
      <c r="A39" s="17"/>
      <c r="B39" s="18"/>
      <c r="C39" s="169"/>
      <c r="D39" s="396"/>
      <c r="E39" s="372"/>
      <c r="F39" s="355"/>
      <c r="G39" s="307"/>
      <c r="H39" s="177" t="s">
        <v>10</v>
      </c>
      <c r="I39" s="129">
        <f>J39+L39</f>
        <v>2152.8000000000002</v>
      </c>
      <c r="J39" s="130">
        <f>SUM(J33:J38)</f>
        <v>2152.8000000000002</v>
      </c>
      <c r="K39" s="130">
        <f>SUM(K33:K38)</f>
        <v>1434.7</v>
      </c>
      <c r="L39" s="174">
        <f>SUM(L33:L38)</f>
        <v>0</v>
      </c>
      <c r="M39" s="178">
        <f>SUM(M33:M38)</f>
        <v>2356.6</v>
      </c>
      <c r="N39" s="179">
        <f>SUM(N33:N38)</f>
        <v>2356.6</v>
      </c>
      <c r="O39" s="233" t="s">
        <v>81</v>
      </c>
      <c r="P39" s="111"/>
      <c r="Q39" s="111" t="s">
        <v>58</v>
      </c>
      <c r="R39" s="120"/>
    </row>
    <row r="40" spans="1:20" ht="18" customHeight="1" x14ac:dyDescent="0.2">
      <c r="A40" s="13" t="s">
        <v>9</v>
      </c>
      <c r="B40" s="14" t="s">
        <v>11</v>
      </c>
      <c r="C40" s="175" t="s">
        <v>29</v>
      </c>
      <c r="D40" s="388" t="s">
        <v>28</v>
      </c>
      <c r="E40" s="370"/>
      <c r="F40" s="353" t="s">
        <v>24</v>
      </c>
      <c r="G40" s="305" t="s">
        <v>44</v>
      </c>
      <c r="H40" s="34" t="s">
        <v>25</v>
      </c>
      <c r="I40" s="62"/>
      <c r="J40" s="63"/>
      <c r="K40" s="63"/>
      <c r="L40" s="64"/>
      <c r="M40" s="87">
        <v>200</v>
      </c>
      <c r="N40" s="90">
        <v>200</v>
      </c>
      <c r="O40" s="390" t="s">
        <v>82</v>
      </c>
      <c r="P40" s="392"/>
      <c r="Q40" s="392" t="s">
        <v>83</v>
      </c>
      <c r="R40" s="399" t="s">
        <v>83</v>
      </c>
    </row>
    <row r="41" spans="1:20" ht="13.5" thickBot="1" x14ac:dyDescent="0.25">
      <c r="A41" s="17"/>
      <c r="B41" s="18"/>
      <c r="C41" s="169"/>
      <c r="D41" s="389"/>
      <c r="E41" s="372"/>
      <c r="F41" s="355"/>
      <c r="G41" s="307"/>
      <c r="H41" s="155" t="s">
        <v>10</v>
      </c>
      <c r="I41" s="129"/>
      <c r="J41" s="130"/>
      <c r="K41" s="130"/>
      <c r="L41" s="174"/>
      <c r="M41" s="163">
        <f>SUM(M40:M40)</f>
        <v>200</v>
      </c>
      <c r="N41" s="164">
        <f>SUM(N40:N40)</f>
        <v>200</v>
      </c>
      <c r="O41" s="391"/>
      <c r="P41" s="393"/>
      <c r="Q41" s="393"/>
      <c r="R41" s="400"/>
    </row>
    <row r="42" spans="1:20" ht="13.5" thickBot="1" x14ac:dyDescent="0.25">
      <c r="A42" s="4" t="s">
        <v>9</v>
      </c>
      <c r="B42" s="5" t="s">
        <v>11</v>
      </c>
      <c r="C42" s="401" t="s">
        <v>12</v>
      </c>
      <c r="D42" s="402"/>
      <c r="E42" s="402"/>
      <c r="F42" s="402"/>
      <c r="G42" s="402"/>
      <c r="H42" s="403"/>
      <c r="I42" s="41">
        <f t="shared" ref="I42:N42" si="2">I39+I32+I41</f>
        <v>5075.5</v>
      </c>
      <c r="J42" s="41">
        <f t="shared" si="2"/>
        <v>5075.5</v>
      </c>
      <c r="K42" s="41">
        <f t="shared" si="2"/>
        <v>3311.9</v>
      </c>
      <c r="L42" s="41">
        <f t="shared" si="2"/>
        <v>0</v>
      </c>
      <c r="M42" s="41">
        <f t="shared" si="2"/>
        <v>5443.6</v>
      </c>
      <c r="N42" s="41">
        <f t="shared" si="2"/>
        <v>5443.6</v>
      </c>
      <c r="O42" s="404"/>
      <c r="P42" s="405"/>
      <c r="Q42" s="405"/>
      <c r="R42" s="406"/>
      <c r="S42" s="198"/>
    </row>
    <row r="43" spans="1:20" ht="13.5" thickBot="1" x14ac:dyDescent="0.25">
      <c r="A43" s="27" t="s">
        <v>9</v>
      </c>
      <c r="B43" s="28" t="s">
        <v>29</v>
      </c>
      <c r="C43" s="407" t="s">
        <v>35</v>
      </c>
      <c r="D43" s="408"/>
      <c r="E43" s="408"/>
      <c r="F43" s="408"/>
      <c r="G43" s="408"/>
      <c r="H43" s="409"/>
      <c r="I43" s="409"/>
      <c r="J43" s="409"/>
      <c r="K43" s="409"/>
      <c r="L43" s="409"/>
      <c r="M43" s="409"/>
      <c r="N43" s="409"/>
      <c r="O43" s="409"/>
      <c r="P43" s="409"/>
      <c r="Q43" s="409"/>
      <c r="R43" s="410"/>
      <c r="S43" s="198"/>
    </row>
    <row r="44" spans="1:20" ht="26.25" customHeight="1" x14ac:dyDescent="0.2">
      <c r="A44" s="411" t="s">
        <v>9</v>
      </c>
      <c r="B44" s="340" t="s">
        <v>29</v>
      </c>
      <c r="C44" s="324" t="s">
        <v>9</v>
      </c>
      <c r="D44" s="414" t="s">
        <v>84</v>
      </c>
      <c r="E44" s="416"/>
      <c r="F44" s="418" t="s">
        <v>24</v>
      </c>
      <c r="G44" s="420" t="s">
        <v>54</v>
      </c>
      <c r="H44" s="125" t="s">
        <v>25</v>
      </c>
      <c r="I44" s="92">
        <f t="shared" ref="I44:I53" si="3">J44+L44</f>
        <v>0</v>
      </c>
      <c r="J44" s="93"/>
      <c r="K44" s="93"/>
      <c r="L44" s="121"/>
      <c r="M44" s="214">
        <v>50</v>
      </c>
      <c r="N44" s="122"/>
      <c r="O44" s="199" t="s">
        <v>86</v>
      </c>
      <c r="P44" s="200"/>
      <c r="Q44" s="42">
        <v>6</v>
      </c>
      <c r="R44" s="43"/>
      <c r="T44" s="198"/>
    </row>
    <row r="45" spans="1:20" ht="16.5" customHeight="1" thickBot="1" x14ac:dyDescent="0.25">
      <c r="A45" s="412"/>
      <c r="B45" s="413"/>
      <c r="C45" s="327"/>
      <c r="D45" s="415"/>
      <c r="E45" s="417"/>
      <c r="F45" s="419"/>
      <c r="G45" s="421"/>
      <c r="H45" s="128" t="s">
        <v>10</v>
      </c>
      <c r="I45" s="129">
        <f t="shared" si="3"/>
        <v>0</v>
      </c>
      <c r="J45" s="130">
        <f>SUM(J44)</f>
        <v>0</v>
      </c>
      <c r="K45" s="130"/>
      <c r="L45" s="131"/>
      <c r="M45" s="132">
        <f>+M44</f>
        <v>50</v>
      </c>
      <c r="N45" s="132">
        <f>+N44</f>
        <v>0</v>
      </c>
      <c r="O45" s="201" t="s">
        <v>85</v>
      </c>
      <c r="P45" s="202"/>
      <c r="Q45" s="44">
        <v>127</v>
      </c>
      <c r="R45" s="45"/>
    </row>
    <row r="46" spans="1:20" ht="29.25" customHeight="1" x14ac:dyDescent="0.2">
      <c r="A46" s="411" t="s">
        <v>9</v>
      </c>
      <c r="B46" s="340" t="s">
        <v>29</v>
      </c>
      <c r="C46" s="324" t="s">
        <v>11</v>
      </c>
      <c r="D46" s="422" t="s">
        <v>116</v>
      </c>
      <c r="E46" s="424" t="s">
        <v>33</v>
      </c>
      <c r="F46" s="418" t="s">
        <v>24</v>
      </c>
      <c r="G46" s="420" t="s">
        <v>45</v>
      </c>
      <c r="H46" s="213" t="s">
        <v>25</v>
      </c>
      <c r="I46" s="92">
        <f>J46+L46</f>
        <v>0</v>
      </c>
      <c r="J46" s="93"/>
      <c r="K46" s="93"/>
      <c r="L46" s="121"/>
      <c r="M46" s="214">
        <v>200</v>
      </c>
      <c r="N46" s="122"/>
      <c r="O46" s="199" t="s">
        <v>101</v>
      </c>
      <c r="P46" s="203"/>
      <c r="Q46" s="187">
        <v>1</v>
      </c>
      <c r="R46" s="188"/>
    </row>
    <row r="47" spans="1:20" ht="13.5" thickBot="1" x14ac:dyDescent="0.25">
      <c r="A47" s="412"/>
      <c r="B47" s="413"/>
      <c r="C47" s="327"/>
      <c r="D47" s="423"/>
      <c r="E47" s="425"/>
      <c r="F47" s="419"/>
      <c r="G47" s="421"/>
      <c r="H47" s="128" t="s">
        <v>10</v>
      </c>
      <c r="I47" s="129">
        <f>J47+L47</f>
        <v>0</v>
      </c>
      <c r="J47" s="130">
        <f>SUM(J46)</f>
        <v>0</v>
      </c>
      <c r="K47" s="130"/>
      <c r="L47" s="131"/>
      <c r="M47" s="132">
        <f>+M46</f>
        <v>200</v>
      </c>
      <c r="N47" s="132">
        <f>+N46</f>
        <v>0</v>
      </c>
      <c r="O47" s="183"/>
      <c r="P47" s="184"/>
      <c r="Q47" s="185"/>
      <c r="R47" s="186"/>
    </row>
    <row r="48" spans="1:20" ht="14.25" customHeight="1" x14ac:dyDescent="0.2">
      <c r="A48" s="411" t="s">
        <v>9</v>
      </c>
      <c r="B48" s="340" t="s">
        <v>29</v>
      </c>
      <c r="C48" s="429" t="s">
        <v>29</v>
      </c>
      <c r="D48" s="432" t="s">
        <v>47</v>
      </c>
      <c r="E48" s="435" t="s">
        <v>33</v>
      </c>
      <c r="F48" s="418" t="s">
        <v>24</v>
      </c>
      <c r="G48" s="420" t="s">
        <v>45</v>
      </c>
      <c r="H48" s="126" t="s">
        <v>32</v>
      </c>
      <c r="I48" s="256">
        <f t="shared" si="3"/>
        <v>1285.5</v>
      </c>
      <c r="J48" s="35"/>
      <c r="K48" s="35"/>
      <c r="L48" s="257">
        <v>1285.5</v>
      </c>
      <c r="M48" s="38"/>
      <c r="N48" s="37"/>
      <c r="O48" s="461" t="s">
        <v>113</v>
      </c>
      <c r="P48" s="215">
        <v>100</v>
      </c>
      <c r="Q48" s="123"/>
      <c r="R48" s="204"/>
    </row>
    <row r="49" spans="1:20" ht="17.25" customHeight="1" x14ac:dyDescent="0.2">
      <c r="A49" s="426"/>
      <c r="B49" s="341"/>
      <c r="C49" s="430"/>
      <c r="D49" s="433"/>
      <c r="E49" s="436"/>
      <c r="F49" s="438"/>
      <c r="G49" s="440"/>
      <c r="H49" s="127" t="s">
        <v>40</v>
      </c>
      <c r="I49" s="59">
        <f t="shared" si="3"/>
        <v>600</v>
      </c>
      <c r="J49" s="60"/>
      <c r="K49" s="60"/>
      <c r="L49" s="61">
        <v>600</v>
      </c>
      <c r="M49" s="48"/>
      <c r="N49" s="49"/>
      <c r="O49" s="462"/>
      <c r="P49" s="216"/>
      <c r="Q49" s="124"/>
      <c r="R49" s="205"/>
    </row>
    <row r="50" spans="1:20" ht="13.5" thickBot="1" x14ac:dyDescent="0.25">
      <c r="A50" s="427"/>
      <c r="B50" s="428"/>
      <c r="C50" s="431"/>
      <c r="D50" s="434"/>
      <c r="E50" s="437"/>
      <c r="F50" s="439"/>
      <c r="G50" s="441"/>
      <c r="H50" s="133" t="s">
        <v>10</v>
      </c>
      <c r="I50" s="134">
        <f t="shared" si="3"/>
        <v>1885.5</v>
      </c>
      <c r="J50" s="135"/>
      <c r="K50" s="135"/>
      <c r="L50" s="136">
        <f>SUM(L48:L49)</f>
        <v>1885.5</v>
      </c>
      <c r="M50" s="137"/>
      <c r="N50" s="138"/>
      <c r="O50" s="139"/>
      <c r="P50" s="140"/>
      <c r="Q50" s="141"/>
      <c r="R50" s="205"/>
      <c r="T50" s="198"/>
    </row>
    <row r="51" spans="1:20" ht="15.75" customHeight="1" thickBot="1" x14ac:dyDescent="0.25">
      <c r="A51" s="176" t="s">
        <v>9</v>
      </c>
      <c r="B51" s="5" t="s">
        <v>29</v>
      </c>
      <c r="C51" s="467" t="s">
        <v>12</v>
      </c>
      <c r="D51" s="468"/>
      <c r="E51" s="468"/>
      <c r="F51" s="468"/>
      <c r="G51" s="468"/>
      <c r="H51" s="469"/>
      <c r="I51" s="209">
        <f t="shared" ref="I51:N51" si="4">I50+I47+I45</f>
        <v>1885.5</v>
      </c>
      <c r="J51" s="210">
        <f t="shared" si="4"/>
        <v>0</v>
      </c>
      <c r="K51" s="211">
        <f t="shared" si="4"/>
        <v>0</v>
      </c>
      <c r="L51" s="212">
        <f t="shared" si="4"/>
        <v>1885.5</v>
      </c>
      <c r="M51" s="209">
        <f t="shared" si="4"/>
        <v>250</v>
      </c>
      <c r="N51" s="209">
        <f t="shared" si="4"/>
        <v>0</v>
      </c>
      <c r="O51" s="470"/>
      <c r="P51" s="471"/>
      <c r="Q51" s="471"/>
      <c r="R51" s="472"/>
    </row>
    <row r="52" spans="1:20" ht="13.5" thickBot="1" x14ac:dyDescent="0.25">
      <c r="A52" s="238" t="s">
        <v>9</v>
      </c>
      <c r="B52" s="473" t="s">
        <v>13</v>
      </c>
      <c r="C52" s="474"/>
      <c r="D52" s="474"/>
      <c r="E52" s="474"/>
      <c r="F52" s="474"/>
      <c r="G52" s="474"/>
      <c r="H52" s="475"/>
      <c r="I52" s="229">
        <f t="shared" si="3"/>
        <v>7809.5</v>
      </c>
      <c r="J52" s="20">
        <f>SUM(J51,J42,J27)</f>
        <v>5924</v>
      </c>
      <c r="K52" s="230">
        <f>SUM(K51,K42,K27)</f>
        <v>3629.5</v>
      </c>
      <c r="L52" s="25">
        <f>SUM(L51,L42,L27)</f>
        <v>1885.5</v>
      </c>
      <c r="M52" s="23">
        <f>M51+M42+M27</f>
        <v>7311.2000000000007</v>
      </c>
      <c r="N52" s="230">
        <f>N51+N42+N27</f>
        <v>7011.2000000000007</v>
      </c>
      <c r="O52" s="476"/>
      <c r="P52" s="477"/>
      <c r="Q52" s="477"/>
      <c r="R52" s="478"/>
    </row>
    <row r="53" spans="1:20" ht="13.5" thickBot="1" x14ac:dyDescent="0.25">
      <c r="A53" s="11" t="s">
        <v>31</v>
      </c>
      <c r="B53" s="479" t="s">
        <v>14</v>
      </c>
      <c r="C53" s="480"/>
      <c r="D53" s="480"/>
      <c r="E53" s="480"/>
      <c r="F53" s="480"/>
      <c r="G53" s="480"/>
      <c r="H53" s="481"/>
      <c r="I53" s="19">
        <f t="shared" si="3"/>
        <v>7809.5</v>
      </c>
      <c r="J53" s="21">
        <f>J52</f>
        <v>5924</v>
      </c>
      <c r="K53" s="22">
        <f>K52</f>
        <v>3629.5</v>
      </c>
      <c r="L53" s="26">
        <f>L52</f>
        <v>1885.5</v>
      </c>
      <c r="M53" s="24">
        <f>M52</f>
        <v>7311.2000000000007</v>
      </c>
      <c r="N53" s="22">
        <f>N52</f>
        <v>7011.2000000000007</v>
      </c>
      <c r="O53" s="482"/>
      <c r="P53" s="483"/>
      <c r="Q53" s="483"/>
      <c r="R53" s="484"/>
    </row>
    <row r="54" spans="1:20" ht="27" customHeight="1" x14ac:dyDescent="0.2">
      <c r="A54" s="486" t="s">
        <v>102</v>
      </c>
      <c r="B54" s="486"/>
      <c r="C54" s="486"/>
      <c r="D54" s="486"/>
      <c r="E54" s="486"/>
      <c r="F54" s="486"/>
      <c r="G54" s="486"/>
      <c r="H54" s="486"/>
      <c r="I54" s="486"/>
      <c r="J54" s="486"/>
      <c r="K54" s="486"/>
      <c r="L54" s="486"/>
      <c r="M54" s="486"/>
      <c r="N54" s="486"/>
      <c r="O54" s="486"/>
      <c r="P54" s="486"/>
      <c r="Q54" s="486"/>
      <c r="R54" s="486"/>
      <c r="S54" s="198"/>
    </row>
    <row r="55" spans="1:20" ht="14.25" x14ac:dyDescent="0.2">
      <c r="B55" s="142"/>
      <c r="C55" s="142"/>
      <c r="D55" s="142"/>
      <c r="E55" s="142"/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42"/>
      <c r="Q55" s="142"/>
    </row>
    <row r="56" spans="1:20" ht="16.5" thickBot="1" x14ac:dyDescent="0.25">
      <c r="A56" s="12"/>
      <c r="B56" s="195"/>
      <c r="C56" s="143"/>
      <c r="D56" s="487" t="s">
        <v>18</v>
      </c>
      <c r="E56" s="487"/>
      <c r="F56" s="487"/>
      <c r="G56" s="487"/>
      <c r="H56" s="487"/>
      <c r="I56" s="487"/>
      <c r="J56" s="487"/>
      <c r="K56" s="487"/>
      <c r="L56" s="487"/>
      <c r="M56" s="487"/>
      <c r="N56" s="487"/>
      <c r="O56" s="143"/>
      <c r="P56" s="143"/>
      <c r="Q56" s="143"/>
    </row>
    <row r="57" spans="1:20" ht="25.5" customHeight="1" x14ac:dyDescent="0.2">
      <c r="A57" s="485" t="s">
        <v>15</v>
      </c>
      <c r="B57" s="300"/>
      <c r="C57" s="300"/>
      <c r="D57" s="300"/>
      <c r="E57" s="300"/>
      <c r="F57" s="300"/>
      <c r="G57" s="300"/>
      <c r="H57" s="465"/>
      <c r="I57" s="299" t="s">
        <v>87</v>
      </c>
      <c r="J57" s="300"/>
      <c r="K57" s="300"/>
      <c r="L57" s="465"/>
      <c r="M57" s="251" t="s">
        <v>95</v>
      </c>
      <c r="N57" s="53" t="s">
        <v>96</v>
      </c>
      <c r="O57" s="228"/>
      <c r="P57" s="466"/>
      <c r="Q57" s="466"/>
    </row>
    <row r="58" spans="1:20" x14ac:dyDescent="0.2">
      <c r="A58" s="451" t="s">
        <v>19</v>
      </c>
      <c r="B58" s="452"/>
      <c r="C58" s="452"/>
      <c r="D58" s="452"/>
      <c r="E58" s="452"/>
      <c r="F58" s="452"/>
      <c r="G58" s="452"/>
      <c r="H58" s="453"/>
      <c r="I58" s="455">
        <f>SUM(I59:L62)</f>
        <v>6524</v>
      </c>
      <c r="J58" s="455"/>
      <c r="K58" s="455"/>
      <c r="L58" s="456"/>
      <c r="M58" s="50">
        <f>SUM(M59:M62)</f>
        <v>6324.8</v>
      </c>
      <c r="N58" s="54">
        <f>SUM(N59:N62)</f>
        <v>6024.8</v>
      </c>
      <c r="O58" s="225"/>
      <c r="P58" s="457"/>
      <c r="Q58" s="457"/>
    </row>
    <row r="59" spans="1:20" x14ac:dyDescent="0.2">
      <c r="A59" s="448" t="s">
        <v>41</v>
      </c>
      <c r="B59" s="449"/>
      <c r="C59" s="449"/>
      <c r="D59" s="449"/>
      <c r="E59" s="449"/>
      <c r="F59" s="449"/>
      <c r="G59" s="449"/>
      <c r="H59" s="450"/>
      <c r="I59" s="442">
        <f>SUMIF(H12:H50,"SB",I12:I50)</f>
        <v>550.5</v>
      </c>
      <c r="J59" s="442"/>
      <c r="K59" s="442"/>
      <c r="L59" s="443"/>
      <c r="M59" s="51">
        <f>SUMIF(H12:H50,H20,M12:M50)</f>
        <v>1055.8000000000002</v>
      </c>
      <c r="N59" s="55">
        <f>SUMIF(H12:H50,H12,N12:N50)</f>
        <v>755.80000000000007</v>
      </c>
      <c r="O59" s="227"/>
      <c r="P59" s="444"/>
      <c r="Q59" s="444"/>
    </row>
    <row r="60" spans="1:20" ht="12.75" customHeight="1" x14ac:dyDescent="0.2">
      <c r="A60" s="445" t="s">
        <v>42</v>
      </c>
      <c r="B60" s="446"/>
      <c r="C60" s="446"/>
      <c r="D60" s="446"/>
      <c r="E60" s="446"/>
      <c r="F60" s="446"/>
      <c r="G60" s="446"/>
      <c r="H60" s="447"/>
      <c r="I60" s="442">
        <f>SUMIF(H12:H51,"SB(AA)",I12:I51)</f>
        <v>298</v>
      </c>
      <c r="J60" s="442"/>
      <c r="K60" s="442"/>
      <c r="L60" s="443"/>
      <c r="M60" s="51">
        <f>SUMIF(H12:H50,H13,M12:M50)</f>
        <v>298</v>
      </c>
      <c r="N60" s="55">
        <f>SUMIF(H12:H50,H13,N12:N50)</f>
        <v>298</v>
      </c>
      <c r="O60" s="227"/>
      <c r="P60" s="444"/>
      <c r="Q60" s="444"/>
    </row>
    <row r="61" spans="1:20" x14ac:dyDescent="0.2">
      <c r="A61" s="448" t="s">
        <v>50</v>
      </c>
      <c r="B61" s="449"/>
      <c r="C61" s="449"/>
      <c r="D61" s="449"/>
      <c r="E61" s="449"/>
      <c r="F61" s="449"/>
      <c r="G61" s="449"/>
      <c r="H61" s="450"/>
      <c r="I61" s="442">
        <f>SUMIF(H12:H50,"SB(SP)",I12:I50)</f>
        <v>150</v>
      </c>
      <c r="J61" s="442"/>
      <c r="K61" s="442"/>
      <c r="L61" s="443"/>
      <c r="M61" s="51">
        <f>SUMIF(H12:H50,H34,M12:M50)</f>
        <v>150</v>
      </c>
      <c r="N61" s="55">
        <f>SUMIF(H12:H50,H34,N12:N50)</f>
        <v>150</v>
      </c>
      <c r="O61" s="227"/>
      <c r="P61" s="444"/>
      <c r="Q61" s="444"/>
    </row>
    <row r="62" spans="1:20" ht="27" customHeight="1" x14ac:dyDescent="0.2">
      <c r="A62" s="448" t="s">
        <v>49</v>
      </c>
      <c r="B62" s="449"/>
      <c r="C62" s="449"/>
      <c r="D62" s="449"/>
      <c r="E62" s="449"/>
      <c r="F62" s="449"/>
      <c r="G62" s="449"/>
      <c r="H62" s="450"/>
      <c r="I62" s="442">
        <f>SUMIF(H12:H50,"SB(VB)",I12:I50)</f>
        <v>5525.5</v>
      </c>
      <c r="J62" s="442"/>
      <c r="K62" s="442"/>
      <c r="L62" s="443"/>
      <c r="M62" s="51">
        <f>SUMIF(H12:H50,H29,M12:M50)</f>
        <v>4821</v>
      </c>
      <c r="N62" s="55">
        <f>SUMIF(H12:H50,H29,N12:N50)</f>
        <v>4821</v>
      </c>
      <c r="O62" s="226"/>
      <c r="P62" s="444"/>
      <c r="Q62" s="444"/>
    </row>
    <row r="63" spans="1:20" x14ac:dyDescent="0.2">
      <c r="A63" s="451" t="s">
        <v>20</v>
      </c>
      <c r="B63" s="452"/>
      <c r="C63" s="452"/>
      <c r="D63" s="452"/>
      <c r="E63" s="452"/>
      <c r="F63" s="452"/>
      <c r="G63" s="452"/>
      <c r="H63" s="453"/>
      <c r="I63" s="455">
        <f>SUM(I64:L66)</f>
        <v>1285.5</v>
      </c>
      <c r="J63" s="455"/>
      <c r="K63" s="455"/>
      <c r="L63" s="456"/>
      <c r="M63" s="50">
        <f>SUM(M64:M65)</f>
        <v>986.40000000000009</v>
      </c>
      <c r="N63" s="54">
        <f>SUM(N64:N65)</f>
        <v>986.40000000000009</v>
      </c>
      <c r="O63" s="225"/>
      <c r="P63" s="457"/>
      <c r="Q63" s="457"/>
    </row>
    <row r="64" spans="1:20" x14ac:dyDescent="0.2">
      <c r="A64" s="448" t="s">
        <v>43</v>
      </c>
      <c r="B64" s="449"/>
      <c r="C64" s="449"/>
      <c r="D64" s="449"/>
      <c r="E64" s="449"/>
      <c r="F64" s="449"/>
      <c r="G64" s="449"/>
      <c r="H64" s="450"/>
      <c r="I64" s="442">
        <f>SUMIF(H12:H50,"LRVB",I12:I50)</f>
        <v>0</v>
      </c>
      <c r="J64" s="442"/>
      <c r="K64" s="442"/>
      <c r="L64" s="443"/>
      <c r="M64" s="51">
        <f>SUMIF(H12:H50,H22,M12:M50)</f>
        <v>224.8</v>
      </c>
      <c r="N64" s="55">
        <f>SUMIF(H12:H50,H22,N12:N50)</f>
        <v>224.8</v>
      </c>
      <c r="O64" s="226"/>
      <c r="P64" s="454"/>
      <c r="Q64" s="454"/>
    </row>
    <row r="65" spans="1:17" ht="12.75" customHeight="1" x14ac:dyDescent="0.2">
      <c r="A65" s="448" t="s">
        <v>46</v>
      </c>
      <c r="B65" s="449"/>
      <c r="C65" s="449"/>
      <c r="D65" s="449"/>
      <c r="E65" s="449"/>
      <c r="F65" s="449"/>
      <c r="G65" s="449"/>
      <c r="H65" s="450"/>
      <c r="I65" s="442">
        <f>SUMIF(H12:H51,"PSDF",I12:I51)</f>
        <v>0</v>
      </c>
      <c r="J65" s="442"/>
      <c r="K65" s="442"/>
      <c r="L65" s="443"/>
      <c r="M65" s="51">
        <f>SUMIF(H12:H50,H33,M12:M50)</f>
        <v>761.6</v>
      </c>
      <c r="N65" s="55">
        <f>SUMIF(H12:H50,H15,N12:N50)</f>
        <v>761.6</v>
      </c>
      <c r="O65" s="226"/>
      <c r="P65" s="454"/>
      <c r="Q65" s="454"/>
    </row>
    <row r="66" spans="1:17" ht="12.75" customHeight="1" x14ac:dyDescent="0.2">
      <c r="A66" s="445" t="s">
        <v>115</v>
      </c>
      <c r="B66" s="446"/>
      <c r="C66" s="446"/>
      <c r="D66" s="446"/>
      <c r="E66" s="446"/>
      <c r="F66" s="446"/>
      <c r="G66" s="446"/>
      <c r="H66" s="447"/>
      <c r="I66" s="488">
        <f>SUMIF(H12:H49,"kt",I12:I49)</f>
        <v>1285.5</v>
      </c>
      <c r="J66" s="442"/>
      <c r="K66" s="442"/>
      <c r="L66" s="443"/>
      <c r="M66" s="254"/>
      <c r="N66" s="255"/>
      <c r="O66" s="252"/>
      <c r="P66" s="252"/>
      <c r="Q66" s="252"/>
    </row>
    <row r="67" spans="1:17" ht="13.5" thickBot="1" x14ac:dyDescent="0.25">
      <c r="A67" s="458" t="s">
        <v>21</v>
      </c>
      <c r="B67" s="459"/>
      <c r="C67" s="459"/>
      <c r="D67" s="459"/>
      <c r="E67" s="459"/>
      <c r="F67" s="459"/>
      <c r="G67" s="459"/>
      <c r="H67" s="460"/>
      <c r="I67" s="463">
        <f>SUM(I58,I63)</f>
        <v>7809.5</v>
      </c>
      <c r="J67" s="463"/>
      <c r="K67" s="463"/>
      <c r="L67" s="464"/>
      <c r="M67" s="52">
        <f>M58+M63</f>
        <v>7311.2000000000007</v>
      </c>
      <c r="N67" s="56">
        <f>N63+N58</f>
        <v>7011.2000000000007</v>
      </c>
      <c r="O67" s="225"/>
      <c r="P67" s="457"/>
      <c r="Q67" s="457"/>
    </row>
    <row r="68" spans="1:17" x14ac:dyDescent="0.2">
      <c r="A68" s="58"/>
      <c r="B68" s="57"/>
      <c r="C68" s="57"/>
      <c r="D68" s="57"/>
      <c r="E68" s="57"/>
      <c r="F68" s="57"/>
    </row>
  </sheetData>
  <mergeCells count="143">
    <mergeCell ref="A67:H67"/>
    <mergeCell ref="O48:O49"/>
    <mergeCell ref="I67:L67"/>
    <mergeCell ref="P67:Q67"/>
    <mergeCell ref="I57:L57"/>
    <mergeCell ref="P57:Q57"/>
    <mergeCell ref="C51:H51"/>
    <mergeCell ref="O51:R51"/>
    <mergeCell ref="B52:H52"/>
    <mergeCell ref="O52:R52"/>
    <mergeCell ref="B53:H53"/>
    <mergeCell ref="O53:R53"/>
    <mergeCell ref="A57:H57"/>
    <mergeCell ref="A61:H61"/>
    <mergeCell ref="A62:H62"/>
    <mergeCell ref="A54:R54"/>
    <mergeCell ref="D56:N56"/>
    <mergeCell ref="A66:H66"/>
    <mergeCell ref="I66:L66"/>
    <mergeCell ref="A63:H63"/>
    <mergeCell ref="A64:H64"/>
    <mergeCell ref="A65:H65"/>
    <mergeCell ref="I58:L58"/>
    <mergeCell ref="P58:Q58"/>
    <mergeCell ref="I59:L59"/>
    <mergeCell ref="P59:Q59"/>
    <mergeCell ref="I60:L60"/>
    <mergeCell ref="P60:Q60"/>
    <mergeCell ref="A60:H60"/>
    <mergeCell ref="A59:H59"/>
    <mergeCell ref="A58:H58"/>
    <mergeCell ref="I65:L65"/>
    <mergeCell ref="P65:Q65"/>
    <mergeCell ref="I63:L63"/>
    <mergeCell ref="P63:Q63"/>
    <mergeCell ref="I64:L64"/>
    <mergeCell ref="P64:Q64"/>
    <mergeCell ref="I61:L61"/>
    <mergeCell ref="P61:Q61"/>
    <mergeCell ref="I62:L62"/>
    <mergeCell ref="P62:Q62"/>
    <mergeCell ref="A46:A47"/>
    <mergeCell ref="B46:B47"/>
    <mergeCell ref="C46:C47"/>
    <mergeCell ref="D46:D47"/>
    <mergeCell ref="E46:E47"/>
    <mergeCell ref="F46:F47"/>
    <mergeCell ref="G46:G47"/>
    <mergeCell ref="A48:A50"/>
    <mergeCell ref="B48:B50"/>
    <mergeCell ref="C48:C50"/>
    <mergeCell ref="D48:D50"/>
    <mergeCell ref="E48:E50"/>
    <mergeCell ref="F48:F50"/>
    <mergeCell ref="G48:G50"/>
    <mergeCell ref="C42:H42"/>
    <mergeCell ref="O42:R42"/>
    <mergeCell ref="C43:R43"/>
    <mergeCell ref="A44:A45"/>
    <mergeCell ref="B44:B45"/>
    <mergeCell ref="C44:C45"/>
    <mergeCell ref="D44:D45"/>
    <mergeCell ref="E44:E45"/>
    <mergeCell ref="F44:F45"/>
    <mergeCell ref="G44:G45"/>
    <mergeCell ref="P33:P34"/>
    <mergeCell ref="Q33:Q34"/>
    <mergeCell ref="R33:R34"/>
    <mergeCell ref="D40:D41"/>
    <mergeCell ref="E40:E41"/>
    <mergeCell ref="F40:F41"/>
    <mergeCell ref="G40:G41"/>
    <mergeCell ref="O40:O41"/>
    <mergeCell ref="P40:P41"/>
    <mergeCell ref="D33:D39"/>
    <mergeCell ref="E33:E39"/>
    <mergeCell ref="F33:F39"/>
    <mergeCell ref="G33:G39"/>
    <mergeCell ref="O33:O34"/>
    <mergeCell ref="Q40:Q41"/>
    <mergeCell ref="R40:R41"/>
    <mergeCell ref="E25:E26"/>
    <mergeCell ref="C27:H27"/>
    <mergeCell ref="O27:R27"/>
    <mergeCell ref="C28:R28"/>
    <mergeCell ref="D29:D32"/>
    <mergeCell ref="E29:E32"/>
    <mergeCell ref="F29:F32"/>
    <mergeCell ref="G29:G32"/>
    <mergeCell ref="G20:G24"/>
    <mergeCell ref="O20:O21"/>
    <mergeCell ref="P20:P21"/>
    <mergeCell ref="Q20:Q21"/>
    <mergeCell ref="R20:R21"/>
    <mergeCell ref="O23:O24"/>
    <mergeCell ref="D25:D26"/>
    <mergeCell ref="A20:A21"/>
    <mergeCell ref="B20:B21"/>
    <mergeCell ref="C20:C21"/>
    <mergeCell ref="D20:D24"/>
    <mergeCell ref="E20:E24"/>
    <mergeCell ref="F20:F24"/>
    <mergeCell ref="C17:C19"/>
    <mergeCell ref="D17:D19"/>
    <mergeCell ref="E17:E19"/>
    <mergeCell ref="F17:F19"/>
    <mergeCell ref="G17:G19"/>
    <mergeCell ref="O17:O19"/>
    <mergeCell ref="B10:R10"/>
    <mergeCell ref="C11:R11"/>
    <mergeCell ref="A12:A16"/>
    <mergeCell ref="B12:B16"/>
    <mergeCell ref="C12:C16"/>
    <mergeCell ref="D12:D16"/>
    <mergeCell ref="E12:E16"/>
    <mergeCell ref="F12:F16"/>
    <mergeCell ref="G12:G16"/>
    <mergeCell ref="O12:O16"/>
    <mergeCell ref="A8:R8"/>
    <mergeCell ref="A9:R9"/>
    <mergeCell ref="M5:M7"/>
    <mergeCell ref="N5:N7"/>
    <mergeCell ref="O5:R5"/>
    <mergeCell ref="I6:I7"/>
    <mergeCell ref="G5:G7"/>
    <mergeCell ref="H5:H7"/>
    <mergeCell ref="I5:L5"/>
    <mergeCell ref="J6:K6"/>
    <mergeCell ref="L6:L7"/>
    <mergeCell ref="A1:R1"/>
    <mergeCell ref="A4:R4"/>
    <mergeCell ref="A5:A7"/>
    <mergeCell ref="B5:B7"/>
    <mergeCell ref="C5:C7"/>
    <mergeCell ref="D5:D7"/>
    <mergeCell ref="E5:E7"/>
    <mergeCell ref="F5:F7"/>
    <mergeCell ref="A2:R2"/>
    <mergeCell ref="A3:R3"/>
    <mergeCell ref="P6:P7"/>
    <mergeCell ref="Q6:Q7"/>
    <mergeCell ref="R6:R7"/>
    <mergeCell ref="O6:O7"/>
  </mergeCells>
  <printOptions horizontalCentered="1"/>
  <pageMargins left="0" right="0" top="0" bottom="0" header="0.31496062992125984" footer="0.31496062992125984"/>
  <pageSetup paperSize="9" orientation="landscape" r:id="rId1"/>
  <rowBreaks count="2" manualBreakCount="2">
    <brk id="27" max="16383" man="1"/>
    <brk id="45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14" sqref="B14"/>
    </sheetView>
  </sheetViews>
  <sheetFormatPr defaultRowHeight="15.75" x14ac:dyDescent="0.25"/>
  <cols>
    <col min="1" max="1" width="22.7109375" style="217" customWidth="1"/>
    <col min="2" max="2" width="60.7109375" style="217" customWidth="1"/>
    <col min="3" max="16384" width="9.140625" style="217"/>
  </cols>
  <sheetData>
    <row r="1" spans="1:2" x14ac:dyDescent="0.25">
      <c r="A1" s="489" t="s">
        <v>103</v>
      </c>
      <c r="B1" s="489"/>
    </row>
    <row r="2" spans="1:2" ht="31.5" x14ac:dyDescent="0.25">
      <c r="A2" s="218" t="s">
        <v>5</v>
      </c>
      <c r="B2" s="219" t="s">
        <v>104</v>
      </c>
    </row>
    <row r="3" spans="1:2" x14ac:dyDescent="0.25">
      <c r="A3" s="218">
        <v>1</v>
      </c>
      <c r="B3" s="219" t="s">
        <v>105</v>
      </c>
    </row>
    <row r="4" spans="1:2" x14ac:dyDescent="0.25">
      <c r="A4" s="218">
        <v>2</v>
      </c>
      <c r="B4" s="219" t="s">
        <v>106</v>
      </c>
    </row>
    <row r="5" spans="1:2" x14ac:dyDescent="0.25">
      <c r="A5" s="218">
        <v>3</v>
      </c>
      <c r="B5" s="219" t="s">
        <v>107</v>
      </c>
    </row>
    <row r="6" spans="1:2" x14ac:dyDescent="0.25">
      <c r="A6" s="218">
        <v>4</v>
      </c>
      <c r="B6" s="219" t="s">
        <v>108</v>
      </c>
    </row>
    <row r="7" spans="1:2" x14ac:dyDescent="0.25">
      <c r="A7" s="218">
        <v>5</v>
      </c>
      <c r="B7" s="219" t="s">
        <v>109</v>
      </c>
    </row>
    <row r="8" spans="1:2" x14ac:dyDescent="0.25">
      <c r="A8" s="218">
        <v>6</v>
      </c>
      <c r="B8" s="219" t="s">
        <v>110</v>
      </c>
    </row>
    <row r="9" spans="1:2" ht="15.75" customHeight="1" x14ac:dyDescent="0.25"/>
    <row r="10" spans="1:2" ht="15.75" customHeight="1" x14ac:dyDescent="0.25">
      <c r="A10" s="490" t="s">
        <v>111</v>
      </c>
      <c r="B10" s="490"/>
    </row>
  </sheetData>
  <mergeCells count="2">
    <mergeCell ref="A1:B1"/>
    <mergeCell ref="A10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1</vt:i4>
      </vt:variant>
    </vt:vector>
  </HeadingPairs>
  <TitlesOfParts>
    <vt:vector size="3" baseType="lpstr">
      <vt:lpstr>SVP 2013-2015</vt:lpstr>
      <vt:lpstr>Asignavimų valdytojų kodai</vt:lpstr>
      <vt:lpstr>'SVP 2013-2015'!Print_Titles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A.Cepiene</dc:creator>
  <cp:lastModifiedBy>Snieguole Kacerauskaite</cp:lastModifiedBy>
  <cp:lastPrinted>2013-03-01T08:59:08Z</cp:lastPrinted>
  <dcterms:created xsi:type="dcterms:W3CDTF">2007-07-27T10:32:34Z</dcterms:created>
  <dcterms:modified xsi:type="dcterms:W3CDTF">2013-03-04T08:29:40Z</dcterms:modified>
</cp:coreProperties>
</file>