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375" windowWidth="19200" windowHeight="11280" tabRatio="659"/>
  </bookViews>
  <sheets>
    <sheet name="Ataskaita" sheetId="5" r:id="rId1"/>
    <sheet name="Priemonių suvestinė" sheetId="4" r:id="rId2"/>
  </sheets>
  <definedNames>
    <definedName name="_xlnm._FilterDatabase" localSheetId="1" hidden="1">'Priemonių suvestinė'!$A$5:$M$107</definedName>
    <definedName name="_xlnm.Print_Area" localSheetId="1">'Priemonių suvestinė'!$A$1:$O$123</definedName>
    <definedName name="_xlnm.Print_Titles" localSheetId="1">'Priemonių suvestinė'!$3:$5</definedName>
  </definedNames>
  <calcPr calcId="145621"/>
</workbook>
</file>

<file path=xl/calcChain.xml><?xml version="1.0" encoding="utf-8"?>
<calcChain xmlns="http://schemas.openxmlformats.org/spreadsheetml/2006/main">
  <c r="J59" i="4" l="1"/>
  <c r="J27" i="4" l="1"/>
  <c r="J122" i="4"/>
  <c r="J118" i="4"/>
  <c r="J117" i="4"/>
  <c r="J115" i="4"/>
  <c r="I63" i="4"/>
  <c r="H63" i="4"/>
  <c r="J41" i="4"/>
  <c r="J105" i="4" l="1"/>
  <c r="J102" i="4"/>
  <c r="J98" i="4"/>
  <c r="J92" i="4"/>
  <c r="J88" i="4"/>
  <c r="J80" i="4"/>
  <c r="J75" i="4"/>
  <c r="J72" i="4"/>
  <c r="J63" i="4"/>
  <c r="J56" i="4"/>
  <c r="J50" i="4"/>
  <c r="J47" i="4"/>
  <c r="J44" i="4"/>
  <c r="J32" i="4"/>
  <c r="J30" i="4"/>
  <c r="J20" i="4"/>
  <c r="J18" i="4"/>
  <c r="J16" i="4"/>
  <c r="J67" i="4"/>
  <c r="J68" i="4" s="1"/>
  <c r="I67" i="4"/>
  <c r="J106" i="4" l="1"/>
  <c r="J107" i="4" s="1"/>
  <c r="J33" i="4"/>
  <c r="J76" i="4"/>
  <c r="J51" i="4"/>
  <c r="J81" i="4"/>
  <c r="I50" i="4"/>
  <c r="I47" i="4"/>
  <c r="I44" i="4"/>
  <c r="I41" i="4"/>
  <c r="I105" i="4"/>
  <c r="I102" i="4"/>
  <c r="I98" i="4"/>
  <c r="H105" i="4"/>
  <c r="H102" i="4"/>
  <c r="H98" i="4"/>
  <c r="I92" i="4"/>
  <c r="H92" i="4"/>
  <c r="I88" i="4"/>
  <c r="H88" i="4"/>
  <c r="I80" i="4"/>
  <c r="H80" i="4"/>
  <c r="I75" i="4"/>
  <c r="H75" i="4"/>
  <c r="I72" i="4"/>
  <c r="H72" i="4"/>
  <c r="H67" i="4"/>
  <c r="I59" i="4"/>
  <c r="H59" i="4"/>
  <c r="I56" i="4"/>
  <c r="H56" i="4"/>
  <c r="H50" i="4"/>
  <c r="H47" i="4"/>
  <c r="H44" i="4"/>
  <c r="H41" i="4"/>
  <c r="H106" i="4" l="1"/>
  <c r="I106" i="4"/>
  <c r="I107" i="4" s="1"/>
  <c r="I68" i="4"/>
  <c r="H68" i="4"/>
  <c r="H107" i="4"/>
  <c r="H76" i="4"/>
  <c r="I76" i="4"/>
  <c r="H81" i="4" l="1"/>
  <c r="I81" i="4"/>
  <c r="I32" i="4"/>
  <c r="H32" i="4"/>
  <c r="I30" i="4"/>
  <c r="H30" i="4"/>
  <c r="I27" i="4"/>
  <c r="H27" i="4"/>
  <c r="I22" i="4"/>
  <c r="J22" i="4"/>
  <c r="J23" i="4" s="1"/>
  <c r="J34" i="4" s="1"/>
  <c r="J108" i="4" s="1"/>
  <c r="J109" i="4" s="1"/>
  <c r="H22" i="4"/>
  <c r="I20" i="4"/>
  <c r="H20" i="4"/>
  <c r="I18" i="4"/>
  <c r="H18" i="4"/>
  <c r="I16" i="4"/>
  <c r="H16" i="4"/>
  <c r="H33" i="4" l="1"/>
  <c r="I33" i="4"/>
  <c r="H23" i="4"/>
  <c r="I23" i="4"/>
  <c r="I34" i="4" l="1"/>
  <c r="I108" i="4" s="1"/>
  <c r="I109" i="4" s="1"/>
  <c r="H34" i="4"/>
  <c r="H108" i="4" s="1"/>
  <c r="I123" i="4"/>
  <c r="L25" i="4" l="1"/>
  <c r="J119" i="4"/>
  <c r="J116" i="4"/>
  <c r="J121" i="4"/>
  <c r="J120" i="4" l="1"/>
  <c r="J114" i="4" l="1"/>
  <c r="J123" i="4" s="1"/>
</calcChain>
</file>

<file path=xl/sharedStrings.xml><?xml version="1.0" encoding="utf-8"?>
<sst xmlns="http://schemas.openxmlformats.org/spreadsheetml/2006/main" count="330" uniqueCount="194">
  <si>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</si>
  <si>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</si>
  <si>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</si>
  <si>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</si>
  <si>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</si>
  <si>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</si>
  <si>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01</t>
  </si>
  <si>
    <t>04</t>
  </si>
  <si>
    <t>SB</t>
  </si>
  <si>
    <t>Iš viso:</t>
  </si>
  <si>
    <t>02</t>
  </si>
  <si>
    <t>03</t>
  </si>
  <si>
    <t>05</t>
  </si>
  <si>
    <t>Iš viso uždaviniui:</t>
  </si>
  <si>
    <t>Iš viso tikslui:</t>
  </si>
  <si>
    <t>Visuomenės ekologinis švietimas</t>
  </si>
  <si>
    <t>SB(AA)</t>
  </si>
  <si>
    <t xml:space="preserve">Iš viso programai: </t>
  </si>
  <si>
    <t>Finansavimo šaltiniai</t>
  </si>
  <si>
    <t>Siekti subalansuotos ir kokybiškos aplinkos Klaipėdos mieste</t>
  </si>
  <si>
    <t>IŠ VISO:</t>
  </si>
  <si>
    <t>Finansavimo šaltinių suvestinė</t>
  </si>
  <si>
    <t>ES</t>
  </si>
  <si>
    <t>KITI ŠALTINIAI, IŠ VISO:</t>
  </si>
  <si>
    <t>Strateginio triukšmo žemėlapio rengimas</t>
  </si>
  <si>
    <t>SB(VB)</t>
  </si>
  <si>
    <t xml:space="preserve">P 2.3.3.5. </t>
  </si>
  <si>
    <t>Pavadinimas</t>
  </si>
  <si>
    <t>P2.3.2.1.</t>
  </si>
  <si>
    <t xml:space="preserve">P2.3.3.1. </t>
  </si>
  <si>
    <t xml:space="preserve">P2.3.3.6. </t>
  </si>
  <si>
    <t>LRVB</t>
  </si>
  <si>
    <t>6</t>
  </si>
  <si>
    <t>SB(AAL)</t>
  </si>
  <si>
    <t>Miesto vandens telkinių valymas:</t>
  </si>
  <si>
    <t>Miesto parkų tvarkymas ir kūrimas</t>
  </si>
  <si>
    <t>Komunalinių atliekų tvarkymo organizavimas:</t>
  </si>
  <si>
    <t xml:space="preserve">Tobulinti atliekų tvarkymo sistemą </t>
  </si>
  <si>
    <t>Dviračių takų priežiūra ir plėtra:</t>
  </si>
  <si>
    <t>P2.3.3.2.</t>
  </si>
  <si>
    <t>Klaipėdos miesto savivaldybės aplinkos monitoringo vykdymas pagal Klaipėdos miesto savivaldybės aplinkos monitoringo 2012–2016 m. programą:</t>
  </si>
  <si>
    <t>2.2.6.1.</t>
  </si>
  <si>
    <t>Savavališkai užterštų teritorijų sutvarkymas;</t>
  </si>
  <si>
    <t>Biologinės įvairovės monitoringas;</t>
  </si>
  <si>
    <t>Oro kokybės monitoringas;</t>
  </si>
  <si>
    <t>Dirvožemio monitoringas;</t>
  </si>
  <si>
    <t>Triukšmo monitoringas;</t>
  </si>
  <si>
    <t>Želdynų ir želdinių inventorizavimas, įrašymas į NT registrą, apskaita ir jų duomenų bazių (skaitmeninių ir informacinių) sukūrimas ir tvarkymas;</t>
  </si>
  <si>
    <t>Sanitarinis vandens telkinių valymas;</t>
  </si>
  <si>
    <t>Mumlaukio ežero išvalymas;</t>
  </si>
  <si>
    <t>Sąjūdžio parko reprezentacinės dalies ir prieigų sutvarkymas pagal parengtą projektą;</t>
  </si>
  <si>
    <t>Dviračių takų priežiūra;</t>
  </si>
  <si>
    <t>Atliekų, kurių turėtojo nustatyti neįmanoma arba kuris nebeegzistuoja, tvarkymas:</t>
  </si>
  <si>
    <t>5</t>
  </si>
  <si>
    <t>Miesto želdynų tvarkymas ir kūrimas:</t>
  </si>
  <si>
    <t>Medinių laiptų ir takų, vedančių per apsauginį kopagūbrį, priežiūra</t>
  </si>
  <si>
    <t>Komunalinių atliekų surinkimas ir tvarkymas</t>
  </si>
  <si>
    <t>I</t>
  </si>
  <si>
    <t>P3.2.1.2.</t>
  </si>
  <si>
    <t>P4</t>
  </si>
  <si>
    <t>P2.3.1.2.</t>
  </si>
  <si>
    <t>P2.3.1.1.</t>
  </si>
  <si>
    <t xml:space="preserve">P2.1.3.2. </t>
  </si>
  <si>
    <t>P5</t>
  </si>
  <si>
    <t>Dviračio tako nuo Paryžiaus Komunos g. iki Jono kalnelio tiltelio (su Gluosnių g. remontu) įrengimas</t>
  </si>
  <si>
    <t>Pavojingų atliekų (dienos šviesos lempų, gyvsidabrio, naftos ir kitų cheminių produktų, netinkamų naudoti vaistų ir kt.) šalinimas;</t>
  </si>
  <si>
    <t>Paviršinių vandens telkinių monitoringas</t>
  </si>
  <si>
    <t>Kuršių marių akvatorijos prie Ledų rago (laivų kapinių) išvalymas;</t>
  </si>
  <si>
    <t>Želdinių tvarkymas ir kūrimas pagal patvirtintą  Klaipėdos miesto želdynų ir želdinių  tvarkymo, želdynų kūrimo ir želdinių veisimo programą</t>
  </si>
  <si>
    <t>Dviračių ir pėsčiųjų tako dalies nuo Biržos tilto iki Klaipėdos g. tilto įrengimas Danės upės slėnio teritorijoje;</t>
  </si>
  <si>
    <t>Dviračių ir pėsčiųjų tako ruože nuo Kauno g. iki Baltijos pr. įrengimo techninio projekto parengimas („Dviračių takų plėtros tinklo sukūrimas Lietuvos ir Rusijos Federacijos pakrančių zonose“);</t>
  </si>
  <si>
    <t>4</t>
  </si>
  <si>
    <t xml:space="preserve">Vykdyti gamtinės aplinkos stebėsenos ir gyventojų ekologinio švietimo priemones </t>
  </si>
  <si>
    <t>Prižiūrėti, saugoti  ir gausinti miesto gamtinę aplinką</t>
  </si>
  <si>
    <t>Prižiūrėti ir vystyti poilsio gamtoje infrastruktūrą</t>
  </si>
  <si>
    <t xml:space="preserve">Įgyvendinta plano priemonių </t>
  </si>
  <si>
    <t>Parengtas planas</t>
  </si>
  <si>
    <t>Valoma vandens telkinių</t>
  </si>
  <si>
    <t>Komunalinių atliekų surinkimas ir tvarkymas Lėbartų kapinėse</t>
  </si>
  <si>
    <t>Draugystės parko tvenkinių valymas ir aplinkos sutvarkymas;</t>
  </si>
  <si>
    <t>Padangų atliekų transportavimas iki atliekų naudotojo</t>
  </si>
  <si>
    <t>Pasirašyta rangos sutartis</t>
  </si>
  <si>
    <t>Vertinimo kriterijaus</t>
  </si>
  <si>
    <t>STRATEGINIO VEIKLOS PLANO VYKDYMO ATASKAITA</t>
  </si>
  <si>
    <t>(APLINKOS APSAUGOS PROGRAMOS (NR. 05))</t>
  </si>
  <si>
    <t>Informacija apie pasiektus rezultatus, duomenys apie programai skirtų asignavimų panaudojimo tikslingumą</t>
  </si>
  <si>
    <t>Priežastys, dėl kurių planuotos rodiklių reikšmės nepasiektos</t>
  </si>
  <si>
    <t>2012 m. asignavimų patvirtintas planas*</t>
  </si>
  <si>
    <t>2012 m. asignavimų patikslintas planas**</t>
  </si>
  <si>
    <t>2012 m. panaudotos lėšos (kasinės išlaidos)</t>
  </si>
  <si>
    <t>Asignavimai (tūkst. Lt)</t>
  </si>
  <si>
    <t>94</t>
  </si>
  <si>
    <t>Antrinių žaliavų surinkimo konteinerių tankumas, skiriant po 1 komplektą 600 gyventojų (proc. nuo bendro gyventojų sk.)</t>
  </si>
  <si>
    <t>13,5</t>
  </si>
  <si>
    <t xml:space="preserve">Rūšiuojamų atliekų surinkimas (proc. nuo bendro komunalinio atliekų kiekio) </t>
  </si>
  <si>
    <t>10,5</t>
  </si>
  <si>
    <t xml:space="preserve">Įrengtų rekreacinės paskirties želdynų plotas, tenkantis vienam gyventojui, kv. m. </t>
  </si>
  <si>
    <t>3-9</t>
  </si>
  <si>
    <t>81,5</t>
  </si>
  <si>
    <t>Dviračių takų ilgis, km</t>
  </si>
  <si>
    <t>pavadinimas</t>
  </si>
  <si>
    <t>planuojama reikšmė</t>
  </si>
  <si>
    <t>faktinė reikšmė</t>
  </si>
  <si>
    <r>
      <t>2007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2013 m. Baltijos jūros regiono programos projekto „Klimato kaita: poveikis, kaštai ir prisitaikymas Baltijos jūros regione“ vykdymas
</t>
    </r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</si>
  <si>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</si>
  <si>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9"/>
        <rFont val="Times New Roman"/>
        <family val="1"/>
        <charset val="186"/>
      </rPr>
      <t>SB(VB)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</si>
  <si>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</si>
  <si>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Savivaldybės aplinkos apsaugos rėmimo specialiosios programos lėšų likutis  </t>
    </r>
    <r>
      <rPr>
        <b/>
        <sz val="9"/>
        <rFont val="Times New Roman"/>
        <family val="1"/>
        <charset val="186"/>
      </rPr>
      <t>SB(AAL)</t>
    </r>
  </si>
  <si>
    <r>
      <t xml:space="preserve">Paskolos lėšos </t>
    </r>
    <r>
      <rPr>
        <b/>
        <sz val="9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</si>
  <si>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9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</si>
  <si>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9"/>
        <rFont val="Times New Roman"/>
        <family val="1"/>
      </rPr>
      <t>LRVB</t>
    </r>
  </si>
  <si>
    <t>Dienų skaičius, kai viršijamos ribinės teršalų (KD10) vertės per metus</t>
  </si>
  <si>
    <t>Nupirkta absorbentų, tūkst. Lt</t>
  </si>
  <si>
    <r>
      <t>Likviduota naftos produktų tarša, m</t>
    </r>
    <r>
      <rPr>
        <vertAlign val="superscript"/>
        <sz val="10"/>
        <rFont val="Times New Roman"/>
        <family val="1"/>
        <charset val="186"/>
      </rPr>
      <t>2</t>
    </r>
  </si>
  <si>
    <t>Pateikta visuomenei aplinkos monitoringo metinių ataskaitų, vnt.</t>
  </si>
  <si>
    <t>Parengta programa</t>
  </si>
  <si>
    <t xml:space="preserve">Parengta žemėlapių </t>
  </si>
  <si>
    <t>Priimta į sąvartyną atliekų, t</t>
  </si>
  <si>
    <t>Išvežta padangų, t</t>
  </si>
  <si>
    <t>Atlikta projekto ekspertizė</t>
  </si>
  <si>
    <t>Įvykdyta švietimo priemonių</t>
  </si>
  <si>
    <r>
      <t>Valomas ežero plotas, m</t>
    </r>
    <r>
      <rPr>
        <vertAlign val="superscript"/>
        <sz val="10"/>
        <rFont val="Times New Roman"/>
        <family val="1"/>
        <charset val="186"/>
      </rPr>
      <t>2</t>
    </r>
  </si>
  <si>
    <t>Tvarkomas krantas, m</t>
  </si>
  <si>
    <t>Pagerinta telkinių būklė, ha</t>
  </si>
  <si>
    <r>
      <t>Pakeista medinių takų ir laiptų, m</t>
    </r>
    <r>
      <rPr>
        <vertAlign val="superscript"/>
        <sz val="10"/>
        <rFont val="Times New Roman"/>
        <family val="1"/>
        <charset val="186"/>
      </rPr>
      <t>2</t>
    </r>
  </si>
  <si>
    <r>
      <t>Prižiūrima dviračių takų, m</t>
    </r>
    <r>
      <rPr>
        <vertAlign val="superscript"/>
        <sz val="10"/>
        <rFont val="Times New Roman"/>
        <family val="1"/>
        <charset val="186"/>
      </rPr>
      <t>2</t>
    </r>
  </si>
  <si>
    <t>Nukirsta krūmų, medžių atžalų, vnt.</t>
  </si>
  <si>
    <t>Įrengtas dviračių ir pėsčiųjų takas, m</t>
  </si>
  <si>
    <t>Užbaigtumas 2012-12-31, m</t>
  </si>
  <si>
    <t>Įrengtas dviračių takas, m</t>
  </si>
  <si>
    <t>Užbaigtumas 2012-12-31, proc.</t>
  </si>
  <si>
    <t>Klaipėdos miesto savivaldybės atliekų tvarkymo plano 2009–2018 m. priemonių vykdymas: antrinių žaliavų rūšiavimo ir perdirbimo plėtra, didelių gabaritų atliekų surinkimo aikštelių įrengimas ir kt.</t>
  </si>
  <si>
    <t>Komunalinių atliekų tvarkymo trumpalaikės veiksmų programos parengimas</t>
  </si>
  <si>
    <t>Pasodinta, persodinta medžių ir dekoratyvinių krūmų, vnt.</t>
  </si>
  <si>
    <t>* pagal Klaipėdos miesto savivaldybės tarybos 2012-02-28 sprendimą Nr. T2-35</t>
  </si>
  <si>
    <t>** pagal Klaipėdos miesto savivaldybės tarybos 2012-11-29 sprendimą Nr. T2-269</t>
  </si>
  <si>
    <t>Visuomenė šviesta apie komunalinių atliekų tvarkymo sistemos ypatumus, apie atliekų rūšiavimo, kompostavimo  naudą, apie neteisingai tvarkomų pavojingų atliekų gamtai daromą žalą</t>
  </si>
  <si>
    <t>Parengtas Atliekų tvarkymo plano projektas ir atliktos jo viešinimo procedūros</t>
  </si>
  <si>
    <t>Savivaldybės teritorijoje susidarė ir surinkta mažiau komunalinių atliekų nei planuota</t>
  </si>
  <si>
    <t>2012 m duomenys 
pateikti pagal faktą</t>
  </si>
  <si>
    <t>2012 m duomenys
pateikti pagal faktą</t>
  </si>
  <si>
    <t xml:space="preserve">Vandens telkiniai valomi balandžio-spalio mėn. </t>
  </si>
  <si>
    <t>Priemonė iki galo neįvykdyta dėl užsitęsusių viešųjų pirkimų procedūrų.</t>
  </si>
  <si>
    <t>Suformuoti nusėsdintuvai, 
įrengtas privažiavimo kelias, sutvarkyta dalis pakrantės želdinių. Nusėsdintuvai užpildyti 4,3m3 ežero dumblu. Darbai bus tęsiami 2013 m.</t>
  </si>
  <si>
    <t xml:space="preserve">2012 m. išvalyti III-V tvenkinių dugnai, jungiamieji grioviai. Priemonė bus tęsiama 2013 m. </t>
  </si>
  <si>
    <t>Surinkta ir sukaupta atliekų daugiau nei planuota</t>
  </si>
  <si>
    <t>Vidutinis maksimalus garso lygio viršijimas triukšmo matavimo taškuose, dbA</t>
  </si>
  <si>
    <t>100</t>
  </si>
  <si>
    <t>15,7</t>
  </si>
  <si>
    <t>17/28</t>
  </si>
  <si>
    <t>1-15</t>
  </si>
  <si>
    <t>APLINKOS APSAUGOS PROGRAMOS (Nr. 05)</t>
  </si>
  <si>
    <t>ĮVYKDYMO ATASKAITA</t>
  </si>
  <si>
    <t>faktiškai įvykdyta</t>
  </si>
  <si>
    <t>-</t>
  </si>
  <si>
    <t>pagal planą arba geriau</t>
  </si>
  <si>
    <t>iš dalies įvykdyta</t>
  </si>
  <si>
    <t>blogiau nei planuota</t>
  </si>
  <si>
    <t xml:space="preserve">2012 M. KLAIPĖDOS MIESTO SAVIVALDYBĖS </t>
  </si>
  <si>
    <t>1) priemonė laikoma visiškai įvykdyta, jei pasiektos visos planuotų ataskaitiniais metais vertinimo  kriterijų reikšmės,</t>
  </si>
  <si>
    <t>2) priemonė laikoma iš dalies įvykdyta, jei pasiekta mažiau vertinimo kriterijų reikšmių, nei planuota ataskaitiniais metais,</t>
  </si>
  <si>
    <t xml:space="preserve">Dėl plano derinimo procedūrų užtruko sutarties įgyvendinimas  </t>
  </si>
  <si>
    <t>2012 m. atliekų turėtojai sukaupė mažiau atliekų</t>
  </si>
  <si>
    <t>Sutarties pasirašymas užtruko, nes Aplinkos projektų valdymo agentūra atmetė derinimui pateiktus dokumentus, buvo tikslinami kvalifikacijos dokumentai.</t>
  </si>
  <si>
    <t>Rangovo turima sodinamoji medžiaga (dekoratyviniai krūmai) neatitiko reikalavimų, todėl darbai nukelti į 2013 m. pavasarį, vietoje jų 2012 m. rudenį pasodinti medžiai Liepų g. (šie darbai planuoti tik 2013 m.)</t>
  </si>
  <si>
    <t>Darbų apimtis nustatyta 
defektiniais aktais: pagal skirtą finansavimą suremontuota, atnaujinta medinių takų - 60 kv. m, medinių laiptų: pakeista medinių pakopų - 96,06 kv. m, suremontuoti medinių laiptų porankiai - 280 m, statramsčiai - 200,36 m, pakeisti mediniai stulpai - 31,44 m.</t>
  </si>
  <si>
    <t>n.d.</t>
  </si>
  <si>
    <r>
      <t>Iškirsta 1031 m</t>
    </r>
    <r>
      <rPr>
        <vertAlign val="superscript"/>
        <sz val="9"/>
        <rFont val="Times New Roman"/>
        <family val="1"/>
        <charset val="186"/>
      </rPr>
      <t xml:space="preserve">2 </t>
    </r>
    <r>
      <rPr>
        <sz val="9"/>
        <rFont val="Times New Roman"/>
        <family val="1"/>
        <charset val="186"/>
      </rPr>
      <t xml:space="preserve">menkaverčių krūmų ir medžių atžalų. </t>
    </r>
  </si>
  <si>
    <t xml:space="preserve">Skyrus mažesnį finansavimą, nei planuotas poreikis, nepakoreguotas vertinimo kriterijus. </t>
  </si>
  <si>
    <r>
      <rPr>
        <b/>
        <sz val="12"/>
        <rFont val="Times New Roman"/>
        <family val="1"/>
        <charset val="186"/>
      </rPr>
      <t xml:space="preserve">Iš 2012 m. </t>
    </r>
    <r>
      <rPr>
        <sz val="12"/>
        <rFont val="Times New Roman"/>
        <family val="1"/>
        <charset val="186"/>
      </rPr>
      <t xml:space="preserve">planuotų įvykdyti 11 priemonių (kurioms patvirtinti/skirti asignavimai): </t>
    </r>
  </si>
  <si>
    <t xml:space="preserve">Pastaba. </t>
  </si>
  <si>
    <t xml:space="preserve"> </t>
  </si>
  <si>
    <r>
      <t xml:space="preserve">Asignavimų valdytojas: </t>
    </r>
    <r>
      <rPr>
        <sz val="12"/>
        <rFont val="Times New Roman"/>
        <family val="1"/>
        <charset val="186"/>
      </rPr>
      <t>Urbanistinės plėtros departamentas (4), Investicijų ir ekonomikos departamentas (5), Miesto ūkio departamentas (6).</t>
    </r>
  </si>
  <si>
    <t xml:space="preserve"> Finansavimas neskirtas.
</t>
  </si>
  <si>
    <t>Pagal Klaipėdos miesto savivaldybės aplinkos monitoringo 2012–2016 m. programą rudenį atlikti triukšmo matavimai 42 taškuose ir paviršinių vandens telkinių tyrimai.</t>
  </si>
  <si>
    <t>Dėl užsitęsusių viešųjų pirkimų neatlikti triukšmo tyrimai pavasarį ir vasarą.</t>
  </si>
  <si>
    <t>Atlikta projekto „Smeltalės upės krantų ruožo nuo Minijos gatvės iki Jūrininkų prospekto sutvarkymas, įrengiant reikalingą infrastruktūrą“ ekspertizė.</t>
  </si>
  <si>
    <t>Aplinkosauginės spaudos „Žaliasis pasaulis“, „Tėviškės gamta“,  „Žalioji Lietuva“ prenumerata mokykloms ir bibliotekoms - po 1 egz. 40-čiai adresatų.</t>
  </si>
  <si>
    <t>Rangos sutartis pasirašyta 2013 m. vasario mėn.</t>
  </si>
  <si>
    <t>Pasodinti 63 medžiai 
Šiaurės pr., Liepų g., Žvejų g., Medelyno g.</t>
  </si>
  <si>
    <t xml:space="preserve">Rangovas atsilieka nuo patvirtinto darbų vykdymo grafiko. </t>
  </si>
  <si>
    <t>Pristatyta perdirbti gyvsidabrio, kg</t>
  </si>
  <si>
    <r>
      <rPr>
        <b/>
        <sz val="12"/>
        <rFont val="Times New Roman"/>
        <family val="1"/>
        <charset val="186"/>
      </rPr>
      <t>Programą vykdė:</t>
    </r>
    <r>
      <rPr>
        <sz val="12"/>
        <rFont val="Times New Roman"/>
        <family val="1"/>
        <charset val="186"/>
      </rPr>
      <t xml:space="preserve"> Urbanistinės plėtros departamentas (Architektūros ir miesto planavimo skyrius), Investicijų ir ekonomikos departamentas (Statybos ir infrastruktūros plėtros skyrius, Projektų skyrius), Miesto ūkio departamentas (Miesto tvarkymo skyrius, Aplinkos kokybės skyrius).</t>
    </r>
  </si>
  <si>
    <t>3) priemonė laikoma neįvykdyta, jei nepasiekta nė viena planuoto ataskaitinių metų produkto kriterijaus reikšmė.</t>
  </si>
  <si>
    <t>Parengta ir 2012-03-29 savivaldybės tarybos  patvirtinta Klaipėdos miesto savivaldybės aplinkos monitoringo 2012–2016 m. programa.</t>
  </si>
  <si>
    <t xml:space="preserve">Parengti ir savivaldybės tarybos patvirtinti šie Klaipėdos miesto savivaldybės strateginiai triukšmo žemėlapiai: kelių transporto paros ir nakties, pagrindinių kelių transporto paros ir nakties, geležinkelių transporto paros ir nakties, pramoninio paros ir nakties, įvairių triukšmo šaltinių bendro poveikio (suminis) paros ir nakties. </t>
  </si>
  <si>
    <t>Inventorizuoti atitinkamos miesto dalies želdiniai , sukurta duomenų bazė</t>
  </si>
  <si>
    <t>Pagal 2009-11-27 sutartį Nr. J12-316 VĮ Valstybės žemės fondas 2012-11-27 turėjo pateikti visiškai užpildytą Klaipėdos miesto želdynų ir želdinių geoduomenų bazę.</t>
  </si>
  <si>
    <t>Paslauga nepriimta, nes  duomenų bazė nevisiškai užpildyta ir neatitiko sutartyje bei pirkimo sąlygose numatytų reikalavimų.</t>
  </si>
  <si>
    <t>Nurodyti, kokia dalis dviračių ir pėsčiųjų tako yra nutiesta, nėra tikslinga, kadangi per 2012 m. 3-iame ir 5-ame ruože vykdyti darbai nėra iki galo užbaigti, t. y. įrengti ne visi dviračių ir pėsčiųjų tako sluoksniai, nepaklotas asfaltas.</t>
  </si>
  <si>
    <t xml:space="preserve">Projektas nepatvirtintas, t. y. neskirtas finansavimas iš Bendradarbiavimo per sieną Lietuvos, Lenkijos, ir Rusijos Federacijos programos 2007–2013 m. </t>
  </si>
  <si>
    <t>LR susisiekimo ministerija skelbė konkursą demonstracinio dviračių tako/trasos Lietuvos miestuose kasdienio susisiekimo poreikiams tenkinti projektui įgyvendinti.
Klaipėdos miesto savivaldybės administracija teikė paraišką projektui „Dviračių tako nuo Paryžiaus komunos g. iki Jono kalnelio tiltelio įrengimas“.</t>
  </si>
  <si>
    <t>Išvežta komunalinių, statybinių, biologiškai skaidžių šiukšlių, t</t>
  </si>
  <si>
    <t>Parengtas techninis projektas,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</si>
</sst>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0.0"/>
    <numFmt numFmtId="166" formatCode="#,##0.0"/>
  </numFmts>
  <fonts count="32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7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</font>
    <font>
      <b/>
      <sz val="10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7"/>
      <name val="Times New Roman"/>
      <family val="1"/>
      <charset val="186"/>
    </font>
    <font>
      <sz val="8"/>
      <name val="Times New Roman"/>
      <family val="1"/>
    </font>
    <font>
      <b/>
      <sz val="12"/>
      <name val="Times New Roman"/>
      <family val="1"/>
    </font>
    <font>
      <vertAlign val="superscript"/>
      <sz val="10"/>
      <name val="Times New Roman"/>
      <family val="1"/>
      <charset val="186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697">
    <xf numFmtId="0" fontId="0" fillId="0" borderId="0" xfId="0"/>
    <xf numFmtId="165" fontId="7" fillId="0" borderId="64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4" fillId="0" borderId="0" xfId="0" applyFont="1" applyBorder="1"/>
    <xf numFmtId="0" fontId="11" fillId="0" borderId="0" xfId="0" applyFont="1" applyBorder="1" applyAlignment="1">
      <alignment vertical="top"/>
    </xf>
    <xf numFmtId="49" fontId="3" fillId="3" borderId="41" xfId="0" applyNumberFormat="1" applyFont="1" applyFill="1" applyBorder="1" applyAlignment="1">
      <alignment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44" xfId="0" applyNumberFormat="1" applyFont="1" applyFill="1" applyBorder="1" applyAlignment="1">
      <alignment horizontal="center" vertical="top"/>
    </xf>
    <xf numFmtId="166" fontId="14" fillId="3" borderId="38" xfId="0" applyNumberFormat="1" applyFont="1" applyFill="1" applyBorder="1" applyAlignment="1">
      <alignment vertical="top"/>
    </xf>
    <xf numFmtId="0" fontId="4" fillId="0" borderId="0" xfId="0" applyFont="1"/>
    <xf numFmtId="49" fontId="3" fillId="3" borderId="66" xfId="0" applyNumberFormat="1" applyFont="1" applyFill="1" applyBorder="1" applyAlignment="1">
      <alignment vertical="top" wrapText="1"/>
    </xf>
    <xf numFmtId="49" fontId="3" fillId="3" borderId="46" xfId="0" applyNumberFormat="1" applyFont="1" applyFill="1" applyBorder="1" applyAlignment="1">
      <alignment horizontal="center" vertical="top" wrapText="1"/>
    </xf>
    <xf numFmtId="49" fontId="3" fillId="3" borderId="61" xfId="0" applyNumberFormat="1" applyFont="1" applyFill="1" applyBorder="1" applyAlignment="1">
      <alignment horizontal="center" vertical="top" wrapText="1"/>
    </xf>
    <xf numFmtId="166" fontId="14" fillId="3" borderId="46" xfId="0" applyNumberFormat="1" applyFont="1" applyFill="1" applyBorder="1" applyAlignment="1">
      <alignment horizontal="right" vertical="top"/>
    </xf>
    <xf numFmtId="49" fontId="3" fillId="3" borderId="22" xfId="0" applyNumberFormat="1" applyFont="1" applyFill="1" applyBorder="1" applyAlignment="1">
      <alignment vertical="top" wrapText="1"/>
    </xf>
    <xf numFmtId="49" fontId="3" fillId="3" borderId="53" xfId="0" applyNumberFormat="1" applyFont="1" applyFill="1" applyBorder="1" applyAlignment="1">
      <alignment horizontal="center" vertical="top" wrapText="1"/>
    </xf>
    <xf numFmtId="49" fontId="3" fillId="3" borderId="34" xfId="0" applyNumberFormat="1" applyFont="1" applyFill="1" applyBorder="1" applyAlignment="1">
      <alignment horizontal="center" vertical="top" wrapText="1"/>
    </xf>
    <xf numFmtId="166" fontId="14" fillId="3" borderId="53" xfId="0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wrapText="1"/>
    </xf>
    <xf numFmtId="49" fontId="3" fillId="3" borderId="69" xfId="0" applyNumberFormat="1" applyFont="1" applyFill="1" applyBorder="1" applyAlignment="1">
      <alignment vertical="top" wrapText="1"/>
    </xf>
    <xf numFmtId="49" fontId="3" fillId="3" borderId="48" xfId="0" applyNumberFormat="1" applyFont="1" applyFill="1" applyBorder="1" applyAlignment="1">
      <alignment horizontal="center" vertical="top" wrapText="1"/>
    </xf>
    <xf numFmtId="49" fontId="3" fillId="3" borderId="42" xfId="0" applyNumberFormat="1" applyFont="1" applyFill="1" applyBorder="1" applyAlignment="1">
      <alignment horizontal="center" vertical="top" wrapText="1"/>
    </xf>
    <xf numFmtId="166" fontId="14" fillId="3" borderId="48" xfId="0" applyNumberFormat="1" applyFont="1" applyFill="1" applyBorder="1" applyAlignment="1">
      <alignment horizontal="right" vertical="top"/>
    </xf>
    <xf numFmtId="49" fontId="12" fillId="3" borderId="5" xfId="0" applyNumberFormat="1" applyFont="1" applyFill="1" applyBorder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top" wrapText="1"/>
    </xf>
    <xf numFmtId="0" fontId="14" fillId="5" borderId="47" xfId="0" applyFont="1" applyFill="1" applyBorder="1" applyAlignment="1">
      <alignment horizontal="center" vertical="center" wrapText="1"/>
    </xf>
    <xf numFmtId="166" fontId="3" fillId="7" borderId="9" xfId="0" applyNumberFormat="1" applyFont="1" applyFill="1" applyBorder="1" applyAlignment="1">
      <alignment vertical="top"/>
    </xf>
    <xf numFmtId="166" fontId="3" fillId="9" borderId="9" xfId="0" applyNumberFormat="1" applyFont="1" applyFill="1" applyBorder="1" applyAlignment="1">
      <alignment vertical="top"/>
    </xf>
    <xf numFmtId="165" fontId="3" fillId="0" borderId="41" xfId="0" applyNumberFormat="1" applyFont="1" applyFill="1" applyBorder="1" applyAlignment="1">
      <alignment vertical="top"/>
    </xf>
    <xf numFmtId="165" fontId="3" fillId="0" borderId="38" xfId="0" applyNumberFormat="1" applyFont="1" applyFill="1" applyBorder="1" applyAlignment="1">
      <alignment horizontal="center" vertical="top"/>
    </xf>
    <xf numFmtId="165" fontId="3" fillId="0" borderId="41" xfId="0" applyNumberFormat="1" applyFont="1" applyFill="1" applyBorder="1" applyAlignment="1">
      <alignment horizontal="center" vertical="top"/>
    </xf>
    <xf numFmtId="0" fontId="4" fillId="0" borderId="41" xfId="0" applyFont="1" applyBorder="1"/>
    <xf numFmtId="0" fontId="4" fillId="0" borderId="38" xfId="0" applyFont="1" applyBorder="1"/>
    <xf numFmtId="0" fontId="14" fillId="5" borderId="46" xfId="0" applyFont="1" applyFill="1" applyBorder="1" applyAlignment="1">
      <alignment horizontal="center" vertical="center" wrapText="1"/>
    </xf>
    <xf numFmtId="166" fontId="3" fillId="7" borderId="2" xfId="0" applyNumberFormat="1" applyFont="1" applyFill="1" applyBorder="1" applyAlignment="1">
      <alignment vertical="top"/>
    </xf>
    <xf numFmtId="166" fontId="3" fillId="9" borderId="2" xfId="0" applyNumberFormat="1" applyFont="1" applyFill="1" applyBorder="1" applyAlignment="1">
      <alignment vertical="top"/>
    </xf>
    <xf numFmtId="166" fontId="3" fillId="0" borderId="22" xfId="0" applyNumberFormat="1" applyFont="1" applyFill="1" applyBorder="1" applyAlignment="1">
      <alignment horizontal="left" vertical="center" wrapText="1"/>
    </xf>
    <xf numFmtId="1" fontId="3" fillId="0" borderId="53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2" xfId="0" applyFont="1" applyBorder="1"/>
    <xf numFmtId="0" fontId="4" fillId="0" borderId="53" xfId="0" applyFont="1" applyBorder="1"/>
    <xf numFmtId="166" fontId="3" fillId="0" borderId="22" xfId="0" applyNumberFormat="1" applyFont="1" applyFill="1" applyBorder="1" applyAlignment="1">
      <alignment horizontal="right" vertical="center" wrapText="1"/>
    </xf>
    <xf numFmtId="165" fontId="3" fillId="0" borderId="53" xfId="0" applyNumberFormat="1" applyFont="1" applyFill="1" applyBorder="1" applyAlignment="1">
      <alignment horizontal="center" vertical="top"/>
    </xf>
    <xf numFmtId="165" fontId="3" fillId="0" borderId="22" xfId="0" applyNumberFormat="1" applyFont="1" applyFill="1" applyBorder="1" applyAlignment="1">
      <alignment horizontal="center" vertical="top"/>
    </xf>
    <xf numFmtId="0" fontId="15" fillId="7" borderId="46" xfId="0" applyFont="1" applyFill="1" applyBorder="1" applyAlignment="1">
      <alignment horizontal="center" vertical="center" wrapText="1"/>
    </xf>
    <xf numFmtId="166" fontId="13" fillId="7" borderId="2" xfId="0" applyNumberFormat="1" applyFont="1" applyFill="1" applyBorder="1" applyAlignment="1">
      <alignment vertical="top"/>
    </xf>
    <xf numFmtId="166" fontId="3" fillId="0" borderId="23" xfId="0" applyNumberFormat="1" applyFont="1" applyFill="1" applyBorder="1" applyAlignment="1">
      <alignment horizontal="right" vertical="center" wrapText="1"/>
    </xf>
    <xf numFmtId="165" fontId="3" fillId="0" borderId="52" xfId="0" applyNumberFormat="1" applyFont="1" applyFill="1" applyBorder="1" applyAlignment="1">
      <alignment horizontal="center" vertical="top"/>
    </xf>
    <xf numFmtId="165" fontId="3" fillId="0" borderId="23" xfId="0" applyNumberFormat="1" applyFont="1" applyFill="1" applyBorder="1" applyAlignment="1">
      <alignment horizontal="center" vertical="top"/>
    </xf>
    <xf numFmtId="166" fontId="3" fillId="0" borderId="70" xfId="0" applyNumberFormat="1" applyFont="1" applyFill="1" applyBorder="1" applyAlignment="1">
      <alignment vertical="center" wrapText="1"/>
    </xf>
    <xf numFmtId="1" fontId="3" fillId="0" borderId="50" xfId="0" applyNumberFormat="1" applyFont="1" applyFill="1" applyBorder="1" applyAlignment="1">
      <alignment horizontal="center" vertical="top"/>
    </xf>
    <xf numFmtId="166" fontId="3" fillId="0" borderId="22" xfId="0" applyNumberFormat="1" applyFont="1" applyFill="1" applyBorder="1" applyAlignment="1">
      <alignment vertical="center" wrapText="1"/>
    </xf>
    <xf numFmtId="166" fontId="3" fillId="0" borderId="23" xfId="0" applyNumberFormat="1" applyFont="1" applyFill="1" applyBorder="1" applyAlignment="1">
      <alignment vertical="center" wrapText="1"/>
    </xf>
    <xf numFmtId="0" fontId="15" fillId="7" borderId="50" xfId="0" applyFont="1" applyFill="1" applyBorder="1" applyAlignment="1">
      <alignment horizontal="center" vertical="center" wrapText="1"/>
    </xf>
    <xf numFmtId="166" fontId="13" fillId="7" borderId="36" xfId="0" applyNumberFormat="1" applyFont="1" applyFill="1" applyBorder="1" applyAlignment="1">
      <alignment vertical="top"/>
    </xf>
    <xf numFmtId="0" fontId="16" fillId="8" borderId="48" xfId="0" applyFont="1" applyFill="1" applyBorder="1" applyAlignment="1">
      <alignment horizontal="center" vertical="center" wrapText="1"/>
    </xf>
    <xf numFmtId="166" fontId="13" fillId="8" borderId="36" xfId="0" applyNumberFormat="1" applyFont="1" applyFill="1" applyBorder="1" applyAlignment="1">
      <alignment vertical="top"/>
    </xf>
    <xf numFmtId="166" fontId="3" fillId="0" borderId="43" xfId="0" applyNumberFormat="1" applyFont="1" applyFill="1" applyBorder="1" applyAlignment="1">
      <alignment vertical="center" wrapText="1"/>
    </xf>
    <xf numFmtId="165" fontId="13" fillId="0" borderId="54" xfId="0" applyNumberFormat="1" applyFont="1" applyFill="1" applyBorder="1" applyAlignment="1">
      <alignment horizontal="center" vertical="top"/>
    </xf>
    <xf numFmtId="165" fontId="13" fillId="0" borderId="43" xfId="0" applyNumberFormat="1" applyFont="1" applyFill="1" applyBorder="1" applyAlignment="1">
      <alignment horizontal="center" vertical="top"/>
    </xf>
    <xf numFmtId="0" fontId="4" fillId="0" borderId="0" xfId="0" applyFont="1" applyFill="1" applyBorder="1"/>
    <xf numFmtId="166" fontId="3" fillId="0" borderId="41" xfId="0" applyNumberFormat="1" applyFont="1" applyFill="1" applyBorder="1" applyAlignment="1">
      <alignment vertical="center" wrapText="1"/>
    </xf>
    <xf numFmtId="166" fontId="3" fillId="0" borderId="22" xfId="0" applyNumberFormat="1" applyFont="1" applyFill="1" applyBorder="1" applyAlignment="1">
      <alignment horizontal="right" vertical="top" wrapText="1"/>
    </xf>
    <xf numFmtId="165" fontId="13" fillId="0" borderId="53" xfId="0" applyNumberFormat="1" applyFont="1" applyFill="1" applyBorder="1" applyAlignment="1">
      <alignment horizontal="center" vertical="top"/>
    </xf>
    <xf numFmtId="165" fontId="13" fillId="0" borderId="22" xfId="0" applyNumberFormat="1" applyFont="1" applyFill="1" applyBorder="1" applyAlignment="1">
      <alignment horizontal="center" vertical="top"/>
    </xf>
    <xf numFmtId="166" fontId="13" fillId="8" borderId="24" xfId="0" applyNumberFormat="1" applyFont="1" applyFill="1" applyBorder="1" applyAlignment="1">
      <alignment vertical="top"/>
    </xf>
    <xf numFmtId="49" fontId="18" fillId="3" borderId="26" xfId="0" applyNumberFormat="1" applyFont="1" applyFill="1" applyBorder="1" applyAlignment="1">
      <alignment horizontal="center" vertical="top"/>
    </xf>
    <xf numFmtId="49" fontId="18" fillId="4" borderId="27" xfId="0" applyNumberFormat="1" applyFont="1" applyFill="1" applyBorder="1" applyAlignment="1">
      <alignment horizontal="center" vertical="top"/>
    </xf>
    <xf numFmtId="166" fontId="13" fillId="4" borderId="26" xfId="0" applyNumberFormat="1" applyFont="1" applyFill="1" applyBorder="1" applyAlignment="1">
      <alignment vertical="top"/>
    </xf>
    <xf numFmtId="0" fontId="19" fillId="4" borderId="67" xfId="0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166" fontId="13" fillId="4" borderId="55" xfId="0" applyNumberFormat="1" applyFont="1" applyFill="1" applyBorder="1" applyAlignment="1">
      <alignment vertical="top"/>
    </xf>
    <xf numFmtId="166" fontId="13" fillId="4" borderId="56" xfId="0" applyNumberFormat="1" applyFont="1" applyFill="1" applyBorder="1" applyAlignment="1">
      <alignment vertical="top"/>
    </xf>
    <xf numFmtId="49" fontId="18" fillId="3" borderId="26" xfId="0" applyNumberFormat="1" applyFont="1" applyFill="1" applyBorder="1" applyAlignment="1">
      <alignment horizontal="center" vertical="center"/>
    </xf>
    <xf numFmtId="49" fontId="18" fillId="4" borderId="27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top" wrapText="1"/>
    </xf>
    <xf numFmtId="166" fontId="3" fillId="7" borderId="29" xfId="0" applyNumberFormat="1" applyFont="1" applyFill="1" applyBorder="1" applyAlignment="1">
      <alignment horizontal="right" vertical="top"/>
    </xf>
    <xf numFmtId="166" fontId="3" fillId="9" borderId="29" xfId="0" applyNumberFormat="1" applyFont="1" applyFill="1" applyBorder="1" applyAlignment="1">
      <alignment horizontal="right" vertical="top"/>
    </xf>
    <xf numFmtId="166" fontId="3" fillId="9" borderId="15" xfId="0" applyNumberFormat="1" applyFont="1" applyFill="1" applyBorder="1" applyAlignment="1">
      <alignment horizontal="right" vertical="top"/>
    </xf>
    <xf numFmtId="166" fontId="3" fillId="0" borderId="22" xfId="0" applyNumberFormat="1" applyFont="1" applyFill="1" applyBorder="1" applyAlignment="1">
      <alignment vertical="top" wrapText="1"/>
    </xf>
    <xf numFmtId="1" fontId="14" fillId="0" borderId="53" xfId="0" applyNumberFormat="1" applyFont="1" applyFill="1" applyBorder="1" applyAlignment="1">
      <alignment horizontal="center" vertical="top"/>
    </xf>
    <xf numFmtId="166" fontId="3" fillId="7" borderId="31" xfId="0" applyNumberFormat="1" applyFont="1" applyFill="1" applyBorder="1" applyAlignment="1">
      <alignment horizontal="right" vertical="top"/>
    </xf>
    <xf numFmtId="166" fontId="3" fillId="9" borderId="31" xfId="0" applyNumberFormat="1" applyFont="1" applyFill="1" applyBorder="1" applyAlignment="1">
      <alignment horizontal="right" vertical="top"/>
    </xf>
    <xf numFmtId="166" fontId="3" fillId="0" borderId="22" xfId="0" applyNumberFormat="1" applyFont="1" applyFill="1" applyBorder="1" applyAlignment="1">
      <alignment vertical="top"/>
    </xf>
    <xf numFmtId="165" fontId="14" fillId="0" borderId="53" xfId="0" applyNumberFormat="1" applyFont="1" applyFill="1" applyBorder="1" applyAlignment="1">
      <alignment horizontal="center" vertical="top"/>
    </xf>
    <xf numFmtId="165" fontId="14" fillId="0" borderId="22" xfId="0" applyNumberFormat="1" applyFont="1" applyFill="1" applyBorder="1" applyAlignment="1">
      <alignment horizontal="center" vertical="top"/>
    </xf>
    <xf numFmtId="0" fontId="14" fillId="5" borderId="50" xfId="0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right" vertical="top"/>
    </xf>
    <xf numFmtId="166" fontId="3" fillId="9" borderId="17" xfId="0" applyNumberFormat="1" applyFont="1" applyFill="1" applyBorder="1" applyAlignment="1">
      <alignment horizontal="right" vertical="top"/>
    </xf>
    <xf numFmtId="165" fontId="15" fillId="0" borderId="53" xfId="0" applyNumberFormat="1" applyFont="1" applyFill="1" applyBorder="1" applyAlignment="1">
      <alignment horizontal="center" vertical="top"/>
    </xf>
    <xf numFmtId="165" fontId="15" fillId="0" borderId="22" xfId="0" applyNumberFormat="1" applyFont="1" applyFill="1" applyBorder="1" applyAlignment="1">
      <alignment horizontal="center" vertical="top"/>
    </xf>
    <xf numFmtId="49" fontId="12" fillId="8" borderId="49" xfId="0" applyNumberFormat="1" applyFont="1" applyFill="1" applyBorder="1" applyAlignment="1">
      <alignment vertical="top"/>
    </xf>
    <xf numFmtId="166" fontId="13" fillId="8" borderId="69" xfId="0" applyNumberFormat="1" applyFont="1" applyFill="1" applyBorder="1" applyAlignment="1">
      <alignment horizontal="right" vertical="top"/>
    </xf>
    <xf numFmtId="166" fontId="13" fillId="8" borderId="48" xfId="0" applyNumberFormat="1" applyFont="1" applyFill="1" applyBorder="1" applyAlignment="1">
      <alignment horizontal="right" vertical="top"/>
    </xf>
    <xf numFmtId="0" fontId="4" fillId="9" borderId="0" xfId="0" applyFont="1" applyFill="1" applyBorder="1"/>
    <xf numFmtId="1" fontId="14" fillId="0" borderId="50" xfId="0" applyNumberFormat="1" applyFont="1" applyFill="1" applyBorder="1" applyAlignment="1">
      <alignment horizontal="center" vertical="top"/>
    </xf>
    <xf numFmtId="166" fontId="3" fillId="7" borderId="15" xfId="0" applyNumberFormat="1" applyFont="1" applyFill="1" applyBorder="1" applyAlignment="1">
      <alignment horizontal="right" vertical="top"/>
    </xf>
    <xf numFmtId="165" fontId="14" fillId="0" borderId="43" xfId="0" applyNumberFormat="1" applyFont="1" applyFill="1" applyBorder="1" applyAlignment="1">
      <alignment horizontal="center" vertical="top"/>
    </xf>
    <xf numFmtId="0" fontId="4" fillId="0" borderId="43" xfId="0" applyFont="1" applyBorder="1"/>
    <xf numFmtId="0" fontId="15" fillId="8" borderId="48" xfId="0" applyFont="1" applyFill="1" applyBorder="1" applyAlignment="1">
      <alignment horizontal="center" vertical="center" wrapText="1"/>
    </xf>
    <xf numFmtId="166" fontId="13" fillId="4" borderId="26" xfId="0" applyNumberFormat="1" applyFont="1" applyFill="1" applyBorder="1" applyAlignment="1">
      <alignment horizontal="right" vertical="top"/>
    </xf>
    <xf numFmtId="166" fontId="13" fillId="4" borderId="67" xfId="0" applyNumberFormat="1" applyFont="1" applyFill="1" applyBorder="1" applyAlignment="1">
      <alignment horizontal="right" vertical="top"/>
    </xf>
    <xf numFmtId="166" fontId="13" fillId="4" borderId="56" xfId="0" applyNumberFormat="1" applyFont="1" applyFill="1" applyBorder="1" applyAlignment="1">
      <alignment horizontal="right" vertical="top"/>
    </xf>
    <xf numFmtId="49" fontId="18" fillId="3" borderId="5" xfId="0" applyNumberFormat="1" applyFont="1" applyFill="1" applyBorder="1" applyAlignment="1">
      <alignment horizontal="center" vertical="top"/>
    </xf>
    <xf numFmtId="49" fontId="18" fillId="4" borderId="6" xfId="0" applyNumberFormat="1" applyFont="1" applyFill="1" applyBorder="1" applyAlignment="1">
      <alignment horizontal="center" vertical="top"/>
    </xf>
    <xf numFmtId="49" fontId="3" fillId="0" borderId="30" xfId="0" applyNumberFormat="1" applyFont="1" applyBorder="1" applyAlignment="1">
      <alignment horizontal="center" vertical="top" wrapText="1"/>
    </xf>
    <xf numFmtId="165" fontId="14" fillId="0" borderId="38" xfId="0" applyNumberFormat="1" applyFont="1" applyFill="1" applyBorder="1" applyAlignment="1">
      <alignment horizontal="center" vertical="top"/>
    </xf>
    <xf numFmtId="165" fontId="14" fillId="0" borderId="41" xfId="0" applyNumberFormat="1" applyFont="1" applyFill="1" applyBorder="1" applyAlignment="1">
      <alignment horizontal="center" vertical="top"/>
    </xf>
    <xf numFmtId="165" fontId="15" fillId="0" borderId="52" xfId="0" applyNumberFormat="1" applyFont="1" applyFill="1" applyBorder="1" applyAlignment="1">
      <alignment horizontal="center" vertical="top"/>
    </xf>
    <xf numFmtId="165" fontId="15" fillId="0" borderId="23" xfId="0" applyNumberFormat="1" applyFont="1" applyFill="1" applyBorder="1" applyAlignment="1">
      <alignment horizontal="center" vertical="top"/>
    </xf>
    <xf numFmtId="0" fontId="14" fillId="0" borderId="46" xfId="0" applyFont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top"/>
    </xf>
    <xf numFmtId="166" fontId="3" fillId="7" borderId="65" xfId="0" applyNumberFormat="1" applyFont="1" applyFill="1" applyBorder="1" applyAlignment="1">
      <alignment horizontal="right" vertical="top"/>
    </xf>
    <xf numFmtId="166" fontId="3" fillId="9" borderId="47" xfId="0" applyNumberFormat="1" applyFont="1" applyFill="1" applyBorder="1" applyAlignment="1">
      <alignment horizontal="right" vertical="top"/>
    </xf>
    <xf numFmtId="166" fontId="3" fillId="7" borderId="59" xfId="0" applyNumberFormat="1" applyFont="1" applyFill="1" applyBorder="1" applyAlignment="1">
      <alignment horizontal="right" vertical="top"/>
    </xf>
    <xf numFmtId="166" fontId="3" fillId="9" borderId="46" xfId="0" applyNumberFormat="1" applyFont="1" applyFill="1" applyBorder="1" applyAlignment="1">
      <alignment horizontal="right" vertical="top"/>
    </xf>
    <xf numFmtId="0" fontId="15" fillId="8" borderId="51" xfId="0" applyFont="1" applyFill="1" applyBorder="1" applyAlignment="1">
      <alignment horizontal="center" vertical="center" wrapText="1"/>
    </xf>
    <xf numFmtId="49" fontId="18" fillId="3" borderId="4" xfId="0" applyNumberFormat="1" applyFont="1" applyFill="1" applyBorder="1" applyAlignment="1">
      <alignment horizontal="center" vertical="top"/>
    </xf>
    <xf numFmtId="49" fontId="18" fillId="4" borderId="20" xfId="0" applyNumberFormat="1" applyFont="1" applyFill="1" applyBorder="1" applyAlignment="1">
      <alignment horizontal="center" vertical="top"/>
    </xf>
    <xf numFmtId="166" fontId="14" fillId="7" borderId="29" xfId="0" applyNumberFormat="1" applyFont="1" applyFill="1" applyBorder="1" applyAlignment="1">
      <alignment horizontal="right" vertical="top"/>
    </xf>
    <xf numFmtId="166" fontId="14" fillId="9" borderId="29" xfId="0" applyNumberFormat="1" applyFont="1" applyFill="1" applyBorder="1" applyAlignment="1">
      <alignment horizontal="right" vertical="top"/>
    </xf>
    <xf numFmtId="1" fontId="14" fillId="0" borderId="38" xfId="0" applyNumberFormat="1" applyFont="1" applyFill="1" applyBorder="1" applyAlignment="1">
      <alignment horizontal="center" vertical="top" wrapText="1"/>
    </xf>
    <xf numFmtId="0" fontId="25" fillId="0" borderId="38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166" fontId="14" fillId="7" borderId="12" xfId="0" applyNumberFormat="1" applyFont="1" applyFill="1" applyBorder="1" applyAlignment="1">
      <alignment horizontal="right" vertical="top"/>
    </xf>
    <xf numFmtId="166" fontId="14" fillId="9" borderId="12" xfId="0" applyNumberFormat="1" applyFont="1" applyFill="1" applyBorder="1" applyAlignment="1">
      <alignment horizontal="right" vertical="top"/>
    </xf>
    <xf numFmtId="165" fontId="14" fillId="0" borderId="53" xfId="0" applyNumberFormat="1" applyFont="1" applyFill="1" applyBorder="1" applyAlignment="1">
      <alignment horizontal="center" vertical="top" wrapText="1"/>
    </xf>
    <xf numFmtId="165" fontId="14" fillId="0" borderId="22" xfId="0" applyNumberFormat="1" applyFont="1" applyFill="1" applyBorder="1" applyAlignment="1">
      <alignment horizontal="center" vertical="top" wrapText="1"/>
    </xf>
    <xf numFmtId="0" fontId="25" fillId="0" borderId="53" xfId="0" applyFont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13" fillId="0" borderId="44" xfId="0" applyFont="1" applyFill="1" applyBorder="1" applyAlignment="1">
      <alignment horizontal="left" vertical="top" wrapText="1"/>
    </xf>
    <xf numFmtId="166" fontId="14" fillId="7" borderId="31" xfId="0" applyNumberFormat="1" applyFont="1" applyFill="1" applyBorder="1" applyAlignment="1">
      <alignment horizontal="right" vertical="top"/>
    </xf>
    <xf numFmtId="166" fontId="14" fillId="9" borderId="31" xfId="0" applyNumberFormat="1" applyFont="1" applyFill="1" applyBorder="1" applyAlignment="1">
      <alignment horizontal="right" vertical="top"/>
    </xf>
    <xf numFmtId="3" fontId="14" fillId="0" borderId="53" xfId="0" applyNumberFormat="1" applyFont="1" applyFill="1" applyBorder="1" applyAlignment="1">
      <alignment horizontal="center" vertical="top"/>
    </xf>
    <xf numFmtId="3" fontId="14" fillId="0" borderId="22" xfId="0" applyNumberFormat="1" applyFont="1" applyFill="1" applyBorder="1" applyAlignment="1">
      <alignment horizontal="center" vertical="top"/>
    </xf>
    <xf numFmtId="166" fontId="15" fillId="4" borderId="26" xfId="0" applyNumberFormat="1" applyFont="1" applyFill="1" applyBorder="1" applyAlignment="1">
      <alignment horizontal="right" vertical="top"/>
    </xf>
    <xf numFmtId="166" fontId="15" fillId="3" borderId="26" xfId="0" applyNumberFormat="1" applyFont="1" applyFill="1" applyBorder="1" applyAlignment="1">
      <alignment horizontal="right" vertical="top"/>
    </xf>
    <xf numFmtId="49" fontId="18" fillId="6" borderId="26" xfId="0" applyNumberFormat="1" applyFont="1" applyFill="1" applyBorder="1" applyAlignment="1">
      <alignment horizontal="center" vertical="top"/>
    </xf>
    <xf numFmtId="166" fontId="15" fillId="6" borderId="4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22" fillId="0" borderId="0" xfId="0" applyFont="1" applyBorder="1"/>
    <xf numFmtId="49" fontId="18" fillId="0" borderId="0" xfId="0" applyNumberFormat="1" applyFont="1" applyFill="1" applyBorder="1" applyAlignment="1">
      <alignment wrapText="1"/>
    </xf>
    <xf numFmtId="165" fontId="15" fillId="6" borderId="67" xfId="0" applyNumberFormat="1" applyFont="1" applyFill="1" applyBorder="1" applyAlignment="1">
      <alignment horizontal="center" vertical="top" wrapText="1"/>
    </xf>
    <xf numFmtId="165" fontId="14" fillId="0" borderId="66" xfId="0" applyNumberFormat="1" applyFont="1" applyFill="1" applyBorder="1" applyAlignment="1">
      <alignment horizontal="center" vertical="top" wrapText="1"/>
    </xf>
    <xf numFmtId="0" fontId="22" fillId="0" borderId="0" xfId="0" applyFont="1"/>
    <xf numFmtId="165" fontId="14" fillId="0" borderId="64" xfId="0" applyNumberFormat="1" applyFont="1" applyBorder="1" applyAlignment="1">
      <alignment horizontal="center" vertical="top" wrapText="1"/>
    </xf>
    <xf numFmtId="165" fontId="14" fillId="0" borderId="23" xfId="0" applyNumberFormat="1" applyFont="1" applyBorder="1" applyAlignment="1">
      <alignment horizontal="center" vertical="top" wrapText="1"/>
    </xf>
    <xf numFmtId="165" fontId="15" fillId="2" borderId="67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9" fontId="26" fillId="0" borderId="0" xfId="0" applyNumberFormat="1" applyFont="1" applyFill="1" applyBorder="1" applyAlignment="1">
      <alignment wrapText="1"/>
    </xf>
    <xf numFmtId="49" fontId="26" fillId="0" borderId="0" xfId="0" applyNumberFormat="1" applyFont="1" applyFill="1" applyBorder="1" applyAlignment="1">
      <alignment horizontal="center" wrapText="1"/>
    </xf>
    <xf numFmtId="166" fontId="3" fillId="0" borderId="53" xfId="0" applyNumberFormat="1" applyFont="1" applyFill="1" applyBorder="1" applyAlignment="1">
      <alignment vertical="top" wrapText="1"/>
    </xf>
    <xf numFmtId="0" fontId="14" fillId="5" borderId="47" xfId="0" applyFont="1" applyFill="1" applyBorder="1" applyAlignment="1">
      <alignment horizontal="center" vertical="top" wrapText="1"/>
    </xf>
    <xf numFmtId="1" fontId="3" fillId="9" borderId="5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166" fontId="13" fillId="7" borderId="59" xfId="0" applyNumberFormat="1" applyFont="1" applyFill="1" applyBorder="1" applyAlignment="1">
      <alignment horizontal="right" vertical="top"/>
    </xf>
    <xf numFmtId="166" fontId="13" fillId="7" borderId="46" xfId="0" applyNumberFormat="1" applyFont="1" applyFill="1" applyBorder="1" applyAlignment="1">
      <alignment horizontal="right" vertical="top"/>
    </xf>
    <xf numFmtId="0" fontId="15" fillId="5" borderId="46" xfId="0" applyFont="1" applyFill="1" applyBorder="1" applyAlignment="1">
      <alignment horizontal="center" vertical="center" wrapText="1"/>
    </xf>
    <xf numFmtId="166" fontId="15" fillId="7" borderId="31" xfId="0" applyNumberFormat="1" applyFont="1" applyFill="1" applyBorder="1" applyAlignment="1">
      <alignment horizontal="right" vertical="top"/>
    </xf>
    <xf numFmtId="166" fontId="3" fillId="7" borderId="58" xfId="0" applyNumberFormat="1" applyFont="1" applyFill="1" applyBorder="1" applyAlignment="1">
      <alignment horizontal="right" vertical="top"/>
    </xf>
    <xf numFmtId="166" fontId="3" fillId="7" borderId="0" xfId="0" applyNumberFormat="1" applyFont="1" applyFill="1" applyBorder="1" applyAlignment="1">
      <alignment horizontal="right" vertical="top"/>
    </xf>
    <xf numFmtId="166" fontId="3" fillId="9" borderId="53" xfId="0" applyNumberFormat="1" applyFont="1" applyFill="1" applyBorder="1" applyAlignment="1">
      <alignment horizontal="right" vertical="top"/>
    </xf>
    <xf numFmtId="166" fontId="3" fillId="0" borderId="38" xfId="0" applyNumberFormat="1" applyFont="1" applyFill="1" applyBorder="1" applyAlignment="1">
      <alignment horizontal="left" vertical="top"/>
    </xf>
    <xf numFmtId="166" fontId="3" fillId="0" borderId="53" xfId="0" applyNumberFormat="1" applyFont="1" applyFill="1" applyBorder="1" applyAlignment="1">
      <alignment horizontal="left" vertical="top"/>
    </xf>
    <xf numFmtId="166" fontId="3" fillId="9" borderId="52" xfId="0" applyNumberFormat="1" applyFont="1" applyFill="1" applyBorder="1" applyAlignment="1">
      <alignment horizontal="right" vertical="top"/>
    </xf>
    <xf numFmtId="166" fontId="3" fillId="0" borderId="53" xfId="0" applyNumberFormat="1" applyFont="1" applyFill="1" applyBorder="1" applyAlignment="1">
      <alignment horizontal="right" vertical="top" wrapText="1"/>
    </xf>
    <xf numFmtId="166" fontId="13" fillId="7" borderId="66" xfId="0" applyNumberFormat="1" applyFont="1" applyFill="1" applyBorder="1" applyAlignment="1">
      <alignment horizontal="right" vertical="top"/>
    </xf>
    <xf numFmtId="166" fontId="13" fillId="8" borderId="22" xfId="0" applyNumberFormat="1" applyFont="1" applyFill="1" applyBorder="1" applyAlignment="1">
      <alignment horizontal="right" vertical="top"/>
    </xf>
    <xf numFmtId="166" fontId="3" fillId="0" borderId="38" xfId="5" applyNumberFormat="1" applyFont="1" applyFill="1" applyBorder="1" applyAlignment="1">
      <alignment vertical="top" wrapText="1"/>
    </xf>
    <xf numFmtId="166" fontId="3" fillId="0" borderId="53" xfId="5" applyNumberFormat="1" applyFont="1" applyFill="1" applyBorder="1" applyAlignment="1">
      <alignment vertical="top" wrapText="1"/>
    </xf>
    <xf numFmtId="165" fontId="3" fillId="0" borderId="52" xfId="0" applyNumberFormat="1" applyFont="1" applyFill="1" applyBorder="1" applyAlignment="1">
      <alignment horizontal="right" vertical="top" wrapText="1"/>
    </xf>
    <xf numFmtId="166" fontId="3" fillId="0" borderId="50" xfId="0" applyNumberFormat="1" applyFont="1" applyFill="1" applyBorder="1" applyAlignment="1">
      <alignment horizontal="left" vertical="top" wrapText="1"/>
    </xf>
    <xf numFmtId="166" fontId="3" fillId="0" borderId="53" xfId="5" applyNumberFormat="1" applyFont="1" applyFill="1" applyBorder="1" applyAlignment="1">
      <alignment horizontal="left" vertical="top" wrapText="1"/>
    </xf>
    <xf numFmtId="166" fontId="3" fillId="0" borderId="52" xfId="0" applyNumberFormat="1" applyFont="1" applyFill="1" applyBorder="1" applyAlignment="1">
      <alignment horizontal="right" vertical="top" wrapText="1"/>
    </xf>
    <xf numFmtId="166" fontId="3" fillId="0" borderId="53" xfId="5" applyNumberFormat="1" applyFont="1" applyFill="1" applyBorder="1" applyAlignment="1">
      <alignment horizontal="right" vertical="top" wrapText="1"/>
    </xf>
    <xf numFmtId="166" fontId="13" fillId="0" borderId="53" xfId="0" applyNumberFormat="1" applyFont="1" applyFill="1" applyBorder="1" applyAlignment="1">
      <alignment horizontal="right" vertical="top" wrapText="1"/>
    </xf>
    <xf numFmtId="166" fontId="13" fillId="0" borderId="38" xfId="0" applyNumberFormat="1" applyFont="1" applyFill="1" applyBorder="1" applyAlignment="1">
      <alignment horizontal="right" vertical="top" wrapText="1"/>
    </xf>
    <xf numFmtId="166" fontId="13" fillId="4" borderId="45" xfId="0" applyNumberFormat="1" applyFont="1" applyFill="1" applyBorder="1" applyAlignment="1">
      <alignment horizontal="right" vertical="top"/>
    </xf>
    <xf numFmtId="166" fontId="3" fillId="7" borderId="64" xfId="0" applyNumberFormat="1" applyFont="1" applyFill="1" applyBorder="1" applyAlignment="1">
      <alignment horizontal="right" vertical="top"/>
    </xf>
    <xf numFmtId="166" fontId="3" fillId="7" borderId="66" xfId="0" applyNumberFormat="1" applyFont="1" applyFill="1" applyBorder="1" applyAlignment="1">
      <alignment horizontal="right" vertical="top"/>
    </xf>
    <xf numFmtId="49" fontId="12" fillId="9" borderId="49" xfId="0" applyNumberFormat="1" applyFont="1" applyFill="1" applyBorder="1" applyAlignment="1">
      <alignment vertical="top"/>
    </xf>
    <xf numFmtId="49" fontId="3" fillId="0" borderId="14" xfId="0" applyNumberFormat="1" applyFont="1" applyBorder="1" applyAlignment="1">
      <alignment horizontal="center" vertical="top"/>
    </xf>
    <xf numFmtId="166" fontId="13" fillId="7" borderId="19" xfId="0" applyNumberFormat="1" applyFont="1" applyFill="1" applyBorder="1" applyAlignment="1">
      <alignment horizontal="right" vertical="top"/>
    </xf>
    <xf numFmtId="49" fontId="12" fillId="9" borderId="60" xfId="0" applyNumberFormat="1" applyFont="1" applyFill="1" applyBorder="1" applyAlignment="1">
      <alignment vertical="top"/>
    </xf>
    <xf numFmtId="49" fontId="12" fillId="9" borderId="35" xfId="0" applyNumberFormat="1" applyFont="1" applyFill="1" applyBorder="1" applyAlignment="1">
      <alignment vertical="top"/>
    </xf>
    <xf numFmtId="166" fontId="13" fillId="9" borderId="4" xfId="0" applyNumberFormat="1" applyFont="1" applyFill="1" applyBorder="1" applyAlignment="1">
      <alignment horizontal="right" vertical="top"/>
    </xf>
    <xf numFmtId="166" fontId="13" fillId="9" borderId="4" xfId="0" applyNumberFormat="1" applyFont="1" applyFill="1" applyBorder="1" applyAlignment="1">
      <alignment horizontal="center" vertical="top"/>
    </xf>
    <xf numFmtId="166" fontId="13" fillId="9" borderId="54" xfId="0" applyNumberFormat="1" applyFont="1" applyFill="1" applyBorder="1" applyAlignment="1">
      <alignment horizontal="right" vertical="top"/>
    </xf>
    <xf numFmtId="166" fontId="3" fillId="9" borderId="34" xfId="0" applyNumberFormat="1" applyFont="1" applyFill="1" applyBorder="1" applyAlignment="1">
      <alignment horizontal="right" vertical="top"/>
    </xf>
    <xf numFmtId="166" fontId="3" fillId="9" borderId="68" xfId="0" applyNumberFormat="1" applyFont="1" applyFill="1" applyBorder="1" applyAlignment="1">
      <alignment horizontal="right" vertical="top"/>
    </xf>
    <xf numFmtId="166" fontId="13" fillId="7" borderId="4" xfId="0" applyNumberFormat="1" applyFont="1" applyFill="1" applyBorder="1" applyAlignment="1">
      <alignment horizontal="right" vertical="top"/>
    </xf>
    <xf numFmtId="0" fontId="15" fillId="7" borderId="48" xfId="0" applyFont="1" applyFill="1" applyBorder="1" applyAlignment="1">
      <alignment horizontal="center" vertical="center" wrapText="1"/>
    </xf>
    <xf numFmtId="166" fontId="13" fillId="7" borderId="51" xfId="0" applyNumberFormat="1" applyFont="1" applyFill="1" applyBorder="1" applyAlignment="1">
      <alignment horizontal="right" vertical="top"/>
    </xf>
    <xf numFmtId="166" fontId="13" fillId="7" borderId="48" xfId="0" applyNumberFormat="1" applyFont="1" applyFill="1" applyBorder="1" applyAlignment="1">
      <alignment horizontal="right" vertical="top"/>
    </xf>
    <xf numFmtId="166" fontId="13" fillId="9" borderId="54" xfId="0" applyNumberFormat="1" applyFont="1" applyFill="1" applyBorder="1" applyAlignment="1">
      <alignment horizontal="center" vertical="top"/>
    </xf>
    <xf numFmtId="165" fontId="15" fillId="9" borderId="53" xfId="0" applyNumberFormat="1" applyFont="1" applyFill="1" applyBorder="1" applyAlignment="1">
      <alignment horizontal="center" vertical="top"/>
    </xf>
    <xf numFmtId="165" fontId="15" fillId="9" borderId="22" xfId="0" applyNumberFormat="1" applyFont="1" applyFill="1" applyBorder="1" applyAlignment="1">
      <alignment horizontal="center" vertical="top"/>
    </xf>
    <xf numFmtId="1" fontId="14" fillId="0" borderId="38" xfId="0" applyNumberFormat="1" applyFont="1" applyFill="1" applyBorder="1" applyAlignment="1">
      <alignment horizontal="center" vertical="top"/>
    </xf>
    <xf numFmtId="166" fontId="3" fillId="9" borderId="54" xfId="0" applyNumberFormat="1" applyFont="1" applyFill="1" applyBorder="1" applyAlignment="1">
      <alignment vertical="top" wrapText="1"/>
    </xf>
    <xf numFmtId="165" fontId="15" fillId="9" borderId="54" xfId="0" applyNumberFormat="1" applyFont="1" applyFill="1" applyBorder="1" applyAlignment="1">
      <alignment horizontal="center" vertical="top"/>
    </xf>
    <xf numFmtId="0" fontId="4" fillId="9" borderId="54" xfId="0" applyFont="1" applyFill="1" applyBorder="1"/>
    <xf numFmtId="166" fontId="15" fillId="7" borderId="19" xfId="0" applyNumberFormat="1" applyFont="1" applyFill="1" applyBorder="1" applyAlignment="1">
      <alignment horizontal="right" vertical="top"/>
    </xf>
    <xf numFmtId="166" fontId="15" fillId="9" borderId="4" xfId="0" applyNumberFormat="1" applyFont="1" applyFill="1" applyBorder="1" applyAlignment="1">
      <alignment horizontal="center" vertical="top"/>
    </xf>
    <xf numFmtId="166" fontId="15" fillId="9" borderId="4" xfId="0" applyNumberFormat="1" applyFont="1" applyFill="1" applyBorder="1" applyAlignment="1">
      <alignment horizontal="right" vertical="top"/>
    </xf>
    <xf numFmtId="166" fontId="15" fillId="9" borderId="54" xfId="0" applyNumberFormat="1" applyFont="1" applyFill="1" applyBorder="1" applyAlignment="1">
      <alignment horizontal="right" vertical="top"/>
    </xf>
    <xf numFmtId="0" fontId="21" fillId="0" borderId="68" xfId="0" applyFont="1" applyFill="1" applyBorder="1" applyAlignment="1">
      <alignment horizontal="center" vertical="top" wrapText="1"/>
    </xf>
    <xf numFmtId="49" fontId="3" fillId="0" borderId="14" xfId="0" applyNumberFormat="1" applyFont="1" applyBorder="1" applyAlignment="1">
      <alignment vertical="top" wrapText="1"/>
    </xf>
    <xf numFmtId="0" fontId="28" fillId="5" borderId="29" xfId="0" applyFont="1" applyFill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8" fillId="5" borderId="31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2" fillId="3" borderId="5" xfId="0" applyNumberFormat="1" applyFont="1" applyFill="1" applyBorder="1" applyAlignment="1">
      <alignment vertical="top"/>
    </xf>
    <xf numFmtId="49" fontId="12" fillId="4" borderId="6" xfId="0" applyNumberFormat="1" applyFont="1" applyFill="1" applyBorder="1" applyAlignment="1">
      <alignment vertical="top"/>
    </xf>
    <xf numFmtId="49" fontId="12" fillId="8" borderId="60" xfId="0" applyNumberFormat="1" applyFont="1" applyFill="1" applyBorder="1" applyAlignment="1">
      <alignment vertical="top"/>
    </xf>
    <xf numFmtId="49" fontId="12" fillId="3" borderId="12" xfId="0" applyNumberFormat="1" applyFont="1" applyFill="1" applyBorder="1" applyAlignment="1">
      <alignment vertical="top"/>
    </xf>
    <xf numFmtId="49" fontId="12" fillId="4" borderId="13" xfId="0" applyNumberFormat="1" applyFont="1" applyFill="1" applyBorder="1" applyAlignment="1">
      <alignment vertical="top"/>
    </xf>
    <xf numFmtId="49" fontId="12" fillId="8" borderId="35" xfId="0" applyNumberFormat="1" applyFont="1" applyFill="1" applyBorder="1" applyAlignment="1">
      <alignment vertical="top"/>
    </xf>
    <xf numFmtId="49" fontId="12" fillId="3" borderId="4" xfId="0" applyNumberFormat="1" applyFont="1" applyFill="1" applyBorder="1" applyAlignment="1">
      <alignment vertical="top"/>
    </xf>
    <xf numFmtId="49" fontId="12" fillId="4" borderId="20" xfId="0" applyNumberFormat="1" applyFont="1" applyFill="1" applyBorder="1" applyAlignment="1">
      <alignment vertical="top"/>
    </xf>
    <xf numFmtId="0" fontId="28" fillId="5" borderId="12" xfId="0" applyFont="1" applyFill="1" applyBorder="1" applyAlignment="1">
      <alignment horizontal="center" vertical="center" textRotation="90" wrapText="1"/>
    </xf>
    <xf numFmtId="0" fontId="14" fillId="5" borderId="52" xfId="0" applyFont="1" applyFill="1" applyBorder="1" applyAlignment="1">
      <alignment horizontal="center" vertical="center" wrapText="1"/>
    </xf>
    <xf numFmtId="166" fontId="3" fillId="7" borderId="33" xfId="0" applyNumberFormat="1" applyFont="1" applyFill="1" applyBorder="1" applyAlignment="1">
      <alignment vertical="top"/>
    </xf>
    <xf numFmtId="166" fontId="3" fillId="9" borderId="33" xfId="0" applyNumberFormat="1" applyFont="1" applyFill="1" applyBorder="1" applyAlignment="1">
      <alignment vertical="top"/>
    </xf>
    <xf numFmtId="0" fontId="28" fillId="5" borderId="4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166" fontId="13" fillId="7" borderId="24" xfId="0" applyNumberFormat="1" applyFont="1" applyFill="1" applyBorder="1" applyAlignment="1">
      <alignment vertical="top"/>
    </xf>
    <xf numFmtId="166" fontId="3" fillId="0" borderId="43" xfId="0" applyNumberFormat="1" applyFont="1" applyFill="1" applyBorder="1" applyAlignment="1">
      <alignment horizontal="left" vertical="top" wrapText="1"/>
    </xf>
    <xf numFmtId="1" fontId="3" fillId="0" borderId="54" xfId="0" applyNumberFormat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49" fontId="12" fillId="4" borderId="6" xfId="0" applyNumberFormat="1" applyFont="1" applyFill="1" applyBorder="1" applyAlignment="1">
      <alignment horizontal="center" vertical="top"/>
    </xf>
    <xf numFmtId="49" fontId="12" fillId="8" borderId="60" xfId="0" applyNumberFormat="1" applyFont="1" applyFill="1" applyBorder="1" applyAlignment="1">
      <alignment horizontal="center" vertical="top"/>
    </xf>
    <xf numFmtId="0" fontId="14" fillId="0" borderId="52" xfId="0" applyFont="1" applyBorder="1" applyAlignment="1">
      <alignment horizontal="center" vertical="center"/>
    </xf>
    <xf numFmtId="166" fontId="3" fillId="7" borderId="23" xfId="0" applyNumberFormat="1" applyFont="1" applyFill="1" applyBorder="1" applyAlignment="1">
      <alignment horizontal="right" vertical="top"/>
    </xf>
    <xf numFmtId="166" fontId="13" fillId="7" borderId="69" xfId="0" applyNumberFormat="1" applyFont="1" applyFill="1" applyBorder="1" applyAlignment="1">
      <alignment horizontal="right" vertical="top"/>
    </xf>
    <xf numFmtId="166" fontId="13" fillId="0" borderId="54" xfId="0" applyNumberFormat="1" applyFont="1" applyFill="1" applyBorder="1" applyAlignment="1">
      <alignment horizontal="right" vertical="top" wrapText="1"/>
    </xf>
    <xf numFmtId="165" fontId="15" fillId="0" borderId="54" xfId="0" applyNumberFormat="1" applyFont="1" applyFill="1" applyBorder="1" applyAlignment="1">
      <alignment horizontal="center" vertical="top"/>
    </xf>
    <xf numFmtId="165" fontId="15" fillId="0" borderId="43" xfId="0" applyNumberFormat="1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center" vertical="top"/>
    </xf>
    <xf numFmtId="49" fontId="12" fillId="4" borderId="13" xfId="0" applyNumberFormat="1" applyFont="1" applyFill="1" applyBorder="1" applyAlignment="1">
      <alignment horizontal="center" vertical="top"/>
    </xf>
    <xf numFmtId="49" fontId="12" fillId="3" borderId="4" xfId="0" applyNumberFormat="1" applyFont="1" applyFill="1" applyBorder="1" applyAlignment="1">
      <alignment horizontal="center" vertical="top"/>
    </xf>
    <xf numFmtId="49" fontId="12" fillId="4" borderId="20" xfId="0" applyNumberFormat="1" applyFont="1" applyFill="1" applyBorder="1" applyAlignment="1">
      <alignment horizontal="center" vertical="top"/>
    </xf>
    <xf numFmtId="49" fontId="12" fillId="8" borderId="49" xfId="0" applyNumberFormat="1" applyFont="1" applyFill="1" applyBorder="1" applyAlignment="1">
      <alignment horizontal="center" vertical="top"/>
    </xf>
    <xf numFmtId="166" fontId="14" fillId="7" borderId="15" xfId="0" applyNumberFormat="1" applyFont="1" applyFill="1" applyBorder="1" applyAlignment="1">
      <alignment horizontal="right" vertical="top"/>
    </xf>
    <xf numFmtId="166" fontId="14" fillId="9" borderId="15" xfId="0" applyNumberFormat="1" applyFont="1" applyFill="1" applyBorder="1" applyAlignment="1">
      <alignment horizontal="right" vertical="top"/>
    </xf>
    <xf numFmtId="49" fontId="12" fillId="8" borderId="6" xfId="0" applyNumberFormat="1" applyFont="1" applyFill="1" applyBorder="1" applyAlignment="1">
      <alignment horizontal="center" vertical="top"/>
    </xf>
    <xf numFmtId="49" fontId="12" fillId="8" borderId="13" xfId="0" applyNumberFormat="1" applyFont="1" applyFill="1" applyBorder="1" applyAlignment="1">
      <alignment horizontal="center" vertical="top"/>
    </xf>
    <xf numFmtId="49" fontId="12" fillId="8" borderId="20" xfId="0" applyNumberFormat="1" applyFont="1" applyFill="1" applyBorder="1" applyAlignment="1">
      <alignment horizontal="center" vertical="top"/>
    </xf>
    <xf numFmtId="49" fontId="18" fillId="4" borderId="60" xfId="0" applyNumberFormat="1" applyFont="1" applyFill="1" applyBorder="1" applyAlignment="1">
      <alignment horizontal="center" vertical="top"/>
    </xf>
    <xf numFmtId="166" fontId="3" fillId="0" borderId="22" xfId="0" applyNumberFormat="1" applyFont="1" applyFill="1" applyBorder="1" applyAlignment="1">
      <alignment horizontal="right" vertical="top"/>
    </xf>
    <xf numFmtId="166" fontId="13" fillId="9" borderId="66" xfId="0" applyNumberFormat="1" applyFont="1" applyFill="1" applyBorder="1" applyAlignment="1">
      <alignment horizontal="right" vertical="top"/>
    </xf>
    <xf numFmtId="0" fontId="4" fillId="9" borderId="0" xfId="0" applyFont="1" applyFill="1" applyBorder="1" applyAlignment="1">
      <alignment vertical="top" wrapText="1"/>
    </xf>
    <xf numFmtId="166" fontId="7" fillId="9" borderId="47" xfId="0" applyNumberFormat="1" applyFont="1" applyFill="1" applyBorder="1" applyAlignment="1">
      <alignment horizontal="center" vertical="center" wrapText="1"/>
    </xf>
    <xf numFmtId="165" fontId="14" fillId="9" borderId="46" xfId="0" applyNumberFormat="1" applyFont="1" applyFill="1" applyBorder="1" applyAlignment="1">
      <alignment horizontal="center" vertical="top" wrapText="1"/>
    </xf>
    <xf numFmtId="165" fontId="14" fillId="9" borderId="47" xfId="0" applyNumberFormat="1" applyFont="1" applyFill="1" applyBorder="1" applyAlignment="1">
      <alignment horizontal="center" vertical="top" wrapText="1"/>
    </xf>
    <xf numFmtId="165" fontId="14" fillId="9" borderId="52" xfId="0" applyNumberFormat="1" applyFont="1" applyFill="1" applyBorder="1" applyAlignment="1">
      <alignment horizontal="center" vertical="top" wrapText="1"/>
    </xf>
    <xf numFmtId="0" fontId="4" fillId="9" borderId="0" xfId="0" applyFont="1" applyFill="1"/>
    <xf numFmtId="1" fontId="14" fillId="0" borderId="53" xfId="0" applyNumberFormat="1" applyFont="1" applyFill="1" applyBorder="1" applyAlignment="1">
      <alignment horizontal="center" vertical="top"/>
    </xf>
    <xf numFmtId="1" fontId="14" fillId="0" borderId="50" xfId="0" applyNumberFormat="1" applyFont="1" applyFill="1" applyBorder="1" applyAlignment="1">
      <alignment horizontal="center" vertical="top"/>
    </xf>
    <xf numFmtId="0" fontId="14" fillId="9" borderId="46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top"/>
    </xf>
    <xf numFmtId="0" fontId="3" fillId="0" borderId="53" xfId="0" applyFont="1" applyBorder="1" applyAlignment="1">
      <alignment vertical="top" wrapText="1"/>
    </xf>
    <xf numFmtId="1" fontId="14" fillId="0" borderId="53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14" fillId="0" borderId="53" xfId="0" applyFont="1" applyBorder="1"/>
    <xf numFmtId="0" fontId="14" fillId="0" borderId="53" xfId="0" applyFont="1" applyBorder="1" applyAlignment="1">
      <alignment wrapText="1"/>
    </xf>
    <xf numFmtId="165" fontId="3" fillId="0" borderId="43" xfId="0" applyNumberFormat="1" applyFont="1" applyFill="1" applyBorder="1" applyAlignment="1">
      <alignment horizontal="center" vertical="top"/>
    </xf>
    <xf numFmtId="0" fontId="14" fillId="0" borderId="50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6" fillId="7" borderId="48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vertical="top" wrapText="1"/>
    </xf>
    <xf numFmtId="165" fontId="15" fillId="10" borderId="45" xfId="0" applyNumberFormat="1" applyFont="1" applyFill="1" applyBorder="1" applyAlignment="1">
      <alignment horizontal="center" vertical="top" wrapText="1"/>
    </xf>
    <xf numFmtId="165" fontId="15" fillId="11" borderId="45" xfId="0" applyNumberFormat="1" applyFont="1" applyFill="1" applyBorder="1" applyAlignment="1">
      <alignment horizontal="center" vertical="top" wrapText="1"/>
    </xf>
    <xf numFmtId="0" fontId="3" fillId="3" borderId="53" xfId="0" applyNumberFormat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/>
    </xf>
    <xf numFmtId="0" fontId="3" fillId="0" borderId="0" xfId="1" applyFont="1"/>
    <xf numFmtId="0" fontId="9" fillId="0" borderId="0" xfId="1" applyFont="1" applyAlignment="1">
      <alignment horizontal="center" vertical="top"/>
    </xf>
    <xf numFmtId="0" fontId="13" fillId="9" borderId="60" xfId="0" applyFont="1" applyFill="1" applyBorder="1" applyAlignment="1">
      <alignment horizontal="left" vertical="top" wrapText="1"/>
    </xf>
    <xf numFmtId="0" fontId="3" fillId="9" borderId="35" xfId="0" applyFont="1" applyFill="1" applyBorder="1" applyAlignment="1">
      <alignment horizontal="left" vertical="top" wrapText="1"/>
    </xf>
    <xf numFmtId="0" fontId="3" fillId="9" borderId="49" xfId="0" applyFont="1" applyFill="1" applyBorder="1" applyAlignment="1">
      <alignment vertical="top" wrapText="1"/>
    </xf>
    <xf numFmtId="49" fontId="3" fillId="0" borderId="16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1" fontId="14" fillId="0" borderId="50" xfId="0" applyNumberFormat="1" applyFont="1" applyFill="1" applyBorder="1" applyAlignment="1">
      <alignment horizontal="center" vertical="top"/>
    </xf>
    <xf numFmtId="165" fontId="14" fillId="9" borderId="53" xfId="0" applyNumberFormat="1" applyFont="1" applyFill="1" applyBorder="1" applyAlignment="1">
      <alignment horizontal="center" vertical="top"/>
    </xf>
    <xf numFmtId="0" fontId="28" fillId="5" borderId="15" xfId="0" applyFont="1" applyFill="1" applyBorder="1" applyAlignment="1">
      <alignment horizontal="center" vertical="center" textRotation="90" wrapText="1"/>
    </xf>
    <xf numFmtId="0" fontId="28" fillId="5" borderId="12" xfId="0" applyFont="1" applyFill="1" applyBorder="1" applyAlignment="1">
      <alignment horizontal="center" vertical="center" textRotation="90" wrapText="1"/>
    </xf>
    <xf numFmtId="0" fontId="4" fillId="8" borderId="51" xfId="0" applyFont="1" applyFill="1" applyBorder="1" applyAlignment="1"/>
    <xf numFmtId="0" fontId="4" fillId="8" borderId="42" xfId="0" applyFont="1" applyFill="1" applyBorder="1" applyAlignment="1"/>
    <xf numFmtId="0" fontId="3" fillId="0" borderId="10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166" fontId="13" fillId="9" borderId="54" xfId="0" applyNumberFormat="1" applyFont="1" applyFill="1" applyBorder="1" applyAlignment="1">
      <alignment vertical="top"/>
    </xf>
    <xf numFmtId="0" fontId="3" fillId="0" borderId="22" xfId="0" applyFont="1" applyBorder="1" applyAlignment="1">
      <alignment vertical="top" wrapText="1"/>
    </xf>
    <xf numFmtId="166" fontId="3" fillId="0" borderId="70" xfId="0" applyNumberFormat="1" applyFont="1" applyFill="1" applyBorder="1" applyAlignment="1">
      <alignment vertical="top" wrapText="1"/>
    </xf>
    <xf numFmtId="0" fontId="16" fillId="7" borderId="48" xfId="0" applyFont="1" applyFill="1" applyBorder="1" applyAlignment="1">
      <alignment horizontal="center" vertical="top" wrapText="1"/>
    </xf>
    <xf numFmtId="0" fontId="21" fillId="0" borderId="38" xfId="0" applyFont="1" applyFill="1" applyBorder="1" applyAlignment="1">
      <alignment horizontal="center" vertical="top" wrapText="1"/>
    </xf>
    <xf numFmtId="0" fontId="21" fillId="0" borderId="46" xfId="0" applyFont="1" applyFill="1" applyBorder="1" applyAlignment="1">
      <alignment horizontal="center" vertical="top" wrapText="1"/>
    </xf>
    <xf numFmtId="0" fontId="16" fillId="7" borderId="69" xfId="0" applyFont="1" applyFill="1" applyBorder="1" applyAlignment="1">
      <alignment horizontal="center" vertical="top"/>
    </xf>
    <xf numFmtId="0" fontId="14" fillId="0" borderId="53" xfId="0" applyFont="1" applyFill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46" xfId="0" applyFont="1" applyFill="1" applyBorder="1" applyAlignment="1">
      <alignment horizontal="center" vertical="top"/>
    </xf>
    <xf numFmtId="0" fontId="15" fillId="7" borderId="48" xfId="0" applyFont="1" applyFill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/>
    </xf>
    <xf numFmtId="166" fontId="3" fillId="9" borderId="50" xfId="0" applyNumberFormat="1" applyFont="1" applyFill="1" applyBorder="1" applyAlignment="1">
      <alignment horizontal="left" vertical="top"/>
    </xf>
    <xf numFmtId="1" fontId="14" fillId="9" borderId="50" xfId="0" applyNumberFormat="1" applyFont="1" applyFill="1" applyBorder="1" applyAlignment="1">
      <alignment horizontal="center" vertical="top"/>
    </xf>
    <xf numFmtId="0" fontId="3" fillId="9" borderId="70" xfId="0" applyFont="1" applyFill="1" applyBorder="1" applyAlignment="1">
      <alignment horizontal="center" vertical="top"/>
    </xf>
    <xf numFmtId="166" fontId="3" fillId="9" borderId="53" xfId="5" applyNumberFormat="1" applyFont="1" applyFill="1" applyBorder="1" applyAlignment="1">
      <alignment horizontal="right" vertical="top" wrapText="1"/>
    </xf>
    <xf numFmtId="166" fontId="13" fillId="9" borderId="43" xfId="0" applyNumberFormat="1" applyFont="1" applyFill="1" applyBorder="1" applyAlignment="1">
      <alignment horizontal="right" vertical="top"/>
    </xf>
    <xf numFmtId="0" fontId="14" fillId="5" borderId="46" xfId="0" applyFont="1" applyFill="1" applyBorder="1" applyAlignment="1">
      <alignment horizontal="center" vertical="top" wrapText="1"/>
    </xf>
    <xf numFmtId="0" fontId="15" fillId="7" borderId="48" xfId="0" applyFont="1" applyFill="1" applyBorder="1" applyAlignment="1">
      <alignment horizontal="center" vertical="top"/>
    </xf>
    <xf numFmtId="0" fontId="3" fillId="9" borderId="22" xfId="0" applyFont="1" applyFill="1" applyBorder="1" applyAlignment="1">
      <alignment horizontal="center" vertical="top"/>
    </xf>
    <xf numFmtId="0" fontId="4" fillId="9" borderId="53" xfId="0" applyFont="1" applyFill="1" applyBorder="1" applyAlignment="1">
      <alignment horizontal="center" vertical="top"/>
    </xf>
    <xf numFmtId="166" fontId="3" fillId="9" borderId="22" xfId="0" applyNumberFormat="1" applyFont="1" applyFill="1" applyBorder="1" applyAlignment="1">
      <alignment vertical="top" wrapText="1"/>
    </xf>
    <xf numFmtId="1" fontId="14" fillId="9" borderId="22" xfId="0" applyNumberFormat="1" applyFont="1" applyFill="1" applyBorder="1" applyAlignment="1">
      <alignment vertical="top"/>
    </xf>
    <xf numFmtId="166" fontId="3" fillId="9" borderId="43" xfId="0" applyNumberFormat="1" applyFont="1" applyFill="1" applyBorder="1" applyAlignment="1">
      <alignment vertical="top" wrapText="1"/>
    </xf>
    <xf numFmtId="165" fontId="15" fillId="9" borderId="43" xfId="0" applyNumberFormat="1" applyFont="1" applyFill="1" applyBorder="1" applyAlignment="1">
      <alignment horizontal="center" vertical="top"/>
    </xf>
    <xf numFmtId="0" fontId="13" fillId="0" borderId="30" xfId="0" applyFont="1" applyFill="1" applyBorder="1" applyAlignment="1">
      <alignment horizontal="left" vertical="top" wrapText="1"/>
    </xf>
    <xf numFmtId="166" fontId="14" fillId="9" borderId="64" xfId="0" applyNumberFormat="1" applyFont="1" applyFill="1" applyBorder="1" applyAlignment="1">
      <alignment horizontal="right" vertical="top"/>
    </xf>
    <xf numFmtId="166" fontId="14" fillId="9" borderId="22" xfId="0" applyNumberFormat="1" applyFont="1" applyFill="1" applyBorder="1" applyAlignment="1">
      <alignment horizontal="right" vertical="top"/>
    </xf>
    <xf numFmtId="166" fontId="15" fillId="7" borderId="69" xfId="0" applyNumberFormat="1" applyFont="1" applyFill="1" applyBorder="1" applyAlignment="1">
      <alignment horizontal="right" vertical="top"/>
    </xf>
    <xf numFmtId="0" fontId="3" fillId="0" borderId="53" xfId="0" applyFont="1" applyBorder="1" applyAlignment="1">
      <alignment vertical="top"/>
    </xf>
    <xf numFmtId="0" fontId="21" fillId="9" borderId="41" xfId="0" applyFont="1" applyFill="1" applyBorder="1" applyAlignment="1">
      <alignment horizontal="center" vertical="top"/>
    </xf>
    <xf numFmtId="0" fontId="14" fillId="0" borderId="38" xfId="0" applyFont="1" applyBorder="1" applyAlignment="1">
      <alignment vertical="top" wrapText="1"/>
    </xf>
    <xf numFmtId="166" fontId="14" fillId="9" borderId="66" xfId="0" applyNumberFormat="1" applyFont="1" applyFill="1" applyBorder="1" applyAlignment="1">
      <alignment horizontal="right" vertical="top"/>
    </xf>
    <xf numFmtId="166" fontId="15" fillId="7" borderId="66" xfId="0" applyNumberFormat="1" applyFont="1" applyFill="1" applyBorder="1" applyAlignment="1">
      <alignment horizontal="right" vertical="top"/>
    </xf>
    <xf numFmtId="166" fontId="3" fillId="0" borderId="38" xfId="0" applyNumberFormat="1" applyFont="1" applyFill="1" applyBorder="1" applyAlignment="1">
      <alignment horizontal="right" vertical="top"/>
    </xf>
    <xf numFmtId="166" fontId="3" fillId="0" borderId="52" xfId="0" applyNumberFormat="1" applyFont="1" applyFill="1" applyBorder="1" applyAlignment="1">
      <alignment horizontal="right" vertical="top"/>
    </xf>
    <xf numFmtId="166" fontId="3" fillId="0" borderId="50" xfId="0" applyNumberFormat="1" applyFont="1" applyFill="1" applyBorder="1" applyAlignment="1">
      <alignment horizontal="left" vertical="top"/>
    </xf>
    <xf numFmtId="165" fontId="3" fillId="0" borderId="53" xfId="0" applyNumberFormat="1" applyFont="1" applyFill="1" applyBorder="1" applyAlignment="1">
      <alignment horizontal="left" vertical="top"/>
    </xf>
    <xf numFmtId="165" fontId="3" fillId="0" borderId="53" xfId="0" applyNumberFormat="1" applyFont="1" applyFill="1" applyBorder="1" applyAlignment="1">
      <alignment horizontal="right" vertical="top"/>
    </xf>
    <xf numFmtId="166" fontId="13" fillId="0" borderId="53" xfId="0" applyNumberFormat="1" applyFont="1" applyFill="1" applyBorder="1" applyAlignment="1">
      <alignment horizontal="right" vertical="top"/>
    </xf>
    <xf numFmtId="166" fontId="3" fillId="0" borderId="54" xfId="0" applyNumberFormat="1" applyFont="1" applyFill="1" applyBorder="1" applyAlignment="1">
      <alignment horizontal="right" vertical="top" wrapText="1"/>
    </xf>
    <xf numFmtId="0" fontId="14" fillId="0" borderId="50" xfId="0" applyNumberFormat="1" applyFont="1" applyFill="1" applyBorder="1" applyAlignment="1">
      <alignment horizontal="center" vertical="top"/>
    </xf>
    <xf numFmtId="0" fontId="3" fillId="0" borderId="22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top"/>
    </xf>
    <xf numFmtId="49" fontId="12" fillId="8" borderId="35" xfId="0" applyNumberFormat="1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center" vertical="top"/>
    </xf>
    <xf numFmtId="49" fontId="12" fillId="3" borderId="4" xfId="0" applyNumberFormat="1" applyFont="1" applyFill="1" applyBorder="1" applyAlignment="1">
      <alignment horizontal="center" vertical="top"/>
    </xf>
    <xf numFmtId="1" fontId="14" fillId="9" borderId="53" xfId="0" applyNumberFormat="1" applyFont="1" applyFill="1" applyBorder="1" applyAlignment="1">
      <alignment horizontal="center" vertical="top"/>
    </xf>
    <xf numFmtId="1" fontId="14" fillId="0" borderId="53" xfId="0" applyNumberFormat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12" fillId="8" borderId="60" xfId="0" applyNumberFormat="1" applyFont="1" applyFill="1" applyBorder="1" applyAlignment="1">
      <alignment horizontal="center" vertical="top"/>
    </xf>
    <xf numFmtId="0" fontId="28" fillId="5" borderId="12" xfId="0" applyFont="1" applyFill="1" applyBorder="1" applyAlignment="1">
      <alignment horizontal="center" vertical="center" textRotation="90" wrapText="1"/>
    </xf>
    <xf numFmtId="49" fontId="12" fillId="4" borderId="6" xfId="0" applyNumberFormat="1" applyFont="1" applyFill="1" applyBorder="1" applyAlignment="1">
      <alignment horizontal="center" vertical="top"/>
    </xf>
    <xf numFmtId="49" fontId="12" fillId="4" borderId="13" xfId="0" applyNumberFormat="1" applyFont="1" applyFill="1" applyBorder="1" applyAlignment="1">
      <alignment horizontal="center" vertical="top"/>
    </xf>
    <xf numFmtId="49" fontId="12" fillId="4" borderId="20" xfId="0" applyNumberFormat="1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center" textRotation="90" wrapText="1"/>
    </xf>
    <xf numFmtId="0" fontId="28" fillId="5" borderId="4" xfId="0" applyFont="1" applyFill="1" applyBorder="1" applyAlignment="1">
      <alignment horizontal="center" vertical="center" textRotation="90" wrapText="1"/>
    </xf>
    <xf numFmtId="0" fontId="14" fillId="9" borderId="22" xfId="0" applyFont="1" applyFill="1" applyBorder="1" applyAlignment="1">
      <alignment horizontal="center" vertical="top"/>
    </xf>
    <xf numFmtId="0" fontId="15" fillId="7" borderId="46" xfId="0" applyFont="1" applyFill="1" applyBorder="1" applyAlignment="1">
      <alignment horizontal="center" vertical="top" wrapText="1"/>
    </xf>
    <xf numFmtId="166" fontId="14" fillId="9" borderId="46" xfId="0" applyNumberFormat="1" applyFont="1" applyFill="1" applyBorder="1" applyAlignment="1">
      <alignment horizontal="right" vertical="top"/>
    </xf>
    <xf numFmtId="166" fontId="14" fillId="9" borderId="23" xfId="0" applyNumberFormat="1" applyFont="1" applyFill="1" applyBorder="1" applyAlignment="1">
      <alignment horizontal="right" vertical="top"/>
    </xf>
    <xf numFmtId="166" fontId="15" fillId="4" borderId="67" xfId="0" applyNumberFormat="1" applyFont="1" applyFill="1" applyBorder="1" applyAlignment="1">
      <alignment horizontal="right" vertical="top"/>
    </xf>
    <xf numFmtId="166" fontId="15" fillId="3" borderId="67" xfId="0" applyNumberFormat="1" applyFont="1" applyFill="1" applyBorder="1" applyAlignment="1">
      <alignment horizontal="right" vertical="top"/>
    </xf>
    <xf numFmtId="166" fontId="15" fillId="6" borderId="43" xfId="0" applyNumberFormat="1" applyFont="1" applyFill="1" applyBorder="1" applyAlignment="1">
      <alignment horizontal="right" vertical="top"/>
    </xf>
    <xf numFmtId="166" fontId="3" fillId="9" borderId="22" xfId="0" applyNumberFormat="1" applyFont="1" applyFill="1" applyBorder="1" applyAlignment="1">
      <alignment horizontal="left" vertical="top"/>
    </xf>
    <xf numFmtId="0" fontId="21" fillId="0" borderId="34" xfId="0" applyFont="1" applyFill="1" applyBorder="1" applyAlignment="1">
      <alignment horizontal="center" vertical="top" wrapText="1"/>
    </xf>
    <xf numFmtId="166" fontId="13" fillId="7" borderId="3" xfId="0" applyNumberFormat="1" applyFont="1" applyFill="1" applyBorder="1" applyAlignment="1">
      <alignment vertical="top"/>
    </xf>
    <xf numFmtId="166" fontId="3" fillId="0" borderId="43" xfId="0" applyNumberFormat="1" applyFont="1" applyFill="1" applyBorder="1" applyAlignment="1">
      <alignment vertical="top" wrapText="1"/>
    </xf>
    <xf numFmtId="165" fontId="3" fillId="0" borderId="54" xfId="0" applyNumberFormat="1" applyFont="1" applyFill="1" applyBorder="1" applyAlignment="1">
      <alignment horizontal="center" vertical="top"/>
    </xf>
    <xf numFmtId="1" fontId="3" fillId="0" borderId="43" xfId="0" applyNumberFormat="1" applyFont="1" applyFill="1" applyBorder="1" applyAlignment="1">
      <alignment vertical="top"/>
    </xf>
    <xf numFmtId="0" fontId="14" fillId="0" borderId="54" xfId="0" applyFont="1" applyBorder="1"/>
    <xf numFmtId="0" fontId="14" fillId="0" borderId="47" xfId="0" applyFont="1" applyFill="1" applyBorder="1" applyAlignment="1">
      <alignment horizontal="center" vertical="top"/>
    </xf>
    <xf numFmtId="0" fontId="28" fillId="5" borderId="19" xfId="0" applyFont="1" applyFill="1" applyBorder="1" applyAlignment="1">
      <alignment horizontal="center" vertical="center" wrapText="1"/>
    </xf>
    <xf numFmtId="166" fontId="3" fillId="9" borderId="22" xfId="0" applyNumberFormat="1" applyFont="1" applyFill="1" applyBorder="1" applyAlignment="1">
      <alignment horizontal="left" vertical="top" wrapText="1"/>
    </xf>
    <xf numFmtId="166" fontId="3" fillId="0" borderId="41" xfId="0" applyNumberFormat="1" applyFont="1" applyFill="1" applyBorder="1" applyAlignment="1">
      <alignment horizontal="right" vertical="top" wrapText="1"/>
    </xf>
    <xf numFmtId="0" fontId="14" fillId="5" borderId="52" xfId="0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vertical="top" wrapText="1"/>
    </xf>
    <xf numFmtId="166" fontId="3" fillId="0" borderId="54" xfId="0" applyNumberFormat="1" applyFont="1" applyFill="1" applyBorder="1" applyAlignment="1">
      <alignment vertical="top" wrapText="1"/>
    </xf>
    <xf numFmtId="166" fontId="14" fillId="7" borderId="46" xfId="0" applyNumberFormat="1" applyFont="1" applyFill="1" applyBorder="1" applyAlignment="1">
      <alignment horizontal="right" vertical="top"/>
    </xf>
    <xf numFmtId="166" fontId="15" fillId="7" borderId="46" xfId="0" applyNumberFormat="1" applyFont="1" applyFill="1" applyBorder="1" applyAlignment="1">
      <alignment horizontal="right" vertical="top"/>
    </xf>
    <xf numFmtId="166" fontId="15" fillId="8" borderId="48" xfId="0" applyNumberFormat="1" applyFont="1" applyFill="1" applyBorder="1" applyAlignment="1">
      <alignment horizontal="right" vertical="top"/>
    </xf>
    <xf numFmtId="166" fontId="14" fillId="9" borderId="59" xfId="0" applyNumberFormat="1" applyFont="1" applyFill="1" applyBorder="1" applyAlignment="1">
      <alignment horizontal="right" vertical="top"/>
    </xf>
    <xf numFmtId="166" fontId="15" fillId="7" borderId="59" xfId="0" applyNumberFormat="1" applyFont="1" applyFill="1" applyBorder="1" applyAlignment="1">
      <alignment horizontal="right" vertical="top"/>
    </xf>
    <xf numFmtId="166" fontId="15" fillId="8" borderId="51" xfId="0" applyNumberFormat="1" applyFont="1" applyFill="1" applyBorder="1" applyAlignment="1">
      <alignment horizontal="right" vertical="top"/>
    </xf>
    <xf numFmtId="0" fontId="16" fillId="8" borderId="48" xfId="0" applyFont="1" applyFill="1" applyBorder="1" applyAlignment="1">
      <alignment horizontal="center" vertical="top" wrapText="1"/>
    </xf>
    <xf numFmtId="0" fontId="28" fillId="5" borderId="1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top" wrapText="1"/>
    </xf>
    <xf numFmtId="166" fontId="14" fillId="7" borderId="17" xfId="0" applyNumberFormat="1" applyFont="1" applyFill="1" applyBorder="1" applyAlignment="1">
      <alignment horizontal="right" vertical="top"/>
    </xf>
    <xf numFmtId="166" fontId="14" fillId="9" borderId="17" xfId="0" applyNumberFormat="1" applyFont="1" applyFill="1" applyBorder="1" applyAlignment="1">
      <alignment horizontal="right" vertical="top"/>
    </xf>
    <xf numFmtId="166" fontId="14" fillId="9" borderId="70" xfId="0" applyNumberFormat="1" applyFont="1" applyFill="1" applyBorder="1" applyAlignment="1">
      <alignment horizontal="right" vertical="top"/>
    </xf>
    <xf numFmtId="1" fontId="14" fillId="0" borderId="53" xfId="0" applyNumberFormat="1" applyFont="1" applyFill="1" applyBorder="1" applyAlignment="1">
      <alignment horizontal="center" vertical="top" wrapText="1"/>
    </xf>
    <xf numFmtId="0" fontId="21" fillId="9" borderId="22" xfId="0" applyFont="1" applyFill="1" applyBorder="1" applyAlignment="1">
      <alignment horizontal="center" vertical="top"/>
    </xf>
    <xf numFmtId="0" fontId="16" fillId="7" borderId="51" xfId="0" applyFont="1" applyFill="1" applyBorder="1" applyAlignment="1">
      <alignment horizontal="center" vertical="top" wrapText="1"/>
    </xf>
    <xf numFmtId="0" fontId="21" fillId="0" borderId="53" xfId="0" applyFont="1" applyFill="1" applyBorder="1" applyAlignment="1">
      <alignment horizontal="center" vertical="top" wrapText="1"/>
    </xf>
    <xf numFmtId="49" fontId="12" fillId="4" borderId="13" xfId="0" applyNumberFormat="1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center" vertical="top"/>
    </xf>
    <xf numFmtId="1" fontId="14" fillId="9" borderId="53" xfId="0" applyNumberFormat="1" applyFont="1" applyFill="1" applyBorder="1" applyAlignment="1">
      <alignment horizontal="center" vertical="top"/>
    </xf>
    <xf numFmtId="0" fontId="15" fillId="7" borderId="50" xfId="0" applyFont="1" applyFill="1" applyBorder="1" applyAlignment="1">
      <alignment horizontal="center" vertical="top" wrapText="1"/>
    </xf>
    <xf numFmtId="166" fontId="15" fillId="7" borderId="17" xfId="0" applyNumberFormat="1" applyFont="1" applyFill="1" applyBorder="1" applyAlignment="1">
      <alignment horizontal="right" vertical="top"/>
    </xf>
    <xf numFmtId="166" fontId="15" fillId="7" borderId="70" xfId="0" applyNumberFormat="1" applyFont="1" applyFill="1" applyBorder="1" applyAlignment="1">
      <alignment horizontal="right" vertical="top"/>
    </xf>
    <xf numFmtId="0" fontId="17" fillId="0" borderId="17" xfId="0" applyFont="1" applyBorder="1" applyAlignment="1">
      <alignment horizontal="center" vertical="center" wrapText="1"/>
    </xf>
    <xf numFmtId="166" fontId="3" fillId="9" borderId="70" xfId="0" applyNumberFormat="1" applyFont="1" applyFill="1" applyBorder="1" applyAlignment="1">
      <alignment horizontal="left" vertical="top"/>
    </xf>
    <xf numFmtId="3" fontId="14" fillId="9" borderId="50" xfId="0" applyNumberFormat="1" applyFont="1" applyFill="1" applyBorder="1" applyAlignment="1">
      <alignment horizontal="center" vertical="top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166" fontId="3" fillId="0" borderId="53" xfId="0" applyNumberFormat="1" applyFont="1" applyFill="1" applyBorder="1" applyAlignment="1">
      <alignment horizontal="left" vertical="top" wrapText="1"/>
    </xf>
    <xf numFmtId="0" fontId="19" fillId="4" borderId="57" xfId="0" applyFont="1" applyFill="1" applyBorder="1" applyAlignment="1">
      <alignment horizontal="left" vertical="center" wrapText="1"/>
    </xf>
    <xf numFmtId="0" fontId="19" fillId="4" borderId="55" xfId="0" applyFont="1" applyFill="1" applyBorder="1" applyAlignment="1">
      <alignment horizontal="left" vertical="center" wrapText="1"/>
    </xf>
    <xf numFmtId="0" fontId="19" fillId="4" borderId="56" xfId="0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center" vertical="center" textRotation="90" wrapText="1"/>
    </xf>
    <xf numFmtId="0" fontId="28" fillId="5" borderId="12" xfId="0" applyFont="1" applyFill="1" applyBorder="1" applyAlignment="1">
      <alignment horizontal="center" vertical="center" textRotation="90" wrapText="1"/>
    </xf>
    <xf numFmtId="0" fontId="28" fillId="5" borderId="4" xfId="0" applyFont="1" applyFill="1" applyBorder="1" applyAlignment="1">
      <alignment horizontal="center" vertical="center" textRotation="90" wrapText="1"/>
    </xf>
    <xf numFmtId="49" fontId="3" fillId="0" borderId="44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3" fillId="0" borderId="37" xfId="0" applyNumberFormat="1" applyFont="1" applyBorder="1" applyAlignment="1">
      <alignment horizontal="center" vertical="top"/>
    </xf>
    <xf numFmtId="0" fontId="11" fillId="9" borderId="10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28" fillId="0" borderId="41" xfId="0" applyFont="1" applyFill="1" applyBorder="1" applyAlignment="1">
      <alignment horizontal="center" vertical="center" textRotation="90" wrapText="1"/>
    </xf>
    <xf numFmtId="0" fontId="28" fillId="0" borderId="22" xfId="0" applyFont="1" applyFill="1" applyBorder="1" applyAlignment="1">
      <alignment horizontal="center" vertical="center" textRotation="90" wrapText="1"/>
    </xf>
    <xf numFmtId="0" fontId="28" fillId="0" borderId="43" xfId="0" applyFont="1" applyFill="1" applyBorder="1" applyAlignment="1">
      <alignment horizontal="center" vertical="center" textRotation="90" wrapText="1"/>
    </xf>
    <xf numFmtId="0" fontId="28" fillId="0" borderId="41" xfId="0" applyFont="1" applyBorder="1" applyAlignment="1">
      <alignment horizontal="center" vertical="center" textRotation="90" wrapText="1"/>
    </xf>
    <xf numFmtId="0" fontId="28" fillId="0" borderId="22" xfId="0" applyFont="1" applyBorder="1" applyAlignment="1">
      <alignment horizontal="center" vertical="center" textRotation="90" wrapText="1"/>
    </xf>
    <xf numFmtId="0" fontId="28" fillId="0" borderId="43" xfId="0" applyFont="1" applyBorder="1" applyAlignment="1">
      <alignment horizontal="center" vertical="center" textRotation="90" wrapText="1"/>
    </xf>
    <xf numFmtId="49" fontId="3" fillId="0" borderId="60" xfId="0" applyNumberFormat="1" applyFont="1" applyBorder="1" applyAlignment="1">
      <alignment horizontal="center" vertical="top"/>
    </xf>
    <xf numFmtId="49" fontId="3" fillId="0" borderId="35" xfId="0" applyNumberFormat="1" applyFont="1" applyBorder="1" applyAlignment="1">
      <alignment horizontal="center" vertical="top"/>
    </xf>
    <xf numFmtId="49" fontId="3" fillId="0" borderId="49" xfId="0" applyNumberFormat="1" applyFont="1" applyBorder="1" applyAlignment="1">
      <alignment horizontal="center" vertical="top"/>
    </xf>
    <xf numFmtId="49" fontId="18" fillId="3" borderId="5" xfId="0" applyNumberFormat="1" applyFont="1" applyFill="1" applyBorder="1" applyAlignment="1">
      <alignment horizontal="center" vertical="top"/>
    </xf>
    <xf numFmtId="49" fontId="18" fillId="3" borderId="12" xfId="0" applyNumberFormat="1" applyFont="1" applyFill="1" applyBorder="1" applyAlignment="1">
      <alignment horizontal="center" vertical="top"/>
    </xf>
    <xf numFmtId="49" fontId="18" fillId="3" borderId="4" xfId="0" applyNumberFormat="1" applyFont="1" applyFill="1" applyBorder="1" applyAlignment="1">
      <alignment horizontal="center" vertical="top"/>
    </xf>
    <xf numFmtId="49" fontId="12" fillId="4" borderId="6" xfId="0" applyNumberFormat="1" applyFont="1" applyFill="1" applyBorder="1" applyAlignment="1">
      <alignment horizontal="center" vertical="top"/>
    </xf>
    <xf numFmtId="49" fontId="12" fillId="4" borderId="13" xfId="0" applyNumberFormat="1" applyFont="1" applyFill="1" applyBorder="1" applyAlignment="1">
      <alignment horizontal="center" vertical="top"/>
    </xf>
    <xf numFmtId="49" fontId="12" fillId="4" borderId="20" xfId="0" applyNumberFormat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center" vertical="top"/>
    </xf>
    <xf numFmtId="49" fontId="12" fillId="3" borderId="4" xfId="0" applyNumberFormat="1" applyFont="1" applyFill="1" applyBorder="1" applyAlignment="1">
      <alignment horizontal="center" vertical="top"/>
    </xf>
    <xf numFmtId="0" fontId="10" fillId="0" borderId="29" xfId="0" applyFont="1" applyBorder="1" applyAlignment="1">
      <alignment horizontal="center" vertical="center" textRotation="90" wrapText="1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49" fontId="12" fillId="3" borderId="60" xfId="0" applyNumberFormat="1" applyFont="1" applyFill="1" applyBorder="1" applyAlignment="1">
      <alignment horizontal="left" vertical="top"/>
    </xf>
    <xf numFmtId="49" fontId="12" fillId="3" borderId="39" xfId="0" applyNumberFormat="1" applyFont="1" applyFill="1" applyBorder="1" applyAlignment="1">
      <alignment horizontal="left" vertical="top"/>
    </xf>
    <xf numFmtId="49" fontId="12" fillId="3" borderId="35" xfId="0" applyNumberFormat="1" applyFont="1" applyFill="1" applyBorder="1" applyAlignment="1">
      <alignment horizontal="left" vertical="top"/>
    </xf>
    <xf numFmtId="49" fontId="12" fillId="3" borderId="0" xfId="0" applyNumberFormat="1" applyFont="1" applyFill="1" applyBorder="1" applyAlignment="1">
      <alignment horizontal="left" vertical="top"/>
    </xf>
    <xf numFmtId="0" fontId="13" fillId="4" borderId="57" xfId="0" applyFont="1" applyFill="1" applyBorder="1" applyAlignment="1">
      <alignment horizontal="left" vertical="center" wrapText="1"/>
    </xf>
    <xf numFmtId="0" fontId="13" fillId="4" borderId="55" xfId="0" applyFont="1" applyFill="1" applyBorder="1" applyAlignment="1">
      <alignment horizontal="left" vertical="center" wrapText="1"/>
    </xf>
    <xf numFmtId="0" fontId="13" fillId="4" borderId="5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/>
    </xf>
    <xf numFmtId="0" fontId="3" fillId="0" borderId="50" xfId="0" applyFont="1" applyBorder="1" applyAlignment="1">
      <alignment horizontal="center" vertical="center" textRotation="90"/>
    </xf>
    <xf numFmtId="0" fontId="3" fillId="0" borderId="54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165" fontId="15" fillId="4" borderId="67" xfId="0" applyNumberFormat="1" applyFont="1" applyFill="1" applyBorder="1" applyAlignment="1">
      <alignment horizontal="center" vertical="top"/>
    </xf>
    <xf numFmtId="165" fontId="15" fillId="4" borderId="55" xfId="0" applyNumberFormat="1" applyFont="1" applyFill="1" applyBorder="1" applyAlignment="1">
      <alignment horizontal="center" vertical="top"/>
    </xf>
    <xf numFmtId="166" fontId="13" fillId="3" borderId="22" xfId="0" applyNumberFormat="1" applyFont="1" applyFill="1" applyBorder="1" applyAlignment="1">
      <alignment horizontal="center" vertical="top"/>
    </xf>
    <xf numFmtId="166" fontId="13" fillId="3" borderId="0" xfId="0" applyNumberFormat="1" applyFont="1" applyFill="1" applyBorder="1" applyAlignment="1">
      <alignment horizontal="center" vertical="top"/>
    </xf>
    <xf numFmtId="49" fontId="26" fillId="0" borderId="0" xfId="0" applyNumberFormat="1" applyFont="1" applyFill="1" applyBorder="1" applyAlignment="1">
      <alignment horizontal="center" wrapText="1"/>
    </xf>
    <xf numFmtId="49" fontId="26" fillId="0" borderId="63" xfId="0" applyNumberFormat="1" applyFont="1" applyFill="1" applyBorder="1" applyAlignment="1">
      <alignment horizontal="center" wrapText="1"/>
    </xf>
    <xf numFmtId="166" fontId="13" fillId="6" borderId="67" xfId="0" applyNumberFormat="1" applyFont="1" applyFill="1" applyBorder="1" applyAlignment="1">
      <alignment horizontal="center" vertical="top"/>
    </xf>
    <xf numFmtId="166" fontId="13" fillId="6" borderId="55" xfId="0" applyNumberFormat="1" applyFont="1" applyFill="1" applyBorder="1" applyAlignment="1">
      <alignment horizontal="center" vertical="top"/>
    </xf>
    <xf numFmtId="49" fontId="16" fillId="6" borderId="57" xfId="0" applyNumberFormat="1" applyFont="1" applyFill="1" applyBorder="1" applyAlignment="1">
      <alignment horizontal="right" vertical="top"/>
    </xf>
    <xf numFmtId="49" fontId="16" fillId="6" borderId="55" xfId="0" applyNumberFormat="1" applyFont="1" applyFill="1" applyBorder="1" applyAlignment="1">
      <alignment horizontal="right" vertical="top"/>
    </xf>
    <xf numFmtId="49" fontId="16" fillId="4" borderId="49" xfId="0" applyNumberFormat="1" applyFont="1" applyFill="1" applyBorder="1" applyAlignment="1">
      <alignment horizontal="right" vertical="top"/>
    </xf>
    <xf numFmtId="49" fontId="16" fillId="4" borderId="63" xfId="0" applyNumberFormat="1" applyFont="1" applyFill="1" applyBorder="1" applyAlignment="1">
      <alignment horizontal="right" vertical="top"/>
    </xf>
    <xf numFmtId="49" fontId="16" fillId="3" borderId="57" xfId="0" applyNumberFormat="1" applyFont="1" applyFill="1" applyBorder="1" applyAlignment="1">
      <alignment horizontal="right" vertical="top"/>
    </xf>
    <xf numFmtId="49" fontId="16" fillId="3" borderId="55" xfId="0" applyNumberFormat="1" applyFont="1" applyFill="1" applyBorder="1" applyAlignment="1">
      <alignment horizontal="right" vertical="top"/>
    </xf>
    <xf numFmtId="0" fontId="3" fillId="0" borderId="39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12" fillId="4" borderId="60" xfId="0" applyNumberFormat="1" applyFont="1" applyFill="1" applyBorder="1" applyAlignment="1">
      <alignment horizontal="center" vertical="top"/>
    </xf>
    <xf numFmtId="49" fontId="12" fillId="4" borderId="35" xfId="0" applyNumberFormat="1" applyFont="1" applyFill="1" applyBorder="1" applyAlignment="1">
      <alignment horizontal="center" vertical="top"/>
    </xf>
    <xf numFmtId="49" fontId="12" fillId="8" borderId="60" xfId="0" applyNumberFormat="1" applyFont="1" applyFill="1" applyBorder="1" applyAlignment="1">
      <alignment horizontal="center" vertical="top"/>
    </xf>
    <xf numFmtId="49" fontId="12" fillId="8" borderId="35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21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 wrapText="1"/>
    </xf>
    <xf numFmtId="0" fontId="28" fillId="5" borderId="17" xfId="0" applyFont="1" applyFill="1" applyBorder="1" applyAlignment="1">
      <alignment horizontal="center" vertical="center" textRotation="90" wrapText="1"/>
    </xf>
    <xf numFmtId="0" fontId="28" fillId="5" borderId="15" xfId="0" applyFont="1" applyFill="1" applyBorder="1" applyAlignment="1">
      <alignment horizontal="center" vertical="center" textRotation="90" wrapText="1"/>
    </xf>
    <xf numFmtId="0" fontId="28" fillId="5" borderId="12" xfId="0" applyFont="1" applyFill="1" applyBorder="1" applyAlignment="1">
      <alignment horizontal="center" vertical="top" wrapText="1"/>
    </xf>
    <xf numFmtId="0" fontId="28" fillId="5" borderId="15" xfId="0" applyFont="1" applyFill="1" applyBorder="1" applyAlignment="1">
      <alignment horizontal="center" vertical="top" wrapText="1"/>
    </xf>
    <xf numFmtId="0" fontId="3" fillId="0" borderId="60" xfId="0" applyNumberFormat="1" applyFont="1" applyBorder="1" applyAlignment="1">
      <alignment horizontal="center" vertical="top"/>
    </xf>
    <xf numFmtId="0" fontId="3" fillId="0" borderId="35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49" fontId="18" fillId="4" borderId="6" xfId="0" applyNumberFormat="1" applyFont="1" applyFill="1" applyBorder="1" applyAlignment="1">
      <alignment horizontal="center" vertical="top"/>
    </xf>
    <xf numFmtId="49" fontId="18" fillId="4" borderId="13" xfId="0" applyNumberFormat="1" applyFont="1" applyFill="1" applyBorder="1" applyAlignment="1">
      <alignment horizontal="center" vertical="top"/>
    </xf>
    <xf numFmtId="49" fontId="18" fillId="4" borderId="20" xfId="0" applyNumberFormat="1" applyFont="1" applyFill="1" applyBorder="1" applyAlignment="1">
      <alignment horizontal="center" vertical="top"/>
    </xf>
    <xf numFmtId="49" fontId="19" fillId="4" borderId="55" xfId="0" applyNumberFormat="1" applyFont="1" applyFill="1" applyBorder="1" applyAlignment="1">
      <alignment horizontal="right" vertical="top"/>
    </xf>
    <xf numFmtId="49" fontId="19" fillId="4" borderId="63" xfId="0" applyNumberFormat="1" applyFont="1" applyFill="1" applyBorder="1" applyAlignment="1">
      <alignment horizontal="right" vertical="top"/>
    </xf>
    <xf numFmtId="0" fontId="3" fillId="12" borderId="11" xfId="0" applyFont="1" applyFill="1" applyBorder="1" applyAlignment="1">
      <alignment horizontal="left" vertical="top" wrapText="1"/>
    </xf>
    <xf numFmtId="0" fontId="4" fillId="12" borderId="11" xfId="0" applyFont="1" applyFill="1" applyBorder="1" applyAlignment="1">
      <alignment horizontal="left" vertical="top" wrapText="1"/>
    </xf>
    <xf numFmtId="0" fontId="4" fillId="12" borderId="25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3" fillId="12" borderId="18" xfId="0" applyFont="1" applyFill="1" applyBorder="1" applyAlignment="1">
      <alignment horizontal="left" vertical="top" wrapText="1"/>
    </xf>
    <xf numFmtId="0" fontId="3" fillId="12" borderId="14" xfId="0" applyFont="1" applyFill="1" applyBorder="1" applyAlignment="1">
      <alignment horizontal="left" vertical="top" wrapText="1"/>
    </xf>
    <xf numFmtId="0" fontId="3" fillId="12" borderId="16" xfId="0" applyFont="1" applyFill="1" applyBorder="1" applyAlignment="1">
      <alignment horizontal="left" vertical="top" wrapText="1"/>
    </xf>
    <xf numFmtId="0" fontId="3" fillId="12" borderId="32" xfId="0" applyFont="1" applyFill="1" applyBorder="1" applyAlignment="1">
      <alignment horizontal="left" vertical="top" wrapText="1"/>
    </xf>
    <xf numFmtId="49" fontId="18" fillId="9" borderId="60" xfId="0" applyNumberFormat="1" applyFont="1" applyFill="1" applyBorder="1" applyAlignment="1">
      <alignment horizontal="center" vertical="top" wrapText="1"/>
    </xf>
    <xf numFmtId="49" fontId="18" fillId="9" borderId="35" xfId="0" applyNumberFormat="1" applyFont="1" applyFill="1" applyBorder="1" applyAlignment="1">
      <alignment horizontal="center" vertical="top" wrapText="1"/>
    </xf>
    <xf numFmtId="0" fontId="22" fillId="9" borderId="49" xfId="0" applyFont="1" applyFill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37" xfId="0" applyNumberFormat="1" applyFont="1" applyBorder="1" applyAlignment="1">
      <alignment horizontal="center" vertical="center" textRotation="90" wrapText="1"/>
    </xf>
    <xf numFmtId="0" fontId="24" fillId="9" borderId="50" xfId="0" applyFont="1" applyFill="1" applyBorder="1" applyAlignment="1">
      <alignment horizontal="center" vertical="center" wrapText="1"/>
    </xf>
    <xf numFmtId="0" fontId="24" fillId="9" borderId="5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49" fontId="15" fillId="8" borderId="51" xfId="0" applyNumberFormat="1" applyFont="1" applyFill="1" applyBorder="1" applyAlignment="1">
      <alignment horizontal="center" vertical="top"/>
    </xf>
    <xf numFmtId="49" fontId="15" fillId="8" borderId="42" xfId="0" applyNumberFormat="1" applyFont="1" applyFill="1" applyBorder="1" applyAlignment="1">
      <alignment horizontal="center" vertical="top"/>
    </xf>
    <xf numFmtId="165" fontId="3" fillId="9" borderId="53" xfId="0" applyNumberFormat="1" applyFont="1" applyFill="1" applyBorder="1" applyAlignment="1">
      <alignment horizontal="left" vertical="top" wrapText="1"/>
    </xf>
    <xf numFmtId="0" fontId="3" fillId="14" borderId="71" xfId="0" applyFont="1" applyFill="1" applyBorder="1" applyAlignment="1">
      <alignment horizontal="left" vertical="top" wrapText="1"/>
    </xf>
    <xf numFmtId="0" fontId="3" fillId="14" borderId="61" xfId="0" applyFont="1" applyFill="1" applyBorder="1" applyAlignment="1">
      <alignment horizontal="left" vertical="top" wrapText="1"/>
    </xf>
    <xf numFmtId="0" fontId="3" fillId="14" borderId="62" xfId="0" applyFont="1" applyFill="1" applyBorder="1" applyAlignment="1">
      <alignment horizontal="left" vertical="top" wrapText="1"/>
    </xf>
    <xf numFmtId="165" fontId="15" fillId="4" borderId="56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3" fillId="0" borderId="54" xfId="0" applyFont="1" applyBorder="1" applyAlignment="1">
      <alignment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14" borderId="74" xfId="0" applyFont="1" applyFill="1" applyBorder="1" applyAlignment="1">
      <alignment horizontal="left" vertical="top" wrapText="1"/>
    </xf>
    <xf numFmtId="0" fontId="3" fillId="14" borderId="35" xfId="0" applyFont="1" applyFill="1" applyBorder="1" applyAlignment="1">
      <alignment horizontal="left" vertical="top" wrapText="1"/>
    </xf>
    <xf numFmtId="0" fontId="28" fillId="5" borderId="70" xfId="0" applyFont="1" applyFill="1" applyBorder="1" applyAlignment="1">
      <alignment horizontal="center" vertical="center" textRotation="90" wrapText="1"/>
    </xf>
    <xf numFmtId="0" fontId="28" fillId="5" borderId="22" xfId="0" applyFont="1" applyFill="1" applyBorder="1" applyAlignment="1">
      <alignment horizontal="center" vertical="center" textRotation="90" wrapText="1"/>
    </xf>
    <xf numFmtId="0" fontId="28" fillId="5" borderId="17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left" vertical="top" wrapText="1"/>
    </xf>
    <xf numFmtId="49" fontId="13" fillId="8" borderId="51" xfId="0" applyNumberFormat="1" applyFont="1" applyFill="1" applyBorder="1" applyAlignment="1">
      <alignment horizontal="center" vertical="top"/>
    </xf>
    <xf numFmtId="0" fontId="11" fillId="0" borderId="6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left" vertical="top" wrapText="1"/>
    </xf>
    <xf numFmtId="0" fontId="4" fillId="13" borderId="11" xfId="0" applyFont="1" applyFill="1" applyBorder="1" applyAlignment="1">
      <alignment horizontal="left" vertical="top" wrapText="1"/>
    </xf>
    <xf numFmtId="0" fontId="3" fillId="9" borderId="61" xfId="0" applyFont="1" applyFill="1" applyBorder="1" applyAlignment="1">
      <alignment horizontal="left" vertical="top" wrapText="1"/>
    </xf>
    <xf numFmtId="0" fontId="28" fillId="5" borderId="31" xfId="0" applyFont="1" applyFill="1" applyBorder="1" applyAlignment="1">
      <alignment horizontal="center" vertical="center" textRotation="90" wrapText="1"/>
    </xf>
    <xf numFmtId="49" fontId="12" fillId="9" borderId="60" xfId="0" applyNumberFormat="1" applyFont="1" applyFill="1" applyBorder="1" applyAlignment="1">
      <alignment horizontal="center" vertical="top" wrapText="1"/>
    </xf>
    <xf numFmtId="49" fontId="12" fillId="9" borderId="35" xfId="0" applyNumberFormat="1" applyFont="1" applyFill="1" applyBorder="1" applyAlignment="1">
      <alignment horizontal="center" vertical="top" wrapText="1"/>
    </xf>
    <xf numFmtId="0" fontId="23" fillId="9" borderId="49" xfId="0" applyFont="1" applyFill="1" applyBorder="1" applyAlignment="1">
      <alignment horizontal="center" vertical="top" wrapText="1"/>
    </xf>
    <xf numFmtId="0" fontId="3" fillId="12" borderId="61" xfId="0" applyFont="1" applyFill="1" applyBorder="1" applyAlignment="1">
      <alignment horizontal="left" vertical="top" wrapText="1"/>
    </xf>
    <xf numFmtId="0" fontId="3" fillId="12" borderId="62" xfId="0" applyFont="1" applyFill="1" applyBorder="1" applyAlignment="1">
      <alignment horizontal="left" vertical="top" wrapText="1"/>
    </xf>
    <xf numFmtId="0" fontId="3" fillId="12" borderId="42" xfId="0" applyFont="1" applyFill="1" applyBorder="1" applyAlignment="1">
      <alignment horizontal="left" vertical="top" wrapText="1"/>
    </xf>
    <xf numFmtId="49" fontId="18" fillId="9" borderId="8" xfId="0" applyNumberFormat="1" applyFont="1" applyFill="1" applyBorder="1" applyAlignment="1">
      <alignment horizontal="center" vertical="top"/>
    </xf>
    <xf numFmtId="49" fontId="18" fillId="9" borderId="35" xfId="0" applyNumberFormat="1" applyFont="1" applyFill="1" applyBorder="1" applyAlignment="1">
      <alignment horizontal="center" vertical="top"/>
    </xf>
    <xf numFmtId="49" fontId="18" fillId="9" borderId="25" xfId="0" applyNumberFormat="1" applyFont="1" applyFill="1" applyBorder="1" applyAlignment="1">
      <alignment horizontal="center" vertical="top"/>
    </xf>
    <xf numFmtId="0" fontId="3" fillId="9" borderId="32" xfId="0" applyFont="1" applyFill="1" applyBorder="1" applyAlignment="1">
      <alignment horizontal="left" vertical="top" wrapText="1"/>
    </xf>
    <xf numFmtId="0" fontId="3" fillId="9" borderId="7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center" vertical="center" textRotation="90" wrapText="1"/>
    </xf>
    <xf numFmtId="0" fontId="28" fillId="0" borderId="31" xfId="0" applyFont="1" applyFill="1" applyBorder="1" applyAlignment="1">
      <alignment horizontal="center" vertical="center" textRotation="90" wrapText="1"/>
    </xf>
    <xf numFmtId="49" fontId="16" fillId="4" borderId="55" xfId="0" applyNumberFormat="1" applyFont="1" applyFill="1" applyBorder="1" applyAlignment="1">
      <alignment horizontal="right" vertical="top"/>
    </xf>
    <xf numFmtId="49" fontId="16" fillId="4" borderId="56" xfId="0" applyNumberFormat="1" applyFont="1" applyFill="1" applyBorder="1" applyAlignment="1">
      <alignment horizontal="right" vertical="top"/>
    </xf>
    <xf numFmtId="49" fontId="3" fillId="0" borderId="32" xfId="0" applyNumberFormat="1" applyFont="1" applyBorder="1" applyAlignment="1">
      <alignment horizontal="center" vertical="top" wrapText="1"/>
    </xf>
    <xf numFmtId="0" fontId="3" fillId="9" borderId="60" xfId="0" applyFont="1" applyFill="1" applyBorder="1" applyAlignment="1">
      <alignment horizontal="left" vertical="top" wrapText="1"/>
    </xf>
    <xf numFmtId="0" fontId="3" fillId="9" borderId="35" xfId="0" applyFont="1" applyFill="1" applyBorder="1" applyAlignment="1">
      <alignment horizontal="left" vertical="top" wrapText="1"/>
    </xf>
    <xf numFmtId="0" fontId="3" fillId="9" borderId="49" xfId="0" applyFont="1" applyFill="1" applyBorder="1" applyAlignment="1">
      <alignment horizontal="left" vertical="top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49" fontId="16" fillId="4" borderId="67" xfId="0" applyNumberFormat="1" applyFont="1" applyFill="1" applyBorder="1" applyAlignment="1">
      <alignment horizontal="left" vertical="top"/>
    </xf>
    <xf numFmtId="49" fontId="16" fillId="4" borderId="55" xfId="0" applyNumberFormat="1" applyFont="1" applyFill="1" applyBorder="1" applyAlignment="1">
      <alignment horizontal="left" vertical="top"/>
    </xf>
    <xf numFmtId="49" fontId="16" fillId="4" borderId="56" xfId="0" applyNumberFormat="1" applyFont="1" applyFill="1" applyBorder="1" applyAlignment="1">
      <alignment horizontal="left" vertical="top"/>
    </xf>
    <xf numFmtId="0" fontId="3" fillId="0" borderId="50" xfId="0" applyFont="1" applyBorder="1" applyAlignment="1">
      <alignment vertical="top" wrapText="1"/>
    </xf>
    <xf numFmtId="49" fontId="13" fillId="4" borderId="57" xfId="0" applyNumberFormat="1" applyFont="1" applyFill="1" applyBorder="1" applyAlignment="1">
      <alignment horizontal="left" vertical="top" wrapText="1"/>
    </xf>
    <xf numFmtId="49" fontId="13" fillId="4" borderId="55" xfId="0" applyNumberFormat="1" applyFont="1" applyFill="1" applyBorder="1" applyAlignment="1">
      <alignment horizontal="left" vertical="top" wrapText="1"/>
    </xf>
    <xf numFmtId="0" fontId="3" fillId="0" borderId="3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66" fontId="15" fillId="4" borderId="55" xfId="0" applyNumberFormat="1" applyFont="1" applyFill="1" applyBorder="1" applyAlignment="1">
      <alignment horizontal="right" vertical="top"/>
    </xf>
    <xf numFmtId="166" fontId="15" fillId="4" borderId="56" xfId="0" applyNumberFormat="1" applyFont="1" applyFill="1" applyBorder="1" applyAlignment="1">
      <alignment horizontal="right" vertical="top"/>
    </xf>
    <xf numFmtId="49" fontId="19" fillId="4" borderId="40" xfId="0" applyNumberFormat="1" applyFont="1" applyFill="1" applyBorder="1" applyAlignment="1">
      <alignment horizontal="right" vertical="top"/>
    </xf>
    <xf numFmtId="49" fontId="19" fillId="4" borderId="27" xfId="0" applyNumberFormat="1" applyFont="1" applyFill="1" applyBorder="1" applyAlignment="1">
      <alignment horizontal="right" vertical="top"/>
    </xf>
    <xf numFmtId="49" fontId="19" fillId="4" borderId="28" xfId="0" applyNumberFormat="1" applyFont="1" applyFill="1" applyBorder="1" applyAlignment="1">
      <alignment horizontal="right" vertical="top"/>
    </xf>
    <xf numFmtId="0" fontId="22" fillId="9" borderId="25" xfId="0" applyFont="1" applyFill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12" fillId="9" borderId="60" xfId="0" applyNumberFormat="1" applyFont="1" applyFill="1" applyBorder="1" applyAlignment="1">
      <alignment horizontal="center" vertical="top"/>
    </xf>
    <xf numFmtId="49" fontId="12" fillId="9" borderId="35" xfId="0" applyNumberFormat="1" applyFont="1" applyFill="1" applyBorder="1" applyAlignment="1">
      <alignment horizontal="center" vertical="top"/>
    </xf>
    <xf numFmtId="49" fontId="12" fillId="9" borderId="49" xfId="0" applyNumberFormat="1" applyFont="1" applyFill="1" applyBorder="1" applyAlignment="1">
      <alignment horizontal="center" vertical="top"/>
    </xf>
    <xf numFmtId="0" fontId="3" fillId="12" borderId="21" xfId="0" applyFont="1" applyFill="1" applyBorder="1" applyAlignment="1">
      <alignment horizontal="left" vertical="top" wrapText="1"/>
    </xf>
    <xf numFmtId="0" fontId="3" fillId="14" borderId="11" xfId="0" applyFont="1" applyFill="1" applyBorder="1" applyAlignment="1">
      <alignment horizontal="left" vertical="top" wrapText="1"/>
    </xf>
    <xf numFmtId="0" fontId="3" fillId="14" borderId="25" xfId="0" applyFont="1" applyFill="1" applyBorder="1" applyAlignment="1">
      <alignment horizontal="left" vertical="top" wrapText="1"/>
    </xf>
    <xf numFmtId="0" fontId="21" fillId="0" borderId="38" xfId="0" applyFont="1" applyBorder="1" applyAlignment="1">
      <alignment horizontal="center" vertical="center" textRotation="90" wrapText="1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 wrapText="1"/>
    </xf>
    <xf numFmtId="0" fontId="3" fillId="12" borderId="73" xfId="0" applyFont="1" applyFill="1" applyBorder="1" applyAlignment="1">
      <alignment horizontal="left" vertical="top" wrapText="1"/>
    </xf>
    <xf numFmtId="0" fontId="24" fillId="0" borderId="50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12" borderId="73" xfId="0" applyFont="1" applyFill="1" applyBorder="1" applyAlignment="1">
      <alignment vertical="top" wrapText="1"/>
    </xf>
    <xf numFmtId="0" fontId="3" fillId="12" borderId="11" xfId="0" applyFont="1" applyFill="1" applyBorder="1" applyAlignment="1">
      <alignment vertical="top" wrapText="1"/>
    </xf>
    <xf numFmtId="0" fontId="3" fillId="12" borderId="25" xfId="0" applyFont="1" applyFill="1" applyBorder="1" applyAlignment="1">
      <alignment vertical="top" wrapText="1"/>
    </xf>
    <xf numFmtId="0" fontId="3" fillId="0" borderId="50" xfId="0" applyFont="1" applyBorder="1" applyAlignment="1">
      <alignment wrapText="1"/>
    </xf>
    <xf numFmtId="0" fontId="3" fillId="0" borderId="52" xfId="0" applyFont="1" applyBorder="1" applyAlignment="1">
      <alignment wrapText="1"/>
    </xf>
    <xf numFmtId="0" fontId="3" fillId="0" borderId="52" xfId="0" applyFont="1" applyBorder="1" applyAlignment="1">
      <alignment vertical="top" wrapText="1"/>
    </xf>
    <xf numFmtId="0" fontId="4" fillId="0" borderId="38" xfId="0" applyFont="1" applyBorder="1" applyAlignment="1">
      <alignment wrapText="1"/>
    </xf>
    <xf numFmtId="0" fontId="4" fillId="0" borderId="53" xfId="0" applyFont="1" applyBorder="1" applyAlignment="1">
      <alignment wrapText="1"/>
    </xf>
    <xf numFmtId="0" fontId="4" fillId="0" borderId="52" xfId="0" applyFont="1" applyBorder="1" applyAlignment="1">
      <alignment wrapText="1"/>
    </xf>
    <xf numFmtId="165" fontId="24" fillId="0" borderId="50" xfId="0" applyNumberFormat="1" applyFont="1" applyBorder="1" applyAlignment="1">
      <alignment horizontal="center" vertical="center" wrapText="1"/>
    </xf>
    <xf numFmtId="165" fontId="24" fillId="0" borderId="53" xfId="0" applyNumberFormat="1" applyFont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textRotation="90" wrapText="1"/>
    </xf>
    <xf numFmtId="0" fontId="28" fillId="5" borderId="23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3" fillId="9" borderId="50" xfId="0" applyFont="1" applyFill="1" applyBorder="1" applyAlignment="1">
      <alignment horizontal="left" vertical="top" wrapText="1"/>
    </xf>
    <xf numFmtId="0" fontId="3" fillId="9" borderId="53" xfId="0" applyFont="1" applyFill="1" applyBorder="1" applyAlignment="1">
      <alignment horizontal="left" vertical="top" wrapText="1"/>
    </xf>
    <xf numFmtId="0" fontId="3" fillId="9" borderId="54" xfId="0" applyFont="1" applyFill="1" applyBorder="1" applyAlignment="1">
      <alignment horizontal="left" vertical="top" wrapText="1"/>
    </xf>
    <xf numFmtId="0" fontId="3" fillId="0" borderId="38" xfId="0" applyFont="1" applyBorder="1" applyAlignment="1">
      <alignment wrapText="1"/>
    </xf>
    <xf numFmtId="0" fontId="3" fillId="0" borderId="53" xfId="0" applyFont="1" applyBorder="1" applyAlignment="1">
      <alignment wrapText="1"/>
    </xf>
    <xf numFmtId="166" fontId="13" fillId="6" borderId="55" xfId="0" applyNumberFormat="1" applyFont="1" applyFill="1" applyBorder="1" applyAlignment="1">
      <alignment horizontal="right" vertical="top"/>
    </xf>
    <xf numFmtId="166" fontId="13" fillId="6" borderId="56" xfId="0" applyNumberFormat="1" applyFont="1" applyFill="1" applyBorder="1" applyAlignment="1">
      <alignment horizontal="right" vertical="top"/>
    </xf>
    <xf numFmtId="166" fontId="15" fillId="3" borderId="0" xfId="0" applyNumberFormat="1" applyFont="1" applyFill="1" applyBorder="1" applyAlignment="1">
      <alignment horizontal="right" vertical="top"/>
    </xf>
    <xf numFmtId="166" fontId="15" fillId="3" borderId="34" xfId="0" applyNumberFormat="1" applyFont="1" applyFill="1" applyBorder="1" applyAlignment="1">
      <alignment horizontal="right" vertical="top"/>
    </xf>
    <xf numFmtId="0" fontId="4" fillId="0" borderId="50" xfId="0" applyFont="1" applyBorder="1" applyAlignment="1">
      <alignment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14" fillId="0" borderId="38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14" fillId="0" borderId="50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/>
    </xf>
    <xf numFmtId="0" fontId="14" fillId="0" borderId="52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left" vertical="top"/>
    </xf>
    <xf numFmtId="0" fontId="11" fillId="0" borderId="54" xfId="0" applyFont="1" applyBorder="1" applyAlignment="1">
      <alignment horizontal="left" vertical="top"/>
    </xf>
    <xf numFmtId="0" fontId="4" fillId="0" borderId="50" xfId="0" applyFont="1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14" fillId="0" borderId="54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center" vertical="top"/>
    </xf>
    <xf numFmtId="0" fontId="3" fillId="0" borderId="54" xfId="0" applyFont="1" applyBorder="1" applyAlignment="1">
      <alignment horizontal="left" vertical="top" wrapText="1"/>
    </xf>
    <xf numFmtId="0" fontId="4" fillId="9" borderId="53" xfId="0" applyFont="1" applyFill="1" applyBorder="1" applyAlignment="1">
      <alignment horizontal="center"/>
    </xf>
    <xf numFmtId="0" fontId="4" fillId="9" borderId="54" xfId="0" applyFont="1" applyFill="1" applyBorder="1" applyAlignment="1">
      <alignment horizontal="center"/>
    </xf>
    <xf numFmtId="0" fontId="31" fillId="0" borderId="53" xfId="0" applyFont="1" applyBorder="1" applyAlignment="1">
      <alignment horizontal="left" vertical="top" wrapText="1"/>
    </xf>
    <xf numFmtId="0" fontId="31" fillId="0" borderId="54" xfId="0" applyFont="1" applyBorder="1" applyAlignment="1">
      <alignment horizontal="left" vertical="top" wrapText="1"/>
    </xf>
    <xf numFmtId="166" fontId="3" fillId="0" borderId="38" xfId="0" applyNumberFormat="1" applyFont="1" applyFill="1" applyBorder="1" applyAlignment="1">
      <alignment horizontal="left" vertical="top" wrapText="1"/>
    </xf>
    <xf numFmtId="1" fontId="14" fillId="9" borderId="53" xfId="0" applyNumberFormat="1" applyFont="1" applyFill="1" applyBorder="1" applyAlignment="1">
      <alignment horizontal="center" vertical="top"/>
    </xf>
    <xf numFmtId="0" fontId="3" fillId="5" borderId="14" xfId="0" applyFont="1" applyFill="1" applyBorder="1" applyAlignment="1">
      <alignment horizontal="left" vertical="top" wrapText="1"/>
    </xf>
    <xf numFmtId="1" fontId="14" fillId="0" borderId="53" xfId="0" applyNumberFormat="1" applyFont="1" applyFill="1" applyBorder="1" applyAlignment="1">
      <alignment horizontal="center" vertical="top"/>
    </xf>
    <xf numFmtId="165" fontId="14" fillId="9" borderId="53" xfId="0" applyNumberFormat="1" applyFont="1" applyFill="1" applyBorder="1" applyAlignment="1">
      <alignment horizontal="center" vertical="top"/>
    </xf>
    <xf numFmtId="0" fontId="21" fillId="0" borderId="69" xfId="0" applyFont="1" applyFill="1" applyBorder="1" applyAlignment="1">
      <alignment horizontal="left" vertical="top" wrapText="1"/>
    </xf>
    <xf numFmtId="0" fontId="21" fillId="0" borderId="51" xfId="0" applyFont="1" applyFill="1" applyBorder="1" applyAlignment="1">
      <alignment horizontal="left" vertical="top" wrapText="1"/>
    </xf>
    <xf numFmtId="0" fontId="21" fillId="0" borderId="42" xfId="0" applyFont="1" applyFill="1" applyBorder="1" applyAlignment="1">
      <alignment horizontal="left" vertical="top" wrapText="1"/>
    </xf>
    <xf numFmtId="0" fontId="15" fillId="6" borderId="67" xfId="0" applyFont="1" applyFill="1" applyBorder="1" applyAlignment="1">
      <alignment horizontal="right" vertical="top" wrapText="1"/>
    </xf>
    <xf numFmtId="0" fontId="15" fillId="6" borderId="55" xfId="0" applyFont="1" applyFill="1" applyBorder="1" applyAlignment="1">
      <alignment horizontal="right" vertical="top" wrapText="1"/>
    </xf>
    <xf numFmtId="0" fontId="15" fillId="6" borderId="56" xfId="0" applyFont="1" applyFill="1" applyBorder="1" applyAlignment="1">
      <alignment horizontal="righ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69" xfId="0" applyFont="1" applyBorder="1" applyAlignment="1">
      <alignment horizontal="left" vertical="top" wrapText="1"/>
    </xf>
    <xf numFmtId="0" fontId="21" fillId="0" borderId="51" xfId="0" applyFont="1" applyBorder="1" applyAlignment="1">
      <alignment horizontal="left" vertical="top" wrapText="1"/>
    </xf>
    <xf numFmtId="0" fontId="21" fillId="0" borderId="42" xfId="0" applyFont="1" applyBorder="1" applyAlignment="1">
      <alignment horizontal="left" vertical="top" wrapText="1"/>
    </xf>
    <xf numFmtId="0" fontId="16" fillId="2" borderId="43" xfId="0" applyFont="1" applyFill="1" applyBorder="1" applyAlignment="1">
      <alignment horizontal="right" vertical="top"/>
    </xf>
    <xf numFmtId="0" fontId="16" fillId="2" borderId="63" xfId="0" applyFont="1" applyFill="1" applyBorder="1" applyAlignment="1">
      <alignment horizontal="right" vertical="top"/>
    </xf>
    <xf numFmtId="0" fontId="16" fillId="2" borderId="37" xfId="0" applyFont="1" applyFill="1" applyBorder="1" applyAlignment="1">
      <alignment horizontal="right" vertical="top"/>
    </xf>
    <xf numFmtId="0" fontId="16" fillId="6" borderId="67" xfId="0" applyFont="1" applyFill="1" applyBorder="1" applyAlignment="1">
      <alignment horizontal="right" vertical="top"/>
    </xf>
    <xf numFmtId="0" fontId="16" fillId="6" borderId="55" xfId="0" applyFont="1" applyFill="1" applyBorder="1" applyAlignment="1">
      <alignment horizontal="right" vertical="top"/>
    </xf>
    <xf numFmtId="0" fontId="16" fillId="6" borderId="56" xfId="0" applyFont="1" applyFill="1" applyBorder="1" applyAlignment="1">
      <alignment horizontal="right" vertical="top"/>
    </xf>
    <xf numFmtId="0" fontId="16" fillId="0" borderId="4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0" fontId="21" fillId="0" borderId="66" xfId="0" applyFont="1" applyFill="1" applyBorder="1" applyAlignment="1">
      <alignment horizontal="left" vertical="top"/>
    </xf>
    <xf numFmtId="0" fontId="21" fillId="0" borderId="59" xfId="0" applyFont="1" applyFill="1" applyBorder="1" applyAlignment="1">
      <alignment horizontal="left" vertical="top"/>
    </xf>
    <xf numFmtId="0" fontId="21" fillId="0" borderId="61" xfId="0" applyFont="1" applyFill="1" applyBorder="1" applyAlignment="1">
      <alignment horizontal="left" vertical="top"/>
    </xf>
    <xf numFmtId="0" fontId="21" fillId="0" borderId="66" xfId="0" applyFont="1" applyBorder="1" applyAlignment="1">
      <alignment horizontal="left" vertical="top" wrapText="1"/>
    </xf>
    <xf numFmtId="0" fontId="21" fillId="0" borderId="59" xfId="0" applyFont="1" applyBorder="1" applyAlignment="1">
      <alignment horizontal="left" vertical="top" wrapText="1"/>
    </xf>
    <xf numFmtId="0" fontId="21" fillId="0" borderId="61" xfId="0" applyFont="1" applyBorder="1" applyAlignment="1">
      <alignment horizontal="left" vertical="top" wrapText="1"/>
    </xf>
    <xf numFmtId="0" fontId="21" fillId="0" borderId="22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34" xfId="0" applyFont="1" applyFill="1" applyBorder="1" applyAlignment="1">
      <alignment horizontal="left" vertical="top" wrapText="1"/>
    </xf>
  </cellXfs>
  <cellStyles count="8">
    <cellStyle name="Įprastas" xfId="0" builtinId="0"/>
    <cellStyle name="Įprastas 2" xfId="1"/>
    <cellStyle name="Įprastas 2 2" xfId="2"/>
    <cellStyle name="Įprastas 3" xfId="3"/>
    <cellStyle name="Įprastas 4" xfId="4"/>
    <cellStyle name="Kablelis" xfId="5" builtinId="3"/>
    <cellStyle name="Kablelis 2" xfId="6"/>
    <cellStyle name="Normal 2" xfId="7"/>
  </cellStyles>
  <dxfs count="0"/>
  <tableStyles count="0" defaultTableStyle="TableStyleMedium2" defaultPivotStyle="PivotStyleLight16"/>
  <colors>
    <mruColors>
      <color rgb="FFFFCCFF"/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 sz="1200" b="1" i="0" baseline="0">
                <a:effectLst/>
                <a:latin typeface="Times New Roman" pitchFamily="18" charset="0"/>
                <a:cs typeface="Times New Roman" pitchFamily="18" charset="0"/>
              </a:rPr>
              <a:t>2012 m. SVP programos Nr. 05 įvykdymas</a:t>
            </a:r>
            <a:endParaRPr lang="lt-LT" sz="12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390619650804493E-2"/>
          <c:y val="0.21567109779293786"/>
          <c:w val="0.84864959073791668"/>
          <c:h val="0.67014228484597305"/>
        </c:manualLayout>
      </c:layout>
      <c:pie3D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explosion val="6"/>
          <c:dPt>
            <c:idx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2.2926857594128179E-2"/>
                  <c:y val="-0.1682293083714307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lt-LT" baseline="0">
                        <a:latin typeface="Times New Roman" pitchFamily="18" charset="0"/>
                      </a:rPr>
                      <a:t>Faktiškai įvykdyta</a:t>
                    </a:r>
                    <a:r>
                      <a:rPr lang="en-US" baseline="0">
                        <a:latin typeface="Times New Roman" pitchFamily="18" charset="0"/>
                      </a:rPr>
                      <a:t> 44%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6490836875479071E-2"/>
                  <c:y val="-2.598085086316274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lt-LT" baseline="0">
                        <a:latin typeface="Times New Roman" pitchFamily="18" charset="0"/>
                      </a:rPr>
                      <a:t>Iš dalies įvykdyta</a:t>
                    </a:r>
                    <a:r>
                      <a:rPr lang="en-US" baseline="0">
                        <a:latin typeface="Times New Roman" pitchFamily="18" charset="0"/>
                      </a:rPr>
                      <a:t> 30%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186793022553592E-2"/>
                  <c:y val="-1.9988255444470892E-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lt-LT" baseline="0">
                        <a:latin typeface="Times New Roman" pitchFamily="18" charset="0"/>
                      </a:rPr>
                      <a:t>Neįvykdyta</a:t>
                    </a:r>
                    <a:r>
                      <a:rPr lang="en-US" baseline="0">
                        <a:latin typeface="Times New Roman" pitchFamily="18" charset="0"/>
                      </a:rPr>
                      <a:t> 26%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val>
            <c:numRef>
              <c:f>Ataskaita!$E$10:$E$11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</c:ser>
        <c:ser>
          <c:idx val="1"/>
          <c:order val="1"/>
          <c:val>
            <c:numRef>
              <c:f>Ataskaita!$E$11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"/>
          <c:order val="2"/>
          <c:val>
            <c:numRef>
              <c:f>Ataskaita!#REF!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552450</xdr:colOff>
      <xdr:row>28</xdr:row>
      <xdr:rowOff>85725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E38" sqref="E38"/>
    </sheetView>
  </sheetViews>
  <sheetFormatPr defaultRowHeight="12.75" x14ac:dyDescent="0.2"/>
  <sheetData>
    <row r="1" spans="1:11" ht="15.75" x14ac:dyDescent="0.25">
      <c r="A1" s="408" t="s">
        <v>158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15.75" x14ac:dyDescent="0.25">
      <c r="A2" s="408" t="s">
        <v>151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15.75" x14ac:dyDescent="0.25">
      <c r="A3" s="408" t="s">
        <v>152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5" spans="1:11" ht="34.5" customHeight="1" x14ac:dyDescent="0.2">
      <c r="A5" s="409" t="s">
        <v>172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</row>
    <row r="7" spans="1:11" ht="57" customHeight="1" x14ac:dyDescent="0.2">
      <c r="A7" s="407" t="s">
        <v>182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</row>
    <row r="9" spans="1:11" ht="15.75" x14ac:dyDescent="0.2">
      <c r="A9" s="407" t="s">
        <v>169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</row>
    <row r="10" spans="1:11" ht="15.75" x14ac:dyDescent="0.25">
      <c r="A10" s="283"/>
      <c r="B10" s="406" t="s">
        <v>153</v>
      </c>
      <c r="C10" s="406"/>
      <c r="D10" s="282" t="s">
        <v>154</v>
      </c>
      <c r="E10" s="284">
        <v>6</v>
      </c>
      <c r="F10" s="405" t="s">
        <v>155</v>
      </c>
      <c r="G10" s="405"/>
      <c r="H10" s="405"/>
      <c r="I10" s="405"/>
      <c r="J10" s="405"/>
      <c r="K10" s="405"/>
    </row>
    <row r="11" spans="1:11" ht="15.75" x14ac:dyDescent="0.25">
      <c r="A11" s="283"/>
      <c r="B11" s="406" t="s">
        <v>156</v>
      </c>
      <c r="C11" s="406"/>
      <c r="D11" s="282" t="s">
        <v>154</v>
      </c>
      <c r="E11" s="284">
        <v>5</v>
      </c>
      <c r="F11" s="405" t="s">
        <v>157</v>
      </c>
      <c r="G11" s="405"/>
      <c r="H11" s="405"/>
      <c r="I11" s="405"/>
      <c r="J11" s="405"/>
      <c r="K11" s="405"/>
    </row>
    <row r="34" spans="1:11" ht="19.5" customHeight="1" x14ac:dyDescent="0.2">
      <c r="A34" s="403" t="s">
        <v>170</v>
      </c>
      <c r="B34" s="403"/>
      <c r="C34" s="403"/>
      <c r="D34" s="403"/>
      <c r="E34" s="403"/>
      <c r="F34" s="403"/>
      <c r="G34" s="403"/>
      <c r="H34" s="403"/>
      <c r="I34" s="403"/>
      <c r="J34" s="403"/>
      <c r="K34" s="403"/>
    </row>
    <row r="35" spans="1:11" ht="20.25" customHeight="1" x14ac:dyDescent="0.2">
      <c r="A35" s="404" t="s">
        <v>159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</row>
    <row r="36" spans="1:11" ht="18.75" customHeight="1" x14ac:dyDescent="0.2">
      <c r="A36" s="404" t="s">
        <v>160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</row>
    <row r="37" spans="1:11" ht="15.75" customHeight="1" x14ac:dyDescent="0.2">
      <c r="A37" s="404" t="s">
        <v>183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</row>
  </sheetData>
  <mergeCells count="14">
    <mergeCell ref="A7:K7"/>
    <mergeCell ref="A9:K9"/>
    <mergeCell ref="A1:K1"/>
    <mergeCell ref="A2:K2"/>
    <mergeCell ref="A3:K3"/>
    <mergeCell ref="A5:K5"/>
    <mergeCell ref="A34:K34"/>
    <mergeCell ref="A35:K35"/>
    <mergeCell ref="A36:K36"/>
    <mergeCell ref="A37:K37"/>
    <mergeCell ref="F10:K10"/>
    <mergeCell ref="F11:K11"/>
    <mergeCell ref="B10:C10"/>
    <mergeCell ref="B11:C11"/>
  </mergeCell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zoomScaleNormal="100" zoomScaleSheetLayoutView="90" workbookViewId="0">
      <selection sqref="A1:O1"/>
    </sheetView>
  </sheetViews>
  <sheetFormatPr defaultRowHeight="14.25" x14ac:dyDescent="0.2"/>
  <cols>
    <col min="1" max="2" width="2.7109375" style="148" customWidth="1"/>
    <col min="3" max="3" width="3.140625" style="148" customWidth="1"/>
    <col min="4" max="4" width="39.42578125" style="9" customWidth="1"/>
    <col min="5" max="5" width="2.85546875" style="218" customWidth="1"/>
    <col min="6" max="6" width="2.7109375" style="153" customWidth="1"/>
    <col min="7" max="7" width="7.5703125" style="154" customWidth="1"/>
    <col min="8" max="8" width="7.7109375" style="9" customWidth="1"/>
    <col min="9" max="9" width="8.28515625" style="9" customWidth="1"/>
    <col min="10" max="10" width="8.28515625" style="263" customWidth="1"/>
    <col min="11" max="11" width="31.7109375" style="152" customWidth="1"/>
    <col min="12" max="12" width="5.7109375" style="141" customWidth="1"/>
    <col min="13" max="13" width="6.7109375" style="141" customWidth="1"/>
    <col min="14" max="14" width="26.42578125" style="3" customWidth="1"/>
    <col min="15" max="15" width="22" style="3" customWidth="1"/>
    <col min="16" max="16384" width="9.140625" style="3"/>
  </cols>
  <sheetData>
    <row r="1" spans="1:17" ht="20.25" customHeight="1" x14ac:dyDescent="0.2">
      <c r="A1" s="410" t="s">
        <v>83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7" ht="20.25" customHeight="1" thickBot="1" x14ac:dyDescent="0.25">
      <c r="A2" s="411" t="s">
        <v>84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7" s="4" customFormat="1" ht="36.75" customHeight="1" x14ac:dyDescent="0.2">
      <c r="A3" s="446" t="s">
        <v>0</v>
      </c>
      <c r="B3" s="465" t="s">
        <v>1</v>
      </c>
      <c r="C3" s="465" t="s">
        <v>2</v>
      </c>
      <c r="D3" s="554" t="s">
        <v>27</v>
      </c>
      <c r="E3" s="549" t="s">
        <v>3</v>
      </c>
      <c r="F3" s="524" t="s">
        <v>4</v>
      </c>
      <c r="G3" s="608" t="s">
        <v>5</v>
      </c>
      <c r="H3" s="521" t="s">
        <v>90</v>
      </c>
      <c r="I3" s="522"/>
      <c r="J3" s="523"/>
      <c r="K3" s="458" t="s">
        <v>82</v>
      </c>
      <c r="L3" s="459"/>
      <c r="M3" s="460"/>
      <c r="N3" s="592" t="s">
        <v>85</v>
      </c>
      <c r="O3" s="592" t="s">
        <v>86</v>
      </c>
    </row>
    <row r="4" spans="1:17" s="4" customFormat="1" ht="15" customHeight="1" x14ac:dyDescent="0.2">
      <c r="A4" s="447"/>
      <c r="B4" s="466"/>
      <c r="C4" s="466"/>
      <c r="D4" s="555"/>
      <c r="E4" s="550"/>
      <c r="F4" s="525"/>
      <c r="G4" s="609"/>
      <c r="H4" s="623" t="s">
        <v>87</v>
      </c>
      <c r="I4" s="612" t="s">
        <v>88</v>
      </c>
      <c r="J4" s="527" t="s">
        <v>89</v>
      </c>
      <c r="K4" s="456" t="s">
        <v>100</v>
      </c>
      <c r="L4" s="461" t="s">
        <v>101</v>
      </c>
      <c r="M4" s="463" t="s">
        <v>102</v>
      </c>
      <c r="N4" s="593"/>
      <c r="O4" s="593"/>
    </row>
    <row r="5" spans="1:17" s="4" customFormat="1" ht="81" customHeight="1" thickBot="1" x14ac:dyDescent="0.25">
      <c r="A5" s="448"/>
      <c r="B5" s="467"/>
      <c r="C5" s="467"/>
      <c r="D5" s="556"/>
      <c r="E5" s="551"/>
      <c r="F5" s="526"/>
      <c r="G5" s="610"/>
      <c r="H5" s="624"/>
      <c r="I5" s="613"/>
      <c r="J5" s="528"/>
      <c r="K5" s="457"/>
      <c r="L5" s="462"/>
      <c r="M5" s="464"/>
      <c r="N5" s="594"/>
      <c r="O5" s="594"/>
    </row>
    <row r="6" spans="1:17" ht="41.25" customHeight="1" x14ac:dyDescent="0.2">
      <c r="A6" s="443" t="s">
        <v>6</v>
      </c>
      <c r="B6" s="449" t="s">
        <v>19</v>
      </c>
      <c r="C6" s="450"/>
      <c r="D6" s="450"/>
      <c r="E6" s="450"/>
      <c r="F6" s="450"/>
      <c r="G6" s="450"/>
      <c r="H6" s="450"/>
      <c r="I6" s="450"/>
      <c r="J6" s="450"/>
      <c r="K6" s="5" t="s">
        <v>92</v>
      </c>
      <c r="L6" s="6" t="s">
        <v>91</v>
      </c>
      <c r="M6" s="7" t="s">
        <v>147</v>
      </c>
      <c r="N6" s="8"/>
      <c r="O6" s="8"/>
      <c r="P6" s="9"/>
    </row>
    <row r="7" spans="1:17" ht="28.5" customHeight="1" x14ac:dyDescent="0.2">
      <c r="A7" s="444"/>
      <c r="B7" s="451"/>
      <c r="C7" s="452"/>
      <c r="D7" s="452"/>
      <c r="E7" s="452"/>
      <c r="F7" s="452"/>
      <c r="G7" s="452"/>
      <c r="H7" s="452"/>
      <c r="I7" s="452"/>
      <c r="J7" s="452"/>
      <c r="K7" s="10" t="s">
        <v>94</v>
      </c>
      <c r="L7" s="11" t="s">
        <v>93</v>
      </c>
      <c r="M7" s="12" t="s">
        <v>148</v>
      </c>
      <c r="N7" s="13"/>
      <c r="O7" s="13"/>
      <c r="P7" s="9"/>
    </row>
    <row r="8" spans="1:17" ht="27.75" customHeight="1" x14ac:dyDescent="0.2">
      <c r="A8" s="444"/>
      <c r="B8" s="451"/>
      <c r="C8" s="452"/>
      <c r="D8" s="452"/>
      <c r="E8" s="452"/>
      <c r="F8" s="452"/>
      <c r="G8" s="452"/>
      <c r="H8" s="452"/>
      <c r="I8" s="452"/>
      <c r="J8" s="452"/>
      <c r="K8" s="14" t="s">
        <v>111</v>
      </c>
      <c r="L8" s="281">
        <v>35</v>
      </c>
      <c r="M8" s="16" t="s">
        <v>149</v>
      </c>
      <c r="N8" s="17"/>
      <c r="O8" s="17"/>
      <c r="P8" s="9"/>
    </row>
    <row r="9" spans="1:17" ht="29.25" customHeight="1" x14ac:dyDescent="0.2">
      <c r="A9" s="444"/>
      <c r="B9" s="451"/>
      <c r="C9" s="452"/>
      <c r="D9" s="452"/>
      <c r="E9" s="452"/>
      <c r="F9" s="452"/>
      <c r="G9" s="452"/>
      <c r="H9" s="452"/>
      <c r="I9" s="452"/>
      <c r="J9" s="452"/>
      <c r="K9" s="10" t="s">
        <v>96</v>
      </c>
      <c r="L9" s="11" t="s">
        <v>95</v>
      </c>
      <c r="M9" s="12" t="s">
        <v>95</v>
      </c>
      <c r="N9" s="13"/>
      <c r="O9" s="13"/>
      <c r="P9" s="9"/>
      <c r="Q9" s="18"/>
    </row>
    <row r="10" spans="1:17" ht="42" customHeight="1" x14ac:dyDescent="0.2">
      <c r="A10" s="444"/>
      <c r="B10" s="451"/>
      <c r="C10" s="452"/>
      <c r="D10" s="452"/>
      <c r="E10" s="452"/>
      <c r="F10" s="452"/>
      <c r="G10" s="452"/>
      <c r="H10" s="452"/>
      <c r="I10" s="452"/>
      <c r="J10" s="452"/>
      <c r="K10" s="14" t="s">
        <v>146</v>
      </c>
      <c r="L10" s="15" t="s">
        <v>97</v>
      </c>
      <c r="M10" s="16" t="s">
        <v>150</v>
      </c>
      <c r="N10" s="17"/>
      <c r="O10" s="17"/>
      <c r="P10" s="9"/>
      <c r="Q10" s="18"/>
    </row>
    <row r="11" spans="1:17" ht="15.75" customHeight="1" thickBot="1" x14ac:dyDescent="0.25">
      <c r="A11" s="445"/>
      <c r="B11" s="451"/>
      <c r="C11" s="452"/>
      <c r="D11" s="452"/>
      <c r="E11" s="452"/>
      <c r="F11" s="452"/>
      <c r="G11" s="452"/>
      <c r="H11" s="452"/>
      <c r="I11" s="452"/>
      <c r="J11" s="452"/>
      <c r="K11" s="19" t="s">
        <v>99</v>
      </c>
      <c r="L11" s="20" t="s">
        <v>98</v>
      </c>
      <c r="M11" s="21" t="s">
        <v>98</v>
      </c>
      <c r="N11" s="22"/>
      <c r="O11" s="22"/>
      <c r="P11" s="9"/>
      <c r="Q11" s="18"/>
    </row>
    <row r="12" spans="1:17" ht="15" customHeight="1" thickBot="1" x14ac:dyDescent="0.25">
      <c r="A12" s="23" t="s">
        <v>6</v>
      </c>
      <c r="B12" s="24" t="s">
        <v>6</v>
      </c>
      <c r="C12" s="453" t="s">
        <v>37</v>
      </c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5"/>
    </row>
    <row r="13" spans="1:17" ht="15" customHeight="1" x14ac:dyDescent="0.2">
      <c r="A13" s="443" t="s">
        <v>6</v>
      </c>
      <c r="B13" s="484" t="s">
        <v>6</v>
      </c>
      <c r="C13" s="486" t="s">
        <v>6</v>
      </c>
      <c r="D13" s="25" t="s">
        <v>36</v>
      </c>
      <c r="E13" s="625" t="s">
        <v>41</v>
      </c>
      <c r="F13" s="494" t="s">
        <v>32</v>
      </c>
      <c r="G13" s="26"/>
      <c r="H13" s="27"/>
      <c r="I13" s="28"/>
      <c r="J13" s="28"/>
      <c r="K13" s="29"/>
      <c r="L13" s="30"/>
      <c r="M13" s="31"/>
      <c r="N13" s="631" t="s">
        <v>136</v>
      </c>
      <c r="O13" s="620"/>
    </row>
    <row r="14" spans="1:17" ht="18.75" customHeight="1" x14ac:dyDescent="0.2">
      <c r="A14" s="444"/>
      <c r="B14" s="485"/>
      <c r="C14" s="487"/>
      <c r="D14" s="529" t="s">
        <v>131</v>
      </c>
      <c r="E14" s="546"/>
      <c r="F14" s="492"/>
      <c r="G14" s="34" t="s">
        <v>8</v>
      </c>
      <c r="H14" s="35">
        <v>40</v>
      </c>
      <c r="I14" s="36">
        <v>40</v>
      </c>
      <c r="J14" s="36">
        <v>28.6</v>
      </c>
      <c r="K14" s="37" t="s">
        <v>75</v>
      </c>
      <c r="L14" s="38">
        <v>4</v>
      </c>
      <c r="M14" s="38">
        <v>4</v>
      </c>
      <c r="N14" s="632"/>
      <c r="O14" s="621"/>
    </row>
    <row r="15" spans="1:17" ht="18.75" customHeight="1" x14ac:dyDescent="0.2">
      <c r="A15" s="444"/>
      <c r="B15" s="485"/>
      <c r="C15" s="487"/>
      <c r="D15" s="530"/>
      <c r="E15" s="546"/>
      <c r="F15" s="492"/>
      <c r="G15" s="34"/>
      <c r="H15" s="35">
        <v>0</v>
      </c>
      <c r="I15" s="36">
        <v>0</v>
      </c>
      <c r="J15" s="36">
        <v>0</v>
      </c>
      <c r="K15" s="42"/>
      <c r="L15" s="43"/>
      <c r="M15" s="44"/>
      <c r="N15" s="632"/>
      <c r="O15" s="621"/>
    </row>
    <row r="16" spans="1:17" ht="50.25" customHeight="1" x14ac:dyDescent="0.2">
      <c r="A16" s="444"/>
      <c r="B16" s="485"/>
      <c r="C16" s="487"/>
      <c r="D16" s="530"/>
      <c r="E16" s="546"/>
      <c r="F16" s="492"/>
      <c r="G16" s="45" t="s">
        <v>9</v>
      </c>
      <c r="H16" s="46">
        <f>SUM(H14:H15)</f>
        <v>40</v>
      </c>
      <c r="I16" s="46">
        <f t="shared" ref="I16:J16" si="0">SUM(I14:I15)</f>
        <v>40</v>
      </c>
      <c r="J16" s="46">
        <f t="shared" si="0"/>
        <v>28.6</v>
      </c>
      <c r="K16" s="47"/>
      <c r="L16" s="48"/>
      <c r="M16" s="49"/>
      <c r="N16" s="618"/>
      <c r="O16" s="622"/>
    </row>
    <row r="17" spans="1:15" ht="15" customHeight="1" x14ac:dyDescent="0.2">
      <c r="A17" s="444"/>
      <c r="B17" s="485"/>
      <c r="C17" s="487"/>
      <c r="D17" s="557" t="s">
        <v>132</v>
      </c>
      <c r="E17" s="546"/>
      <c r="F17" s="492"/>
      <c r="G17" s="34" t="s">
        <v>8</v>
      </c>
      <c r="H17" s="35">
        <v>40</v>
      </c>
      <c r="I17" s="36">
        <v>40</v>
      </c>
      <c r="J17" s="36">
        <v>0</v>
      </c>
      <c r="K17" s="50" t="s">
        <v>76</v>
      </c>
      <c r="L17" s="51">
        <v>1</v>
      </c>
      <c r="M17" s="51">
        <v>0</v>
      </c>
      <c r="N17" s="617" t="s">
        <v>137</v>
      </c>
      <c r="O17" s="589" t="s">
        <v>161</v>
      </c>
    </row>
    <row r="18" spans="1:15" ht="23.25" customHeight="1" x14ac:dyDescent="0.2">
      <c r="A18" s="444"/>
      <c r="B18" s="485"/>
      <c r="C18" s="487"/>
      <c r="D18" s="558"/>
      <c r="E18" s="546"/>
      <c r="F18" s="492"/>
      <c r="G18" s="45" t="s">
        <v>9</v>
      </c>
      <c r="H18" s="46">
        <f>H17</f>
        <v>40</v>
      </c>
      <c r="I18" s="46">
        <f t="shared" ref="I18:J18" si="1">I17</f>
        <v>40</v>
      </c>
      <c r="J18" s="46">
        <f t="shared" si="1"/>
        <v>0</v>
      </c>
      <c r="K18" s="53"/>
      <c r="L18" s="48"/>
      <c r="M18" s="49"/>
      <c r="N18" s="618"/>
      <c r="O18" s="619"/>
    </row>
    <row r="19" spans="1:15" ht="15" customHeight="1" x14ac:dyDescent="0.2">
      <c r="A19" s="444"/>
      <c r="B19" s="485"/>
      <c r="C19" s="487"/>
      <c r="D19" s="508" t="s">
        <v>56</v>
      </c>
      <c r="E19" s="546"/>
      <c r="F19" s="492"/>
      <c r="G19" s="34" t="s">
        <v>8</v>
      </c>
      <c r="H19" s="35">
        <v>15920</v>
      </c>
      <c r="I19" s="36">
        <v>15875.2</v>
      </c>
      <c r="J19" s="36">
        <v>14422.3</v>
      </c>
      <c r="K19" s="50" t="s">
        <v>117</v>
      </c>
      <c r="L19" s="51">
        <v>73800</v>
      </c>
      <c r="M19" s="267">
        <v>65099</v>
      </c>
      <c r="N19" s="589" t="s">
        <v>138</v>
      </c>
      <c r="O19" s="650"/>
    </row>
    <row r="20" spans="1:15" ht="36.75" customHeight="1" x14ac:dyDescent="0.2">
      <c r="A20" s="444"/>
      <c r="B20" s="485"/>
      <c r="C20" s="487"/>
      <c r="D20" s="509"/>
      <c r="E20" s="546"/>
      <c r="F20" s="492"/>
      <c r="G20" s="54" t="s">
        <v>9</v>
      </c>
      <c r="H20" s="55">
        <f>H19</f>
        <v>15920</v>
      </c>
      <c r="I20" s="55">
        <f t="shared" ref="I20:J20" si="2">I19</f>
        <v>15875.2</v>
      </c>
      <c r="J20" s="55">
        <f t="shared" si="2"/>
        <v>14422.3</v>
      </c>
      <c r="K20" s="52"/>
      <c r="L20" s="43"/>
      <c r="M20" s="49"/>
      <c r="N20" s="619"/>
      <c r="O20" s="651"/>
    </row>
    <row r="21" spans="1:15" ht="15" customHeight="1" x14ac:dyDescent="0.2">
      <c r="A21" s="444"/>
      <c r="B21" s="485"/>
      <c r="C21" s="487"/>
      <c r="D21" s="552" t="s">
        <v>78</v>
      </c>
      <c r="E21" s="546"/>
      <c r="F21" s="492"/>
      <c r="G21" s="34" t="s">
        <v>8</v>
      </c>
      <c r="H21" s="35">
        <v>0</v>
      </c>
      <c r="I21" s="36">
        <v>44.8</v>
      </c>
      <c r="J21" s="36">
        <v>59.5</v>
      </c>
      <c r="K21" s="50" t="s">
        <v>117</v>
      </c>
      <c r="L21" s="51">
        <v>480</v>
      </c>
      <c r="M21" s="270">
        <v>578</v>
      </c>
      <c r="N21" s="589" t="s">
        <v>145</v>
      </c>
      <c r="O21" s="589"/>
    </row>
    <row r="22" spans="1:15" ht="15" customHeight="1" x14ac:dyDescent="0.2">
      <c r="A22" s="444"/>
      <c r="B22" s="485"/>
      <c r="C22" s="487"/>
      <c r="D22" s="530"/>
      <c r="E22" s="626"/>
      <c r="F22" s="601"/>
      <c r="G22" s="54" t="s">
        <v>9</v>
      </c>
      <c r="H22" s="55">
        <f>H21</f>
        <v>0</v>
      </c>
      <c r="I22" s="55">
        <f t="shared" ref="I22:J22" si="3">I21</f>
        <v>44.8</v>
      </c>
      <c r="J22" s="55">
        <f t="shared" si="3"/>
        <v>59.5</v>
      </c>
      <c r="K22" s="52"/>
      <c r="L22" s="43"/>
      <c r="M22" s="44"/>
      <c r="N22" s="539"/>
      <c r="O22" s="539"/>
    </row>
    <row r="23" spans="1:15" s="61" customFormat="1" ht="15" customHeight="1" thickBot="1" x14ac:dyDescent="0.25">
      <c r="A23" s="444"/>
      <c r="B23" s="485"/>
      <c r="C23" s="487"/>
      <c r="D23" s="553"/>
      <c r="E23" s="553"/>
      <c r="F23" s="553"/>
      <c r="G23" s="56" t="s">
        <v>9</v>
      </c>
      <c r="H23" s="57">
        <f>H22+H20+H18+H16</f>
        <v>16000</v>
      </c>
      <c r="I23" s="57">
        <f t="shared" ref="I23" si="4">I22+I20+I18+I16</f>
        <v>16000</v>
      </c>
      <c r="J23" s="57">
        <f>J22+J20+J18+J16</f>
        <v>14510.4</v>
      </c>
      <c r="K23" s="58"/>
      <c r="L23" s="59"/>
      <c r="M23" s="60"/>
      <c r="N23" s="540"/>
      <c r="O23" s="540"/>
    </row>
    <row r="24" spans="1:15" ht="27" customHeight="1" x14ac:dyDescent="0.2">
      <c r="A24" s="219" t="s">
        <v>6</v>
      </c>
      <c r="B24" s="220" t="s">
        <v>6</v>
      </c>
      <c r="C24" s="221" t="s">
        <v>10</v>
      </c>
      <c r="D24" s="25" t="s">
        <v>52</v>
      </c>
      <c r="E24" s="355"/>
      <c r="F24" s="349" t="s">
        <v>32</v>
      </c>
      <c r="G24" s="26"/>
      <c r="H24" s="27"/>
      <c r="I24" s="28"/>
      <c r="J24" s="28"/>
      <c r="K24" s="62"/>
      <c r="L24" s="30"/>
      <c r="M24" s="31"/>
      <c r="N24" s="32"/>
      <c r="O24" s="33"/>
    </row>
    <row r="25" spans="1:15" ht="15" customHeight="1" x14ac:dyDescent="0.2">
      <c r="A25" s="222"/>
      <c r="B25" s="223"/>
      <c r="C25" s="224"/>
      <c r="D25" s="508" t="s">
        <v>42</v>
      </c>
      <c r="E25" s="351"/>
      <c r="F25" s="342"/>
      <c r="G25" s="34" t="s">
        <v>16</v>
      </c>
      <c r="H25" s="35">
        <v>50.5</v>
      </c>
      <c r="I25" s="36">
        <v>100.3</v>
      </c>
      <c r="J25" s="36">
        <v>39.700000000000003</v>
      </c>
      <c r="K25" s="412" t="s">
        <v>192</v>
      </c>
      <c r="L25" s="159">
        <f>300+150</f>
        <v>450</v>
      </c>
      <c r="M25" s="270">
        <v>383.4</v>
      </c>
      <c r="N25" s="541" t="s">
        <v>162</v>
      </c>
      <c r="O25" s="271"/>
    </row>
    <row r="26" spans="1:15" ht="15" customHeight="1" x14ac:dyDescent="0.2">
      <c r="A26" s="222"/>
      <c r="B26" s="223"/>
      <c r="C26" s="224"/>
      <c r="D26" s="509"/>
      <c r="E26" s="351"/>
      <c r="F26" s="342"/>
      <c r="G26" s="266" t="s">
        <v>31</v>
      </c>
      <c r="H26" s="35">
        <v>0</v>
      </c>
      <c r="I26" s="36">
        <v>28.6</v>
      </c>
      <c r="J26" s="36">
        <v>8.5</v>
      </c>
      <c r="K26" s="412"/>
      <c r="L26" s="159"/>
      <c r="M26" s="270"/>
      <c r="N26" s="541"/>
      <c r="O26" s="271"/>
    </row>
    <row r="27" spans="1:15" ht="15" customHeight="1" thickBot="1" x14ac:dyDescent="0.25">
      <c r="A27" s="225"/>
      <c r="B27" s="226"/>
      <c r="C27" s="92"/>
      <c r="D27" s="510"/>
      <c r="E27" s="356"/>
      <c r="F27" s="232"/>
      <c r="G27" s="197" t="s">
        <v>9</v>
      </c>
      <c r="H27" s="366">
        <f>SUM(H25:H26)</f>
        <v>50.5</v>
      </c>
      <c r="I27" s="366">
        <f t="shared" ref="I27" si="5">SUM(I25:I26)</f>
        <v>128.9</v>
      </c>
      <c r="J27" s="366">
        <f>SUM(J25:J26)</f>
        <v>48.2</v>
      </c>
      <c r="K27" s="367"/>
      <c r="L27" s="368"/>
      <c r="M27" s="369"/>
      <c r="N27" s="99"/>
      <c r="O27" s="370"/>
    </row>
    <row r="28" spans="1:15" ht="14.25" customHeight="1" x14ac:dyDescent="0.2">
      <c r="A28" s="222"/>
      <c r="B28" s="223"/>
      <c r="C28" s="224"/>
      <c r="D28" s="614" t="s">
        <v>65</v>
      </c>
      <c r="E28" s="227"/>
      <c r="F28" s="187"/>
      <c r="G28" s="228" t="s">
        <v>16</v>
      </c>
      <c r="H28" s="229"/>
      <c r="I28" s="230"/>
      <c r="J28" s="230"/>
      <c r="K28" s="52" t="s">
        <v>112</v>
      </c>
      <c r="L28" s="38">
        <v>14</v>
      </c>
      <c r="M28" s="270">
        <v>0</v>
      </c>
      <c r="N28" s="40"/>
      <c r="O28" s="641" t="s">
        <v>139</v>
      </c>
    </row>
    <row r="29" spans="1:15" ht="24.75" customHeight="1" x14ac:dyDescent="0.2">
      <c r="A29" s="222"/>
      <c r="B29" s="223"/>
      <c r="C29" s="224"/>
      <c r="D29" s="615"/>
      <c r="E29" s="227"/>
      <c r="F29" s="187"/>
      <c r="G29" s="34" t="s">
        <v>33</v>
      </c>
      <c r="H29" s="35">
        <v>50</v>
      </c>
      <c r="I29" s="36">
        <v>50</v>
      </c>
      <c r="J29" s="36">
        <v>26.7</v>
      </c>
      <c r="K29" s="52" t="s">
        <v>113</v>
      </c>
      <c r="L29" s="38">
        <v>100</v>
      </c>
      <c r="M29" s="270">
        <v>42.9</v>
      </c>
      <c r="N29" s="40"/>
      <c r="O29" s="641"/>
    </row>
    <row r="30" spans="1:15" ht="26.25" customHeight="1" thickBot="1" x14ac:dyDescent="0.25">
      <c r="A30" s="225"/>
      <c r="B30" s="226"/>
      <c r="C30" s="92"/>
      <c r="D30" s="616"/>
      <c r="E30" s="231"/>
      <c r="F30" s="232"/>
      <c r="G30" s="197" t="s">
        <v>9</v>
      </c>
      <c r="H30" s="233">
        <f>SUM(H28:H29)</f>
        <v>50</v>
      </c>
      <c r="I30" s="233">
        <f>SUM(I28:I29)</f>
        <v>50</v>
      </c>
      <c r="J30" s="233">
        <f>SUM(J28:J29)</f>
        <v>26.7</v>
      </c>
      <c r="K30" s="234" t="s">
        <v>181</v>
      </c>
      <c r="L30" s="235">
        <v>50</v>
      </c>
      <c r="M30" s="273">
        <v>24</v>
      </c>
      <c r="N30" s="99"/>
      <c r="O30" s="652"/>
    </row>
    <row r="31" spans="1:15" ht="24.75" customHeight="1" x14ac:dyDescent="0.2">
      <c r="A31" s="222"/>
      <c r="B31" s="223"/>
      <c r="C31" s="224"/>
      <c r="D31" s="296" t="s">
        <v>80</v>
      </c>
      <c r="E31" s="293"/>
      <c r="F31" s="289"/>
      <c r="G31" s="228" t="s">
        <v>8</v>
      </c>
      <c r="H31" s="229">
        <v>0</v>
      </c>
      <c r="I31" s="230">
        <v>3.6</v>
      </c>
      <c r="J31" s="230">
        <v>3.6</v>
      </c>
      <c r="K31" s="52" t="s">
        <v>118</v>
      </c>
      <c r="L31" s="38">
        <v>160</v>
      </c>
      <c r="M31" s="270">
        <v>160.6</v>
      </c>
      <c r="N31" s="40"/>
      <c r="O31" s="272" t="s">
        <v>140</v>
      </c>
    </row>
    <row r="32" spans="1:15" ht="16.5" customHeight="1" x14ac:dyDescent="0.2">
      <c r="A32" s="222"/>
      <c r="B32" s="223"/>
      <c r="C32" s="224"/>
      <c r="D32" s="297"/>
      <c r="E32" s="292"/>
      <c r="F32" s="288"/>
      <c r="G32" s="45" t="s">
        <v>9</v>
      </c>
      <c r="H32" s="46">
        <f>H31</f>
        <v>0</v>
      </c>
      <c r="I32" s="46">
        <f t="shared" ref="I32:J32" si="6">I31</f>
        <v>3.6</v>
      </c>
      <c r="J32" s="46">
        <f t="shared" si="6"/>
        <v>3.6</v>
      </c>
      <c r="K32" s="63"/>
      <c r="L32" s="64"/>
      <c r="M32" s="65"/>
      <c r="N32" s="41"/>
      <c r="O32" s="41"/>
    </row>
    <row r="33" spans="1:15" s="61" customFormat="1" ht="15" customHeight="1" thickBot="1" x14ac:dyDescent="0.25">
      <c r="A33" s="225"/>
      <c r="B33" s="226"/>
      <c r="C33" s="92"/>
      <c r="D33" s="294"/>
      <c r="E33" s="294"/>
      <c r="F33" s="295"/>
      <c r="G33" s="56" t="s">
        <v>9</v>
      </c>
      <c r="H33" s="66">
        <f>H32+H30+H27</f>
        <v>100.5</v>
      </c>
      <c r="I33" s="66">
        <f t="shared" ref="I33" si="7">I32+I30+I27</f>
        <v>182.5</v>
      </c>
      <c r="J33" s="66">
        <f>J32+J30+J27</f>
        <v>78.5</v>
      </c>
      <c r="K33" s="298"/>
      <c r="L33" s="200"/>
      <c r="M33" s="298"/>
      <c r="N33" s="298"/>
      <c r="O33" s="298"/>
    </row>
    <row r="34" spans="1:15" ht="15" customHeight="1" thickBot="1" x14ac:dyDescent="0.25">
      <c r="A34" s="67" t="s">
        <v>6</v>
      </c>
      <c r="B34" s="68" t="s">
        <v>6</v>
      </c>
      <c r="C34" s="506" t="s">
        <v>13</v>
      </c>
      <c r="D34" s="506"/>
      <c r="E34" s="506"/>
      <c r="F34" s="506"/>
      <c r="G34" s="507"/>
      <c r="H34" s="69">
        <f>H33+H23</f>
        <v>16100.5</v>
      </c>
      <c r="I34" s="69">
        <f>I33+I23</f>
        <v>16182.5</v>
      </c>
      <c r="J34" s="69">
        <f>J33+J23</f>
        <v>14588.9</v>
      </c>
      <c r="K34" s="70"/>
      <c r="L34" s="71"/>
      <c r="M34" s="71"/>
      <c r="N34" s="72"/>
      <c r="O34" s="73"/>
    </row>
    <row r="35" spans="1:15" ht="15" customHeight="1" thickBot="1" x14ac:dyDescent="0.25">
      <c r="A35" s="74" t="s">
        <v>6</v>
      </c>
      <c r="B35" s="75" t="s">
        <v>10</v>
      </c>
      <c r="C35" s="413" t="s">
        <v>72</v>
      </c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5"/>
    </row>
    <row r="36" spans="1:15" ht="90.75" customHeight="1" x14ac:dyDescent="0.2">
      <c r="A36" s="443" t="s">
        <v>6</v>
      </c>
      <c r="B36" s="440" t="s">
        <v>10</v>
      </c>
      <c r="C36" s="189" t="s">
        <v>6</v>
      </c>
      <c r="D36" s="285" t="s">
        <v>40</v>
      </c>
      <c r="E36" s="416" t="s">
        <v>39</v>
      </c>
      <c r="F36" s="419" t="s">
        <v>32</v>
      </c>
      <c r="G36" s="158" t="s">
        <v>16</v>
      </c>
      <c r="H36" s="77">
        <v>50</v>
      </c>
      <c r="I36" s="78">
        <v>41</v>
      </c>
      <c r="J36" s="79">
        <v>38.200000000000003</v>
      </c>
      <c r="K36" s="80" t="s">
        <v>114</v>
      </c>
      <c r="L36" s="81">
        <v>1</v>
      </c>
      <c r="M36" s="264">
        <v>1</v>
      </c>
      <c r="N36" s="299" t="s">
        <v>174</v>
      </c>
      <c r="O36" s="268" t="s">
        <v>175</v>
      </c>
    </row>
    <row r="37" spans="1:15" ht="15" customHeight="1" x14ac:dyDescent="0.2">
      <c r="A37" s="444"/>
      <c r="B37" s="441"/>
      <c r="C37" s="190"/>
      <c r="D37" s="286" t="s">
        <v>43</v>
      </c>
      <c r="E37" s="417"/>
      <c r="F37" s="420"/>
      <c r="G37" s="34" t="s">
        <v>8</v>
      </c>
      <c r="H37" s="82">
        <v>0</v>
      </c>
      <c r="I37" s="83">
        <v>0</v>
      </c>
      <c r="J37" s="83">
        <v>0</v>
      </c>
      <c r="K37" s="300" t="s">
        <v>115</v>
      </c>
      <c r="L37" s="290">
        <v>1</v>
      </c>
      <c r="M37" s="290">
        <v>1</v>
      </c>
      <c r="N37" s="589" t="s">
        <v>184</v>
      </c>
      <c r="O37" s="637"/>
    </row>
    <row r="38" spans="1:15" ht="15" customHeight="1" x14ac:dyDescent="0.2">
      <c r="A38" s="444"/>
      <c r="B38" s="441"/>
      <c r="C38" s="190"/>
      <c r="D38" s="286" t="s">
        <v>44</v>
      </c>
      <c r="E38" s="417"/>
      <c r="F38" s="420"/>
      <c r="G38" s="34" t="s">
        <v>33</v>
      </c>
      <c r="H38" s="82">
        <v>15</v>
      </c>
      <c r="I38" s="83">
        <v>15</v>
      </c>
      <c r="J38" s="83">
        <v>15</v>
      </c>
      <c r="K38" s="84"/>
      <c r="L38" s="85"/>
      <c r="M38" s="86"/>
      <c r="N38" s="539"/>
      <c r="O38" s="638"/>
    </row>
    <row r="39" spans="1:15" ht="15" customHeight="1" x14ac:dyDescent="0.2">
      <c r="A39" s="444"/>
      <c r="B39" s="441"/>
      <c r="C39" s="190"/>
      <c r="D39" s="286" t="s">
        <v>45</v>
      </c>
      <c r="E39" s="417"/>
      <c r="F39" s="420"/>
      <c r="G39" s="87"/>
      <c r="H39" s="88">
        <v>0</v>
      </c>
      <c r="I39" s="89">
        <v>0</v>
      </c>
      <c r="J39" s="89">
        <v>0</v>
      </c>
      <c r="K39" s="84"/>
      <c r="L39" s="85"/>
      <c r="M39" s="86"/>
      <c r="N39" s="539"/>
      <c r="O39" s="638"/>
    </row>
    <row r="40" spans="1:15" ht="15" customHeight="1" x14ac:dyDescent="0.2">
      <c r="A40" s="444"/>
      <c r="B40" s="441"/>
      <c r="C40" s="190"/>
      <c r="D40" s="286" t="s">
        <v>46</v>
      </c>
      <c r="E40" s="417"/>
      <c r="F40" s="420"/>
      <c r="G40" s="34"/>
      <c r="H40" s="82">
        <v>0</v>
      </c>
      <c r="I40" s="83">
        <v>0</v>
      </c>
      <c r="J40" s="83">
        <v>0</v>
      </c>
      <c r="K40" s="84"/>
      <c r="L40" s="85"/>
      <c r="M40" s="86"/>
      <c r="N40" s="539"/>
      <c r="O40" s="638"/>
    </row>
    <row r="41" spans="1:15" s="95" customFormat="1" ht="19.5" customHeight="1" thickBot="1" x14ac:dyDescent="0.25">
      <c r="A41" s="445"/>
      <c r="B41" s="442"/>
      <c r="C41" s="186"/>
      <c r="D41" s="287" t="s">
        <v>66</v>
      </c>
      <c r="E41" s="418"/>
      <c r="F41" s="421"/>
      <c r="G41" s="301" t="s">
        <v>9</v>
      </c>
      <c r="H41" s="188">
        <f>SUM(H36:H40)</f>
        <v>65</v>
      </c>
      <c r="I41" s="188">
        <f>SUM(I36:I40)</f>
        <v>56</v>
      </c>
      <c r="J41" s="188">
        <f>SUM(J36:J40)</f>
        <v>53.2</v>
      </c>
      <c r="K41" s="191"/>
      <c r="L41" s="192"/>
      <c r="M41" s="191"/>
      <c r="N41" s="540"/>
      <c r="O41" s="639"/>
    </row>
    <row r="42" spans="1:15" ht="22.5" customHeight="1" x14ac:dyDescent="0.2">
      <c r="A42" s="437" t="s">
        <v>6</v>
      </c>
      <c r="B42" s="503" t="s">
        <v>10</v>
      </c>
      <c r="C42" s="518" t="s">
        <v>10</v>
      </c>
      <c r="D42" s="422" t="s">
        <v>103</v>
      </c>
      <c r="E42" s="428" t="s">
        <v>26</v>
      </c>
      <c r="F42" s="434" t="s">
        <v>32</v>
      </c>
      <c r="G42" s="302" t="s">
        <v>8</v>
      </c>
      <c r="H42" s="77">
        <v>4.0999999999999996</v>
      </c>
      <c r="I42" s="78">
        <v>4.0999999999999996</v>
      </c>
      <c r="J42" s="115">
        <v>3.8</v>
      </c>
      <c r="K42" s="168" t="s">
        <v>119</v>
      </c>
      <c r="L42" s="96">
        <v>1</v>
      </c>
      <c r="M42" s="265">
        <v>1</v>
      </c>
      <c r="N42" s="538" t="s">
        <v>176</v>
      </c>
      <c r="O42" s="620"/>
    </row>
    <row r="43" spans="1:15" ht="22.5" customHeight="1" x14ac:dyDescent="0.2">
      <c r="A43" s="438"/>
      <c r="B43" s="504"/>
      <c r="C43" s="519"/>
      <c r="D43" s="423"/>
      <c r="E43" s="429"/>
      <c r="F43" s="435"/>
      <c r="G43" s="303" t="s">
        <v>33</v>
      </c>
      <c r="H43" s="97">
        <v>28.6</v>
      </c>
      <c r="I43" s="79">
        <v>28.6</v>
      </c>
      <c r="J43" s="170">
        <v>28.5</v>
      </c>
      <c r="K43" s="169"/>
      <c r="L43" s="85"/>
      <c r="M43" s="86"/>
      <c r="N43" s="539"/>
      <c r="O43" s="638"/>
    </row>
    <row r="44" spans="1:15" s="95" customFormat="1" ht="23.25" customHeight="1" thickBot="1" x14ac:dyDescent="0.25">
      <c r="A44" s="439"/>
      <c r="B44" s="505"/>
      <c r="C44" s="520"/>
      <c r="D44" s="424"/>
      <c r="E44" s="430"/>
      <c r="F44" s="436"/>
      <c r="G44" s="304" t="s">
        <v>9</v>
      </c>
      <c r="H44" s="196">
        <f>SUM(H42:H43)</f>
        <v>32.700000000000003</v>
      </c>
      <c r="I44" s="196">
        <f>SUM(I42:I43)</f>
        <v>32.700000000000003</v>
      </c>
      <c r="J44" s="196">
        <f>SUM(J42:J43)</f>
        <v>32.299999999999997</v>
      </c>
      <c r="K44" s="167"/>
      <c r="L44" s="201"/>
      <c r="M44" s="202"/>
      <c r="N44" s="540"/>
      <c r="O44" s="639"/>
    </row>
    <row r="45" spans="1:15" ht="15" customHeight="1" x14ac:dyDescent="0.2">
      <c r="A45" s="437" t="s">
        <v>6</v>
      </c>
      <c r="B45" s="503" t="s">
        <v>10</v>
      </c>
      <c r="C45" s="561" t="s">
        <v>11</v>
      </c>
      <c r="D45" s="425" t="s">
        <v>24</v>
      </c>
      <c r="E45" s="431" t="s">
        <v>29</v>
      </c>
      <c r="F45" s="434" t="s">
        <v>32</v>
      </c>
      <c r="G45" s="371" t="s">
        <v>25</v>
      </c>
      <c r="H45" s="114">
        <v>86</v>
      </c>
      <c r="I45" s="115">
        <v>86</v>
      </c>
      <c r="J45" s="195">
        <v>55.9</v>
      </c>
      <c r="K45" s="168" t="s">
        <v>116</v>
      </c>
      <c r="L45" s="203">
        <v>3</v>
      </c>
      <c r="M45" s="203">
        <v>5</v>
      </c>
      <c r="N45" s="538" t="s">
        <v>185</v>
      </c>
      <c r="O45" s="33"/>
    </row>
    <row r="46" spans="1:15" ht="15" customHeight="1" x14ac:dyDescent="0.2">
      <c r="A46" s="438"/>
      <c r="B46" s="504"/>
      <c r="C46" s="562"/>
      <c r="D46" s="426"/>
      <c r="E46" s="432"/>
      <c r="F46" s="435"/>
      <c r="G46" s="305"/>
      <c r="H46" s="166">
        <v>0</v>
      </c>
      <c r="I46" s="167">
        <v>0</v>
      </c>
      <c r="J46" s="194">
        <v>0</v>
      </c>
      <c r="K46" s="171"/>
      <c r="L46" s="85"/>
      <c r="M46" s="86"/>
      <c r="N46" s="539"/>
      <c r="O46" s="41"/>
    </row>
    <row r="47" spans="1:15" s="95" customFormat="1" ht="124.5" customHeight="1" thickBot="1" x14ac:dyDescent="0.25">
      <c r="A47" s="439"/>
      <c r="B47" s="505"/>
      <c r="C47" s="563"/>
      <c r="D47" s="427"/>
      <c r="E47" s="433"/>
      <c r="F47" s="436"/>
      <c r="G47" s="277" t="s">
        <v>9</v>
      </c>
      <c r="H47" s="198">
        <f>SUM(H45:H46)</f>
        <v>86</v>
      </c>
      <c r="I47" s="199">
        <f>SUM(I45:I46)</f>
        <v>86</v>
      </c>
      <c r="J47" s="199">
        <f>SUM(J45:J46)</f>
        <v>55.9</v>
      </c>
      <c r="K47" s="204"/>
      <c r="L47" s="205"/>
      <c r="M47" s="98"/>
      <c r="N47" s="540"/>
      <c r="O47" s="206"/>
    </row>
    <row r="48" spans="1:15" ht="19.5" customHeight="1" x14ac:dyDescent="0.2">
      <c r="A48" s="437" t="s">
        <v>6</v>
      </c>
      <c r="B48" s="503" t="s">
        <v>10</v>
      </c>
      <c r="C48" s="567" t="s">
        <v>7</v>
      </c>
      <c r="D48" s="425" t="s">
        <v>15</v>
      </c>
      <c r="E48" s="428" t="s">
        <v>30</v>
      </c>
      <c r="F48" s="500">
        <v>6</v>
      </c>
      <c r="G48" s="306" t="s">
        <v>16</v>
      </c>
      <c r="H48" s="114">
        <v>0</v>
      </c>
      <c r="I48" s="115">
        <v>0</v>
      </c>
      <c r="J48" s="195">
        <v>0</v>
      </c>
      <c r="K48" s="157" t="s">
        <v>120</v>
      </c>
      <c r="L48" s="81">
        <v>1</v>
      </c>
      <c r="M48" s="264">
        <v>1</v>
      </c>
      <c r="N48" s="538" t="s">
        <v>177</v>
      </c>
      <c r="O48" s="620"/>
    </row>
    <row r="49" spans="1:16" ht="16.5" customHeight="1" x14ac:dyDescent="0.2">
      <c r="A49" s="438"/>
      <c r="B49" s="504"/>
      <c r="C49" s="568"/>
      <c r="D49" s="426"/>
      <c r="E49" s="429"/>
      <c r="F49" s="501"/>
      <c r="G49" s="307" t="s">
        <v>33</v>
      </c>
      <c r="H49" s="166">
        <v>15</v>
      </c>
      <c r="I49" s="167">
        <v>7.5</v>
      </c>
      <c r="J49" s="194">
        <v>7.4</v>
      </c>
      <c r="K49" s="157"/>
      <c r="L49" s="128"/>
      <c r="M49" s="86"/>
      <c r="N49" s="539"/>
      <c r="O49" s="638"/>
    </row>
    <row r="50" spans="1:16" s="95" customFormat="1" ht="44.25" customHeight="1" thickBot="1" x14ac:dyDescent="0.25">
      <c r="A50" s="439"/>
      <c r="B50" s="505"/>
      <c r="C50" s="600"/>
      <c r="D50" s="427"/>
      <c r="E50" s="430"/>
      <c r="F50" s="502"/>
      <c r="G50" s="308" t="s">
        <v>9</v>
      </c>
      <c r="H50" s="198">
        <f>SUM(H48:H49)</f>
        <v>15</v>
      </c>
      <c r="I50" s="199">
        <f>SUM(I48:I49)</f>
        <v>7.5</v>
      </c>
      <c r="J50" s="199">
        <f>SUM(J48:J49)</f>
        <v>7.4</v>
      </c>
      <c r="K50" s="193"/>
      <c r="L50" s="200"/>
      <c r="M50" s="193"/>
      <c r="N50" s="540"/>
      <c r="O50" s="639"/>
      <c r="P50" s="9"/>
    </row>
    <row r="51" spans="1:16" ht="15" customHeight="1" thickBot="1" x14ac:dyDescent="0.25">
      <c r="A51" s="67" t="s">
        <v>6</v>
      </c>
      <c r="B51" s="68" t="s">
        <v>10</v>
      </c>
      <c r="C51" s="597" t="s">
        <v>13</v>
      </c>
      <c r="D51" s="598"/>
      <c r="E51" s="598"/>
      <c r="F51" s="598"/>
      <c r="G51" s="599"/>
      <c r="H51" s="101">
        <v>198.7</v>
      </c>
      <c r="I51" s="101">
        <v>182.2</v>
      </c>
      <c r="J51" s="101">
        <f>J50+J47+J44+J41</f>
        <v>148.80000000000001</v>
      </c>
      <c r="K51" s="468"/>
      <c r="L51" s="469"/>
      <c r="M51" s="537"/>
      <c r="N51" s="102"/>
      <c r="O51" s="103"/>
      <c r="P51" s="9"/>
    </row>
    <row r="52" spans="1:16" ht="15" customHeight="1" thickBot="1" x14ac:dyDescent="0.25">
      <c r="A52" s="104" t="s">
        <v>6</v>
      </c>
      <c r="B52" s="105" t="s">
        <v>11</v>
      </c>
      <c r="C52" s="590" t="s">
        <v>73</v>
      </c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102"/>
      <c r="O52" s="103"/>
    </row>
    <row r="53" spans="1:16" ht="15" customHeight="1" x14ac:dyDescent="0.2">
      <c r="A53" s="236" t="s">
        <v>6</v>
      </c>
      <c r="B53" s="237" t="s">
        <v>11</v>
      </c>
      <c r="C53" s="238" t="s">
        <v>6</v>
      </c>
      <c r="D53" s="76" t="s">
        <v>34</v>
      </c>
      <c r="E53" s="213"/>
      <c r="F53" s="106"/>
      <c r="G53" s="26"/>
      <c r="H53" s="184"/>
      <c r="I53" s="115"/>
      <c r="J53" s="115"/>
      <c r="K53" s="174"/>
      <c r="L53" s="107"/>
      <c r="M53" s="108"/>
      <c r="N53" s="640" t="s">
        <v>141</v>
      </c>
      <c r="O53" s="640" t="s">
        <v>142</v>
      </c>
    </row>
    <row r="54" spans="1:16" ht="15.75" customHeight="1" x14ac:dyDescent="0.2">
      <c r="A54" s="222"/>
      <c r="B54" s="223"/>
      <c r="C54" s="224"/>
      <c r="D54" s="517" t="s">
        <v>48</v>
      </c>
      <c r="E54" s="511" t="s">
        <v>28</v>
      </c>
      <c r="F54" s="495" t="s">
        <v>32</v>
      </c>
      <c r="G54" s="34" t="s">
        <v>33</v>
      </c>
      <c r="H54" s="185">
        <v>50</v>
      </c>
      <c r="I54" s="117">
        <v>50</v>
      </c>
      <c r="J54" s="117">
        <v>37.1</v>
      </c>
      <c r="K54" s="175" t="s">
        <v>77</v>
      </c>
      <c r="L54" s="81">
        <v>17</v>
      </c>
      <c r="M54" s="269">
        <v>17</v>
      </c>
      <c r="N54" s="641"/>
      <c r="O54" s="641"/>
    </row>
    <row r="55" spans="1:16" x14ac:dyDescent="0.2">
      <c r="A55" s="222"/>
      <c r="B55" s="223"/>
      <c r="C55" s="224"/>
      <c r="D55" s="517"/>
      <c r="E55" s="512"/>
      <c r="F55" s="488"/>
      <c r="G55" s="34"/>
      <c r="H55" s="185"/>
      <c r="I55" s="117"/>
      <c r="J55" s="117"/>
      <c r="K55" s="175"/>
      <c r="L55" s="85"/>
      <c r="M55" s="86"/>
      <c r="N55" s="641"/>
      <c r="O55" s="641"/>
    </row>
    <row r="56" spans="1:16" x14ac:dyDescent="0.2">
      <c r="A56" s="222"/>
      <c r="B56" s="223"/>
      <c r="C56" s="224"/>
      <c r="D56" s="517"/>
      <c r="E56" s="513"/>
      <c r="F56" s="488"/>
      <c r="G56" s="45" t="s">
        <v>9</v>
      </c>
      <c r="H56" s="172">
        <f>SUM(H54:H55)</f>
        <v>50</v>
      </c>
      <c r="I56" s="162">
        <f t="shared" ref="I56:J56" si="8">SUM(I54:I55)</f>
        <v>50</v>
      </c>
      <c r="J56" s="162">
        <f t="shared" si="8"/>
        <v>37.1</v>
      </c>
      <c r="K56" s="176"/>
      <c r="L56" s="109"/>
      <c r="M56" s="110"/>
      <c r="N56" s="642"/>
      <c r="O56" s="642"/>
    </row>
    <row r="57" spans="1:16" ht="15" customHeight="1" x14ac:dyDescent="0.2">
      <c r="A57" s="222"/>
      <c r="B57" s="223"/>
      <c r="C57" s="224"/>
      <c r="D57" s="514" t="s">
        <v>49</v>
      </c>
      <c r="E57" s="511" t="s">
        <v>28</v>
      </c>
      <c r="F57" s="488"/>
      <c r="G57" s="34" t="s">
        <v>33</v>
      </c>
      <c r="H57" s="185">
        <v>140</v>
      </c>
      <c r="I57" s="117">
        <v>19.399999999999999</v>
      </c>
      <c r="J57" s="117">
        <v>19.399999999999999</v>
      </c>
      <c r="K57" s="177" t="s">
        <v>121</v>
      </c>
      <c r="L57" s="96">
        <v>25700</v>
      </c>
      <c r="M57" s="309">
        <v>8600</v>
      </c>
      <c r="N57" s="643" t="s">
        <v>143</v>
      </c>
      <c r="O57" s="274"/>
    </row>
    <row r="58" spans="1:16" ht="15" customHeight="1" x14ac:dyDescent="0.2">
      <c r="A58" s="222"/>
      <c r="B58" s="223"/>
      <c r="C58" s="224"/>
      <c r="D58" s="515"/>
      <c r="E58" s="512"/>
      <c r="F58" s="488"/>
      <c r="G58" s="34"/>
      <c r="H58" s="185"/>
      <c r="I58" s="117"/>
      <c r="J58" s="117"/>
      <c r="K58" s="178" t="s">
        <v>122</v>
      </c>
      <c r="L58" s="81">
        <v>500</v>
      </c>
      <c r="M58" s="309">
        <v>500</v>
      </c>
      <c r="N58" s="644"/>
      <c r="O58" s="275"/>
    </row>
    <row r="59" spans="1:16" ht="33.75" customHeight="1" x14ac:dyDescent="0.2">
      <c r="A59" s="222"/>
      <c r="B59" s="223"/>
      <c r="C59" s="224"/>
      <c r="D59" s="516"/>
      <c r="E59" s="513"/>
      <c r="F59" s="489"/>
      <c r="G59" s="45" t="s">
        <v>9</v>
      </c>
      <c r="H59" s="172">
        <f>SUM(H57:H58)</f>
        <v>140</v>
      </c>
      <c r="I59" s="162">
        <f t="shared" ref="I59" si="9">SUM(I57:I58)</f>
        <v>19.399999999999999</v>
      </c>
      <c r="J59" s="162">
        <f>SUM(J57:J58)</f>
        <v>19.399999999999999</v>
      </c>
      <c r="K59" s="179"/>
      <c r="L59" s="109"/>
      <c r="M59" s="110"/>
      <c r="N59" s="645"/>
      <c r="O59" s="276"/>
    </row>
    <row r="60" spans="1:16" ht="26.25" customHeight="1" x14ac:dyDescent="0.2">
      <c r="A60" s="222"/>
      <c r="B60" s="223"/>
      <c r="C60" s="224"/>
      <c r="D60" s="514" t="s">
        <v>67</v>
      </c>
      <c r="E60" s="214" t="s">
        <v>57</v>
      </c>
      <c r="F60" s="488" t="s">
        <v>53</v>
      </c>
      <c r="G60" s="315" t="s">
        <v>16</v>
      </c>
      <c r="H60" s="185">
        <v>253.8</v>
      </c>
      <c r="I60" s="117">
        <v>131.4</v>
      </c>
      <c r="J60" s="117">
        <v>0</v>
      </c>
      <c r="K60" s="310" t="s">
        <v>81</v>
      </c>
      <c r="L60" s="311">
        <v>1</v>
      </c>
      <c r="M60" s="312">
        <v>0</v>
      </c>
      <c r="N60" s="628" t="s">
        <v>178</v>
      </c>
      <c r="O60" s="628" t="s">
        <v>163</v>
      </c>
    </row>
    <row r="61" spans="1:16" ht="26.25" customHeight="1" x14ac:dyDescent="0.2">
      <c r="A61" s="222"/>
      <c r="B61" s="223"/>
      <c r="C61" s="224"/>
      <c r="D61" s="515"/>
      <c r="E61" s="511" t="s">
        <v>58</v>
      </c>
      <c r="F61" s="488"/>
      <c r="G61" s="315" t="s">
        <v>22</v>
      </c>
      <c r="H61" s="185">
        <v>2284.1999999999998</v>
      </c>
      <c r="I61" s="117">
        <v>2284.1999999999998</v>
      </c>
      <c r="J61" s="117">
        <v>0</v>
      </c>
      <c r="K61" s="313"/>
      <c r="L61" s="291"/>
      <c r="M61" s="202"/>
      <c r="N61" s="629"/>
      <c r="O61" s="629"/>
    </row>
    <row r="62" spans="1:16" ht="26.25" customHeight="1" x14ac:dyDescent="0.2">
      <c r="A62" s="222"/>
      <c r="B62" s="223"/>
      <c r="C62" s="224"/>
      <c r="D62" s="515"/>
      <c r="E62" s="512"/>
      <c r="F62" s="488"/>
      <c r="G62" s="315"/>
      <c r="H62" s="185"/>
      <c r="I62" s="117"/>
      <c r="J62" s="117"/>
      <c r="K62" s="180"/>
      <c r="L62" s="85"/>
      <c r="M62" s="91"/>
      <c r="N62" s="629"/>
      <c r="O62" s="629"/>
    </row>
    <row r="63" spans="1:16" ht="15" customHeight="1" thickBot="1" x14ac:dyDescent="0.25">
      <c r="A63" s="225"/>
      <c r="B63" s="226"/>
      <c r="C63" s="92"/>
      <c r="D63" s="605"/>
      <c r="E63" s="627"/>
      <c r="F63" s="490"/>
      <c r="G63" s="316" t="s">
        <v>9</v>
      </c>
      <c r="H63" s="241">
        <f>SUM(H60:H62)</f>
        <v>2538</v>
      </c>
      <c r="I63" s="199">
        <f>SUM(I60:I62)</f>
        <v>2415.6</v>
      </c>
      <c r="J63" s="199">
        <f t="shared" ref="J63" si="10">SUM(J60:J62)</f>
        <v>0</v>
      </c>
      <c r="K63" s="242"/>
      <c r="L63" s="243"/>
      <c r="M63" s="244"/>
      <c r="N63" s="630"/>
      <c r="O63" s="630"/>
    </row>
    <row r="64" spans="1:16" ht="15" customHeight="1" x14ac:dyDescent="0.2">
      <c r="A64" s="222"/>
      <c r="B64" s="223"/>
      <c r="C64" s="224"/>
      <c r="D64" s="661" t="s">
        <v>79</v>
      </c>
      <c r="E64" s="512" t="s">
        <v>28</v>
      </c>
      <c r="F64" s="488" t="s">
        <v>32</v>
      </c>
      <c r="G64" s="239" t="s">
        <v>16</v>
      </c>
      <c r="H64" s="240">
        <v>0</v>
      </c>
      <c r="I64" s="170">
        <v>81.599999999999994</v>
      </c>
      <c r="J64" s="170">
        <v>81.599999999999994</v>
      </c>
      <c r="K64" s="659" t="s">
        <v>123</v>
      </c>
      <c r="L64" s="663">
        <v>1.69</v>
      </c>
      <c r="M64" s="309">
        <v>1.7</v>
      </c>
      <c r="N64" s="640" t="s">
        <v>144</v>
      </c>
      <c r="O64" s="41"/>
    </row>
    <row r="65" spans="1:15" ht="15" customHeight="1" x14ac:dyDescent="0.2">
      <c r="A65" s="222"/>
      <c r="B65" s="223"/>
      <c r="C65" s="224"/>
      <c r="D65" s="661"/>
      <c r="E65" s="512"/>
      <c r="F65" s="488"/>
      <c r="G65" s="111" t="s">
        <v>33</v>
      </c>
      <c r="H65" s="185">
        <v>54.3</v>
      </c>
      <c r="I65" s="117">
        <v>182.4</v>
      </c>
      <c r="J65" s="117">
        <v>182.4</v>
      </c>
      <c r="K65" s="412"/>
      <c r="L65" s="663"/>
      <c r="M65" s="39"/>
      <c r="N65" s="644"/>
      <c r="O65" s="41"/>
    </row>
    <row r="66" spans="1:15" ht="15" customHeight="1" x14ac:dyDescent="0.2">
      <c r="A66" s="222"/>
      <c r="B66" s="223"/>
      <c r="C66" s="224"/>
      <c r="D66" s="661"/>
      <c r="E66" s="513"/>
      <c r="F66" s="488"/>
      <c r="G66" s="111" t="s">
        <v>22</v>
      </c>
      <c r="H66" s="185"/>
      <c r="I66" s="117"/>
      <c r="J66" s="117"/>
      <c r="K66" s="181"/>
      <c r="L66" s="90"/>
      <c r="M66" s="91"/>
      <c r="N66" s="644"/>
      <c r="O66" s="41"/>
    </row>
    <row r="67" spans="1:15" ht="15" customHeight="1" x14ac:dyDescent="0.2">
      <c r="A67" s="222"/>
      <c r="B67" s="223"/>
      <c r="C67" s="224"/>
      <c r="D67" s="661"/>
      <c r="E67" s="215" t="s">
        <v>59</v>
      </c>
      <c r="F67" s="489"/>
      <c r="G67" s="112" t="s">
        <v>9</v>
      </c>
      <c r="H67" s="172">
        <f>SUM(H64:H66)</f>
        <v>54.3</v>
      </c>
      <c r="I67" s="172">
        <f>SUM(I64:I66)</f>
        <v>264</v>
      </c>
      <c r="J67" s="257">
        <f>SUM(J64:J66)</f>
        <v>264</v>
      </c>
      <c r="K67" s="171"/>
      <c r="L67" s="90"/>
      <c r="M67" s="90"/>
      <c r="N67" s="644"/>
      <c r="O67" s="41"/>
    </row>
    <row r="68" spans="1:15" s="61" customFormat="1" ht="15" customHeight="1" thickBot="1" x14ac:dyDescent="0.25">
      <c r="A68" s="225"/>
      <c r="B68" s="226"/>
      <c r="C68" s="92"/>
      <c r="D68" s="531"/>
      <c r="E68" s="531"/>
      <c r="F68" s="531"/>
      <c r="G68" s="100" t="s">
        <v>9</v>
      </c>
      <c r="H68" s="173">
        <f>H67+H63+H59+H56</f>
        <v>2782.3</v>
      </c>
      <c r="I68" s="173">
        <f t="shared" ref="I68" si="11">I67+I63+I59+I56</f>
        <v>2749</v>
      </c>
      <c r="J68" s="173">
        <f>J67+J63+J59+J56</f>
        <v>320.5</v>
      </c>
      <c r="K68" s="193"/>
      <c r="L68" s="192"/>
      <c r="M68" s="193"/>
      <c r="N68" s="314"/>
      <c r="O68" s="193"/>
    </row>
    <row r="69" spans="1:15" ht="15" customHeight="1" x14ac:dyDescent="0.2">
      <c r="A69" s="348" t="s">
        <v>6</v>
      </c>
      <c r="B69" s="352" t="s">
        <v>11</v>
      </c>
      <c r="C69" s="350" t="s">
        <v>10</v>
      </c>
      <c r="D69" s="323" t="s">
        <v>54</v>
      </c>
      <c r="E69" s="213"/>
      <c r="F69" s="113"/>
      <c r="G69" s="26"/>
      <c r="H69" s="114"/>
      <c r="I69" s="115"/>
      <c r="J69" s="115"/>
      <c r="K69" s="182"/>
      <c r="L69" s="107"/>
      <c r="M69" s="108"/>
      <c r="N69" s="33"/>
      <c r="O69" s="33"/>
    </row>
    <row r="70" spans="1:15" ht="36" customHeight="1" x14ac:dyDescent="0.2">
      <c r="A70" s="222"/>
      <c r="B70" s="223"/>
      <c r="C70" s="224"/>
      <c r="D70" s="606" t="s">
        <v>47</v>
      </c>
      <c r="E70" s="496" t="s">
        <v>60</v>
      </c>
      <c r="F70" s="491" t="s">
        <v>32</v>
      </c>
      <c r="G70" s="34" t="s">
        <v>16</v>
      </c>
      <c r="H70" s="116">
        <v>184.5</v>
      </c>
      <c r="I70" s="117">
        <v>184.5</v>
      </c>
      <c r="J70" s="117">
        <v>0</v>
      </c>
      <c r="K70" s="533" t="s">
        <v>186</v>
      </c>
      <c r="L70" s="660">
        <v>1</v>
      </c>
      <c r="M70" s="317">
        <v>0</v>
      </c>
      <c r="N70" s="657" t="s">
        <v>187</v>
      </c>
      <c r="O70" s="657" t="s">
        <v>188</v>
      </c>
    </row>
    <row r="71" spans="1:15" ht="24.75" customHeight="1" x14ac:dyDescent="0.2">
      <c r="A71" s="222"/>
      <c r="B71" s="223"/>
      <c r="C71" s="224"/>
      <c r="D71" s="606"/>
      <c r="E71" s="497"/>
      <c r="F71" s="492"/>
      <c r="G71" s="34"/>
      <c r="H71" s="116"/>
      <c r="I71" s="117"/>
      <c r="J71" s="117"/>
      <c r="K71" s="533"/>
      <c r="L71" s="660"/>
      <c r="M71" s="318"/>
      <c r="N71" s="657"/>
      <c r="O71" s="657"/>
    </row>
    <row r="72" spans="1:15" ht="21.75" customHeight="1" thickBot="1" x14ac:dyDescent="0.25">
      <c r="A72" s="225"/>
      <c r="B72" s="226"/>
      <c r="C72" s="92"/>
      <c r="D72" s="607"/>
      <c r="E72" s="372" t="s">
        <v>59</v>
      </c>
      <c r="F72" s="493"/>
      <c r="G72" s="197" t="s">
        <v>9</v>
      </c>
      <c r="H72" s="198">
        <f>SUM(H70:H71)</f>
        <v>184.5</v>
      </c>
      <c r="I72" s="199">
        <f t="shared" ref="I72:J72" si="12">SUM(I70:I71)</f>
        <v>184.5</v>
      </c>
      <c r="J72" s="199">
        <f t="shared" si="12"/>
        <v>0</v>
      </c>
      <c r="K72" s="338"/>
      <c r="L72" s="243"/>
      <c r="M72" s="244"/>
      <c r="N72" s="658"/>
      <c r="O72" s="658"/>
    </row>
    <row r="73" spans="1:15" ht="33.75" customHeight="1" x14ac:dyDescent="0.2">
      <c r="A73" s="222"/>
      <c r="B73" s="223"/>
      <c r="C73" s="224"/>
      <c r="D73" s="611" t="s">
        <v>68</v>
      </c>
      <c r="E73" s="498"/>
      <c r="F73" s="492" t="s">
        <v>32</v>
      </c>
      <c r="G73" s="228" t="s">
        <v>16</v>
      </c>
      <c r="H73" s="165">
        <v>76.8</v>
      </c>
      <c r="I73" s="170">
        <v>76.8</v>
      </c>
      <c r="J73" s="170">
        <v>76.7</v>
      </c>
      <c r="K73" s="412" t="s">
        <v>133</v>
      </c>
      <c r="L73" s="662">
        <v>135</v>
      </c>
      <c r="M73" s="653">
        <v>63</v>
      </c>
      <c r="N73" s="641" t="s">
        <v>179</v>
      </c>
      <c r="O73" s="541" t="s">
        <v>164</v>
      </c>
    </row>
    <row r="74" spans="1:15" ht="33.75" customHeight="1" x14ac:dyDescent="0.2">
      <c r="A74" s="222"/>
      <c r="B74" s="223"/>
      <c r="C74" s="224"/>
      <c r="D74" s="508"/>
      <c r="E74" s="498"/>
      <c r="F74" s="492"/>
      <c r="G74" s="34" t="s">
        <v>33</v>
      </c>
      <c r="H74" s="116"/>
      <c r="I74" s="117"/>
      <c r="J74" s="117"/>
      <c r="K74" s="412"/>
      <c r="L74" s="662"/>
      <c r="M74" s="653"/>
      <c r="N74" s="641"/>
      <c r="O74" s="541"/>
    </row>
    <row r="75" spans="1:15" ht="33.75" customHeight="1" x14ac:dyDescent="0.2">
      <c r="A75" s="222"/>
      <c r="B75" s="223"/>
      <c r="C75" s="224"/>
      <c r="D75" s="508"/>
      <c r="E75" s="499"/>
      <c r="F75" s="601"/>
      <c r="G75" s="163" t="s">
        <v>9</v>
      </c>
      <c r="H75" s="161">
        <f>SUM(H73:H74)</f>
        <v>76.8</v>
      </c>
      <c r="I75" s="162">
        <f t="shared" ref="I75:J75" si="13">SUM(I73:I74)</f>
        <v>76.8</v>
      </c>
      <c r="J75" s="162">
        <f t="shared" si="13"/>
        <v>76.7</v>
      </c>
      <c r="K75" s="171"/>
      <c r="L75" s="90"/>
      <c r="M75" s="653"/>
      <c r="N75" s="641"/>
      <c r="O75" s="541"/>
    </row>
    <row r="76" spans="1:15" s="61" customFormat="1" ht="15" customHeight="1" thickBot="1" x14ac:dyDescent="0.25">
      <c r="A76" s="225"/>
      <c r="B76" s="226"/>
      <c r="C76" s="92"/>
      <c r="D76" s="531"/>
      <c r="E76" s="531"/>
      <c r="F76" s="531"/>
      <c r="G76" s="118" t="s">
        <v>9</v>
      </c>
      <c r="H76" s="93">
        <f>H75+H72</f>
        <v>261.3</v>
      </c>
      <c r="I76" s="94">
        <f>I75+I72</f>
        <v>261.3</v>
      </c>
      <c r="J76" s="94">
        <f>J75+J72</f>
        <v>76.7</v>
      </c>
      <c r="K76" s="193"/>
      <c r="L76" s="192"/>
      <c r="M76" s="314"/>
      <c r="N76" s="652"/>
      <c r="O76" s="654"/>
    </row>
    <row r="77" spans="1:15" ht="15" customHeight="1" x14ac:dyDescent="0.2">
      <c r="A77" s="443" t="s">
        <v>6</v>
      </c>
      <c r="B77" s="440" t="s">
        <v>11</v>
      </c>
      <c r="C77" s="602" t="s">
        <v>11</v>
      </c>
      <c r="D77" s="76" t="s">
        <v>35</v>
      </c>
      <c r="E77" s="213"/>
      <c r="F77" s="494" t="s">
        <v>71</v>
      </c>
      <c r="G77" s="26"/>
      <c r="H77" s="184"/>
      <c r="I77" s="115"/>
      <c r="J77" s="115"/>
      <c r="K77" s="374"/>
      <c r="L77" s="107"/>
      <c r="M77" s="108"/>
      <c r="N77" s="32"/>
      <c r="O77" s="33"/>
    </row>
    <row r="78" spans="1:15" ht="15" customHeight="1" x14ac:dyDescent="0.2">
      <c r="A78" s="444"/>
      <c r="B78" s="441"/>
      <c r="C78" s="603"/>
      <c r="D78" s="570" t="s">
        <v>50</v>
      </c>
      <c r="E78" s="496" t="s">
        <v>61</v>
      </c>
      <c r="F78" s="492"/>
      <c r="G78" s="34" t="s">
        <v>16</v>
      </c>
      <c r="H78" s="185"/>
      <c r="I78" s="117"/>
      <c r="J78" s="117"/>
      <c r="K78" s="373" t="s">
        <v>193</v>
      </c>
      <c r="L78" s="346">
        <v>1</v>
      </c>
      <c r="M78" s="357">
        <v>1</v>
      </c>
      <c r="N78" s="655"/>
      <c r="O78" s="655"/>
    </row>
    <row r="79" spans="1:15" ht="15" customHeight="1" x14ac:dyDescent="0.2">
      <c r="A79" s="444"/>
      <c r="B79" s="441"/>
      <c r="C79" s="603"/>
      <c r="D79" s="570"/>
      <c r="E79" s="417"/>
      <c r="F79" s="492"/>
      <c r="G79" s="34" t="s">
        <v>33</v>
      </c>
      <c r="H79" s="185">
        <v>44</v>
      </c>
      <c r="I79" s="117">
        <v>44</v>
      </c>
      <c r="J79" s="117">
        <v>44</v>
      </c>
      <c r="K79" s="319"/>
      <c r="L79" s="291"/>
      <c r="M79" s="320"/>
      <c r="N79" s="655"/>
      <c r="O79" s="655"/>
    </row>
    <row r="80" spans="1:15" ht="15" customHeight="1" thickBot="1" x14ac:dyDescent="0.25">
      <c r="A80" s="445"/>
      <c r="B80" s="442"/>
      <c r="C80" s="604"/>
      <c r="D80" s="571"/>
      <c r="E80" s="497"/>
      <c r="F80" s="492"/>
      <c r="G80" s="45" t="s">
        <v>9</v>
      </c>
      <c r="H80" s="172">
        <f>SUM(H78:H79)</f>
        <v>44</v>
      </c>
      <c r="I80" s="162">
        <f t="shared" ref="I80:J80" si="14">SUM(I78:I79)</f>
        <v>44</v>
      </c>
      <c r="J80" s="162">
        <f t="shared" si="14"/>
        <v>44</v>
      </c>
      <c r="K80" s="321"/>
      <c r="L80" s="205"/>
      <c r="M80" s="322"/>
      <c r="N80" s="656"/>
      <c r="O80" s="656"/>
    </row>
    <row r="81" spans="1:17" ht="15" customHeight="1" thickBot="1" x14ac:dyDescent="0.25">
      <c r="A81" s="119" t="s">
        <v>6</v>
      </c>
      <c r="B81" s="120" t="s">
        <v>11</v>
      </c>
      <c r="C81" s="478" t="s">
        <v>13</v>
      </c>
      <c r="D81" s="479"/>
      <c r="E81" s="574"/>
      <c r="F81" s="574"/>
      <c r="G81" s="575"/>
      <c r="H81" s="102">
        <f>H80+H76+H68</f>
        <v>3087.6000000000004</v>
      </c>
      <c r="I81" s="183">
        <f>I80+I76+I68</f>
        <v>3054.3</v>
      </c>
      <c r="J81" s="183">
        <f>J80+J76+J68</f>
        <v>441.2</v>
      </c>
      <c r="K81" s="468"/>
      <c r="L81" s="469"/>
      <c r="M81" s="469"/>
      <c r="N81" s="469"/>
      <c r="O81" s="537"/>
    </row>
    <row r="82" spans="1:17" ht="15" customHeight="1" thickBot="1" x14ac:dyDescent="0.25">
      <c r="A82" s="104" t="s">
        <v>6</v>
      </c>
      <c r="B82" s="255" t="s">
        <v>7</v>
      </c>
      <c r="C82" s="586" t="s">
        <v>74</v>
      </c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8"/>
    </row>
    <row r="83" spans="1:17" s="125" customFormat="1" ht="19.5" customHeight="1" x14ac:dyDescent="0.2">
      <c r="A83" s="437" t="s">
        <v>6</v>
      </c>
      <c r="B83" s="503" t="s">
        <v>7</v>
      </c>
      <c r="C83" s="567" t="s">
        <v>6</v>
      </c>
      <c r="D83" s="577" t="s">
        <v>55</v>
      </c>
      <c r="E83" s="580"/>
      <c r="F83" s="583">
        <v>6</v>
      </c>
      <c r="G83" s="211" t="s">
        <v>16</v>
      </c>
      <c r="H83" s="121">
        <v>50</v>
      </c>
      <c r="I83" s="122">
        <v>50</v>
      </c>
      <c r="J83" s="324">
        <v>50</v>
      </c>
      <c r="K83" s="168" t="s">
        <v>124</v>
      </c>
      <c r="L83" s="123">
        <v>400</v>
      </c>
      <c r="M83" s="328">
        <v>400</v>
      </c>
      <c r="N83" s="646" t="s">
        <v>165</v>
      </c>
      <c r="O83" s="124"/>
    </row>
    <row r="84" spans="1:17" s="125" customFormat="1" ht="19.5" customHeight="1" x14ac:dyDescent="0.2">
      <c r="A84" s="438"/>
      <c r="B84" s="504"/>
      <c r="C84" s="568"/>
      <c r="D84" s="578"/>
      <c r="E84" s="581"/>
      <c r="F84" s="584"/>
      <c r="G84" s="365"/>
      <c r="H84" s="126"/>
      <c r="I84" s="127"/>
      <c r="J84" s="325"/>
      <c r="K84" s="169"/>
      <c r="L84" s="390"/>
      <c r="M84" s="391"/>
      <c r="N84" s="647"/>
      <c r="O84" s="130"/>
    </row>
    <row r="85" spans="1:17" s="125" customFormat="1" ht="19.5" customHeight="1" x14ac:dyDescent="0.2">
      <c r="A85" s="438"/>
      <c r="B85" s="504"/>
      <c r="C85" s="568"/>
      <c r="D85" s="578"/>
      <c r="E85" s="581"/>
      <c r="F85" s="584"/>
      <c r="G85" s="365"/>
      <c r="H85" s="126"/>
      <c r="I85" s="127"/>
      <c r="J85" s="325"/>
      <c r="K85" s="169"/>
      <c r="L85" s="390"/>
      <c r="M85" s="391"/>
      <c r="N85" s="647"/>
      <c r="O85" s="130"/>
    </row>
    <row r="86" spans="1:17" s="125" customFormat="1" ht="19.5" customHeight="1" x14ac:dyDescent="0.2">
      <c r="A86" s="438"/>
      <c r="B86" s="504"/>
      <c r="C86" s="568"/>
      <c r="D86" s="578"/>
      <c r="E86" s="581"/>
      <c r="F86" s="584"/>
      <c r="G86" s="393"/>
      <c r="H86" s="126"/>
      <c r="I86" s="127"/>
      <c r="J86" s="325"/>
      <c r="K86" s="169"/>
      <c r="L86" s="390"/>
      <c r="M86" s="391"/>
      <c r="N86" s="647"/>
      <c r="O86" s="130"/>
    </row>
    <row r="87" spans="1:17" s="125" customFormat="1" ht="26.25" customHeight="1" x14ac:dyDescent="0.2">
      <c r="A87" s="438"/>
      <c r="B87" s="504"/>
      <c r="C87" s="568"/>
      <c r="D87" s="578"/>
      <c r="E87" s="581"/>
      <c r="F87" s="584"/>
      <c r="G87" s="365"/>
      <c r="H87" s="126"/>
      <c r="I87" s="127"/>
      <c r="J87" s="325"/>
      <c r="K87" s="327"/>
      <c r="L87" s="128"/>
      <c r="M87" s="129"/>
      <c r="N87" s="648"/>
      <c r="O87" s="130"/>
    </row>
    <row r="88" spans="1:17" s="131" customFormat="1" ht="25.5" customHeight="1" thickBot="1" x14ac:dyDescent="0.25">
      <c r="A88" s="439"/>
      <c r="B88" s="505"/>
      <c r="C88" s="569"/>
      <c r="D88" s="579"/>
      <c r="E88" s="582"/>
      <c r="F88" s="585"/>
      <c r="G88" s="392" t="s">
        <v>9</v>
      </c>
      <c r="H88" s="207">
        <f>SUM(H83:H87)</f>
        <v>50</v>
      </c>
      <c r="I88" s="207">
        <f t="shared" ref="I88:J88" si="15">SUM(I83:I87)</f>
        <v>50</v>
      </c>
      <c r="J88" s="326">
        <f t="shared" si="15"/>
        <v>50</v>
      </c>
      <c r="K88" s="210"/>
      <c r="L88" s="208"/>
      <c r="M88" s="209"/>
      <c r="N88" s="649"/>
      <c r="O88" s="210"/>
      <c r="Q88" s="278"/>
    </row>
    <row r="89" spans="1:17" ht="18" customHeight="1" x14ac:dyDescent="0.2">
      <c r="A89" s="348" t="s">
        <v>6</v>
      </c>
      <c r="B89" s="352" t="s">
        <v>7</v>
      </c>
      <c r="C89" s="252" t="s">
        <v>10</v>
      </c>
      <c r="D89" s="132" t="s">
        <v>38</v>
      </c>
      <c r="E89" s="213"/>
      <c r="F89" s="106"/>
      <c r="G89" s="158"/>
      <c r="H89" s="121"/>
      <c r="I89" s="122"/>
      <c r="J89" s="324"/>
      <c r="K89" s="332"/>
      <c r="L89" s="107"/>
      <c r="M89" s="108"/>
      <c r="N89" s="329"/>
      <c r="O89" s="33"/>
    </row>
    <row r="90" spans="1:17" ht="18" customHeight="1" x14ac:dyDescent="0.2">
      <c r="A90" s="344"/>
      <c r="B90" s="353"/>
      <c r="C90" s="253"/>
      <c r="D90" s="559" t="s">
        <v>51</v>
      </c>
      <c r="E90" s="560"/>
      <c r="F90" s="576" t="s">
        <v>32</v>
      </c>
      <c r="G90" s="315" t="s">
        <v>16</v>
      </c>
      <c r="H90" s="133"/>
      <c r="I90" s="134"/>
      <c r="J90" s="330"/>
      <c r="K90" s="169" t="s">
        <v>125</v>
      </c>
      <c r="L90" s="347">
        <v>320</v>
      </c>
      <c r="M90" s="357">
        <v>320</v>
      </c>
      <c r="N90" s="641" t="s">
        <v>167</v>
      </c>
      <c r="O90" s="541" t="s">
        <v>168</v>
      </c>
    </row>
    <row r="91" spans="1:17" ht="18" customHeight="1" x14ac:dyDescent="0.2">
      <c r="A91" s="344"/>
      <c r="B91" s="353"/>
      <c r="C91" s="253"/>
      <c r="D91" s="559"/>
      <c r="E91" s="560"/>
      <c r="F91" s="576"/>
      <c r="G91" s="315" t="s">
        <v>33</v>
      </c>
      <c r="H91" s="133">
        <v>22</v>
      </c>
      <c r="I91" s="134">
        <v>22</v>
      </c>
      <c r="J91" s="330">
        <v>22</v>
      </c>
      <c r="K91" s="169" t="s">
        <v>126</v>
      </c>
      <c r="L91" s="347">
        <v>1100</v>
      </c>
      <c r="M91" s="309">
        <v>1031</v>
      </c>
      <c r="N91" s="641"/>
      <c r="O91" s="541"/>
    </row>
    <row r="92" spans="1:17" ht="18" customHeight="1" x14ac:dyDescent="0.2">
      <c r="A92" s="344"/>
      <c r="B92" s="353"/>
      <c r="C92" s="253"/>
      <c r="D92" s="559"/>
      <c r="E92" s="560"/>
      <c r="F92" s="576"/>
      <c r="G92" s="358" t="s">
        <v>9</v>
      </c>
      <c r="H92" s="164">
        <f>SUM(H90:H91)</f>
        <v>22</v>
      </c>
      <c r="I92" s="164">
        <f t="shared" ref="I92:J92" si="16">SUM(I90:I91)</f>
        <v>22</v>
      </c>
      <c r="J92" s="331">
        <f t="shared" si="16"/>
        <v>22</v>
      </c>
      <c r="K92" s="333"/>
      <c r="L92" s="109"/>
      <c r="M92" s="110"/>
      <c r="N92" s="642"/>
      <c r="O92" s="542"/>
    </row>
    <row r="93" spans="1:17" ht="18" customHeight="1" x14ac:dyDescent="0.2">
      <c r="A93" s="344"/>
      <c r="B93" s="353"/>
      <c r="C93" s="253"/>
      <c r="D93" s="564" t="s">
        <v>69</v>
      </c>
      <c r="E93" s="560" t="s">
        <v>62</v>
      </c>
      <c r="F93" s="341" t="s">
        <v>53</v>
      </c>
      <c r="G93" s="315"/>
      <c r="H93" s="133"/>
      <c r="I93" s="134"/>
      <c r="J93" s="330"/>
      <c r="K93" s="334" t="s">
        <v>127</v>
      </c>
      <c r="L93" s="339">
        <v>3000</v>
      </c>
      <c r="M93" s="340" t="s">
        <v>166</v>
      </c>
      <c r="N93" s="589" t="s">
        <v>189</v>
      </c>
      <c r="O93" s="589" t="s">
        <v>180</v>
      </c>
    </row>
    <row r="94" spans="1:17" ht="18" customHeight="1" x14ac:dyDescent="0.2">
      <c r="A94" s="344"/>
      <c r="B94" s="353"/>
      <c r="C94" s="253"/>
      <c r="D94" s="564"/>
      <c r="E94" s="560"/>
      <c r="F94" s="212"/>
      <c r="G94" s="315" t="s">
        <v>22</v>
      </c>
      <c r="H94" s="133">
        <v>2982.2</v>
      </c>
      <c r="I94" s="134">
        <v>2982.9</v>
      </c>
      <c r="J94" s="330">
        <v>0</v>
      </c>
      <c r="K94" s="335" t="s">
        <v>128</v>
      </c>
      <c r="L94" s="135">
        <v>41</v>
      </c>
      <c r="M94" s="270">
        <v>6.11</v>
      </c>
      <c r="N94" s="539"/>
      <c r="O94" s="539"/>
    </row>
    <row r="95" spans="1:17" ht="15" customHeight="1" x14ac:dyDescent="0.2">
      <c r="A95" s="344"/>
      <c r="B95" s="353"/>
      <c r="C95" s="253"/>
      <c r="D95" s="564"/>
      <c r="E95" s="216" t="s">
        <v>63</v>
      </c>
      <c r="F95" s="212"/>
      <c r="G95" s="315" t="s">
        <v>16</v>
      </c>
      <c r="H95" s="133">
        <v>526.4</v>
      </c>
      <c r="I95" s="134">
        <v>526.4</v>
      </c>
      <c r="J95" s="330">
        <v>482.8</v>
      </c>
      <c r="K95" s="336"/>
      <c r="L95" s="85"/>
      <c r="M95" s="86"/>
      <c r="N95" s="539"/>
      <c r="O95" s="539"/>
    </row>
    <row r="96" spans="1:17" ht="15" customHeight="1" x14ac:dyDescent="0.2">
      <c r="A96" s="344"/>
      <c r="B96" s="353"/>
      <c r="C96" s="253"/>
      <c r="D96" s="565"/>
      <c r="E96" s="385"/>
      <c r="F96" s="212"/>
      <c r="G96" s="386"/>
      <c r="H96" s="387"/>
      <c r="I96" s="388"/>
      <c r="J96" s="389"/>
      <c r="K96" s="336"/>
      <c r="L96" s="85"/>
      <c r="M96" s="86"/>
      <c r="N96" s="539"/>
      <c r="O96" s="539"/>
    </row>
    <row r="97" spans="1:16" ht="15" customHeight="1" x14ac:dyDescent="0.2">
      <c r="A97" s="344"/>
      <c r="B97" s="353"/>
      <c r="C97" s="253"/>
      <c r="D97" s="565"/>
      <c r="E97" s="547" t="s">
        <v>57</v>
      </c>
      <c r="F97" s="212"/>
      <c r="G97" s="386"/>
      <c r="H97" s="387"/>
      <c r="I97" s="388"/>
      <c r="J97" s="389"/>
      <c r="K97" s="336"/>
      <c r="L97" s="85"/>
      <c r="M97" s="86"/>
      <c r="N97" s="539"/>
      <c r="O97" s="539"/>
    </row>
    <row r="98" spans="1:16" ht="25.5" customHeight="1" thickBot="1" x14ac:dyDescent="0.25">
      <c r="A98" s="345"/>
      <c r="B98" s="354"/>
      <c r="C98" s="254"/>
      <c r="D98" s="566"/>
      <c r="E98" s="548"/>
      <c r="F98" s="376"/>
      <c r="G98" s="308" t="s">
        <v>9</v>
      </c>
      <c r="H98" s="207">
        <f>SUM(H93:H95)</f>
        <v>3508.6</v>
      </c>
      <c r="I98" s="207">
        <f t="shared" ref="I98:J98" si="17">SUM(I93:I95)</f>
        <v>3509.3</v>
      </c>
      <c r="J98" s="326">
        <f t="shared" si="17"/>
        <v>482.8</v>
      </c>
      <c r="K98" s="377"/>
      <c r="L98" s="243"/>
      <c r="M98" s="244"/>
      <c r="N98" s="540"/>
      <c r="O98" s="540"/>
    </row>
    <row r="99" spans="1:16" ht="21.75" customHeight="1" x14ac:dyDescent="0.2">
      <c r="A99" s="245"/>
      <c r="B99" s="246"/>
      <c r="C99" s="253"/>
      <c r="D99" s="534" t="s">
        <v>70</v>
      </c>
      <c r="E99" s="572" t="s">
        <v>62</v>
      </c>
      <c r="F99" s="488" t="s">
        <v>53</v>
      </c>
      <c r="G99" s="375" t="s">
        <v>8</v>
      </c>
      <c r="H99" s="250"/>
      <c r="I99" s="251"/>
      <c r="J99" s="360"/>
      <c r="K99" s="157"/>
      <c r="L99" s="85"/>
      <c r="M99" s="136"/>
      <c r="N99" s="40"/>
      <c r="O99" s="629" t="s">
        <v>190</v>
      </c>
    </row>
    <row r="100" spans="1:16" ht="21.75" customHeight="1" x14ac:dyDescent="0.2">
      <c r="A100" s="245"/>
      <c r="B100" s="246"/>
      <c r="C100" s="253"/>
      <c r="D100" s="535"/>
      <c r="E100" s="573"/>
      <c r="F100" s="488"/>
      <c r="G100" s="315" t="s">
        <v>22</v>
      </c>
      <c r="H100" s="133">
        <v>72.5</v>
      </c>
      <c r="I100" s="134">
        <v>0</v>
      </c>
      <c r="J100" s="330">
        <v>0</v>
      </c>
      <c r="K100" s="337"/>
      <c r="L100" s="85"/>
      <c r="M100" s="86"/>
      <c r="N100" s="40"/>
      <c r="O100" s="629"/>
    </row>
    <row r="101" spans="1:16" ht="21.75" customHeight="1" x14ac:dyDescent="0.2">
      <c r="A101" s="245"/>
      <c r="B101" s="246"/>
      <c r="C101" s="253"/>
      <c r="D101" s="535"/>
      <c r="E101" s="217" t="s">
        <v>63</v>
      </c>
      <c r="F101" s="488"/>
      <c r="G101" s="315"/>
      <c r="H101" s="133"/>
      <c r="I101" s="134"/>
      <c r="J101" s="330"/>
      <c r="K101" s="171"/>
      <c r="L101" s="85"/>
      <c r="M101" s="86"/>
      <c r="N101" s="40"/>
      <c r="O101" s="629"/>
    </row>
    <row r="102" spans="1:16" ht="15" customHeight="1" x14ac:dyDescent="0.2">
      <c r="A102" s="395"/>
      <c r="B102" s="394"/>
      <c r="C102" s="253"/>
      <c r="D102" s="536"/>
      <c r="E102" s="400" t="s">
        <v>57</v>
      </c>
      <c r="F102" s="488"/>
      <c r="G102" s="397" t="s">
        <v>9</v>
      </c>
      <c r="H102" s="398">
        <f>SUM(H99:H101)</f>
        <v>72.5</v>
      </c>
      <c r="I102" s="398">
        <f t="shared" ref="I102:J102" si="18">SUM(I99:I101)</f>
        <v>0</v>
      </c>
      <c r="J102" s="399">
        <f t="shared" si="18"/>
        <v>0</v>
      </c>
      <c r="K102" s="171"/>
      <c r="L102" s="90"/>
      <c r="M102" s="91"/>
      <c r="N102" s="40"/>
      <c r="O102" s="629"/>
    </row>
    <row r="103" spans="1:16" ht="54.75" customHeight="1" x14ac:dyDescent="0.2">
      <c r="A103" s="245"/>
      <c r="B103" s="246"/>
      <c r="C103" s="343"/>
      <c r="D103" s="543" t="s">
        <v>64</v>
      </c>
      <c r="E103" s="545" t="s">
        <v>30</v>
      </c>
      <c r="F103" s="495" t="s">
        <v>53</v>
      </c>
      <c r="G103" s="315" t="s">
        <v>8</v>
      </c>
      <c r="H103" s="378">
        <v>0</v>
      </c>
      <c r="I103" s="381">
        <v>0</v>
      </c>
      <c r="J103" s="359">
        <v>0</v>
      </c>
      <c r="K103" s="401" t="s">
        <v>129</v>
      </c>
      <c r="L103" s="402">
        <v>1935</v>
      </c>
      <c r="M103" s="312">
        <v>0</v>
      </c>
      <c r="N103" s="628" t="s">
        <v>191</v>
      </c>
      <c r="O103" s="628" t="s">
        <v>173</v>
      </c>
    </row>
    <row r="104" spans="1:16" ht="45.75" customHeight="1" x14ac:dyDescent="0.2">
      <c r="A104" s="245"/>
      <c r="B104" s="246"/>
      <c r="C104" s="343"/>
      <c r="D104" s="544"/>
      <c r="E104" s="546"/>
      <c r="F104" s="488"/>
      <c r="G104" s="315" t="s">
        <v>31</v>
      </c>
      <c r="H104" s="378">
        <v>3000</v>
      </c>
      <c r="I104" s="381">
        <v>3000</v>
      </c>
      <c r="J104" s="359">
        <v>0</v>
      </c>
      <c r="K104" s="364" t="s">
        <v>130</v>
      </c>
      <c r="L104" s="396">
        <v>100</v>
      </c>
      <c r="M104" s="317">
        <v>0</v>
      </c>
      <c r="N104" s="629"/>
      <c r="O104" s="629"/>
    </row>
    <row r="105" spans="1:16" ht="18" customHeight="1" x14ac:dyDescent="0.2">
      <c r="A105" s="344"/>
      <c r="B105" s="353"/>
      <c r="C105" s="343"/>
      <c r="D105" s="544"/>
      <c r="E105" s="546"/>
      <c r="F105" s="488"/>
      <c r="G105" s="358" t="s">
        <v>9</v>
      </c>
      <c r="H105" s="379">
        <f>SUM(H103:H104)</f>
        <v>3000</v>
      </c>
      <c r="I105" s="382">
        <f>SUM(I103:I104)</f>
        <v>3000</v>
      </c>
      <c r="J105" s="379">
        <f>SUM(J103:J104)</f>
        <v>0</v>
      </c>
      <c r="K105" s="256"/>
      <c r="L105" s="91"/>
      <c r="M105" s="91"/>
      <c r="N105" s="629"/>
      <c r="O105" s="629"/>
    </row>
    <row r="106" spans="1:16" s="61" customFormat="1" ht="14.25" customHeight="1" thickBot="1" x14ac:dyDescent="0.25">
      <c r="A106" s="247"/>
      <c r="B106" s="248"/>
      <c r="C106" s="249"/>
      <c r="D106" s="531"/>
      <c r="E106" s="531"/>
      <c r="F106" s="532"/>
      <c r="G106" s="384" t="s">
        <v>9</v>
      </c>
      <c r="H106" s="380">
        <f>H105+H102+H98+H92</f>
        <v>6603.1</v>
      </c>
      <c r="I106" s="383">
        <f>I105+I102+I98+I92</f>
        <v>6531.3</v>
      </c>
      <c r="J106" s="380">
        <f>J105+J102+J98+J92</f>
        <v>504.8</v>
      </c>
      <c r="K106" s="209"/>
      <c r="L106" s="208"/>
      <c r="M106" s="209"/>
      <c r="N106" s="630"/>
      <c r="O106" s="630"/>
    </row>
    <row r="107" spans="1:16" ht="15" customHeight="1" thickBot="1" x14ac:dyDescent="0.25">
      <c r="A107" s="119" t="s">
        <v>6</v>
      </c>
      <c r="B107" s="120" t="s">
        <v>7</v>
      </c>
      <c r="C107" s="478" t="s">
        <v>13</v>
      </c>
      <c r="D107" s="479"/>
      <c r="E107" s="479"/>
      <c r="F107" s="479"/>
      <c r="G107" s="479"/>
      <c r="H107" s="137">
        <f>H106+H88</f>
        <v>6653.1</v>
      </c>
      <c r="I107" s="137">
        <f>I106+I88</f>
        <v>6581.3</v>
      </c>
      <c r="J107" s="361">
        <f>J106+J88</f>
        <v>554.79999999999995</v>
      </c>
      <c r="K107" s="468"/>
      <c r="L107" s="469"/>
      <c r="M107" s="469"/>
      <c r="N107" s="595"/>
      <c r="O107" s="596"/>
      <c r="P107" s="9"/>
    </row>
    <row r="108" spans="1:16" ht="15" customHeight="1" thickBot="1" x14ac:dyDescent="0.25">
      <c r="A108" s="67" t="s">
        <v>6</v>
      </c>
      <c r="B108" s="480" t="s">
        <v>14</v>
      </c>
      <c r="C108" s="481"/>
      <c r="D108" s="481"/>
      <c r="E108" s="481"/>
      <c r="F108" s="481"/>
      <c r="G108" s="481"/>
      <c r="H108" s="138">
        <f>H107+H81+H51+H34</f>
        <v>26039.9</v>
      </c>
      <c r="I108" s="138">
        <f>I107+I81+I51+I34</f>
        <v>26000.300000000003</v>
      </c>
      <c r="J108" s="362">
        <f>J107+J81+J51+J34</f>
        <v>15733.699999999999</v>
      </c>
      <c r="K108" s="470"/>
      <c r="L108" s="471"/>
      <c r="M108" s="471"/>
      <c r="N108" s="635"/>
      <c r="O108" s="636"/>
    </row>
    <row r="109" spans="1:16" ht="15" customHeight="1" thickBot="1" x14ac:dyDescent="0.25">
      <c r="A109" s="139" t="s">
        <v>12</v>
      </c>
      <c r="B109" s="476" t="s">
        <v>17</v>
      </c>
      <c r="C109" s="477"/>
      <c r="D109" s="477"/>
      <c r="E109" s="477"/>
      <c r="F109" s="477"/>
      <c r="G109" s="477"/>
      <c r="H109" s="140">
        <v>26040.6</v>
      </c>
      <c r="I109" s="140">
        <f>I108</f>
        <v>26000.300000000003</v>
      </c>
      <c r="J109" s="363">
        <f>J108</f>
        <v>15733.699999999999</v>
      </c>
      <c r="K109" s="474"/>
      <c r="L109" s="475"/>
      <c r="M109" s="475"/>
      <c r="N109" s="633"/>
      <c r="O109" s="634"/>
    </row>
    <row r="110" spans="1:16" s="61" customFormat="1" ht="15" customHeight="1" x14ac:dyDescent="0.2">
      <c r="A110" s="482" t="s">
        <v>134</v>
      </c>
      <c r="B110" s="482"/>
      <c r="C110" s="482"/>
      <c r="D110" s="482"/>
      <c r="E110" s="482"/>
      <c r="F110" s="482"/>
      <c r="G110" s="482"/>
      <c r="H110" s="482"/>
      <c r="I110" s="482"/>
      <c r="J110" s="258"/>
      <c r="K110" s="9"/>
      <c r="L110" s="141"/>
      <c r="M110" s="142"/>
    </row>
    <row r="111" spans="1:16" s="61" customFormat="1" ht="15" customHeight="1" x14ac:dyDescent="0.2">
      <c r="A111" s="483" t="s">
        <v>135</v>
      </c>
      <c r="B111" s="483"/>
      <c r="C111" s="483"/>
      <c r="D111" s="483"/>
      <c r="E111" s="483"/>
      <c r="F111" s="483"/>
      <c r="G111" s="483"/>
      <c r="H111" s="483"/>
      <c r="I111" s="483"/>
      <c r="J111" s="258"/>
      <c r="K111" s="9"/>
      <c r="L111" s="141"/>
      <c r="M111" s="142"/>
    </row>
    <row r="112" spans="1:16" ht="15" customHeight="1" thickBot="1" x14ac:dyDescent="0.3">
      <c r="A112" s="143"/>
      <c r="B112" s="144"/>
      <c r="C112" s="145"/>
      <c r="D112" s="472" t="s">
        <v>21</v>
      </c>
      <c r="E112" s="472"/>
      <c r="F112" s="472"/>
      <c r="G112" s="472"/>
      <c r="H112" s="473"/>
      <c r="I112" s="473"/>
      <c r="J112" s="473"/>
      <c r="K112" s="155"/>
      <c r="L112" s="156"/>
      <c r="M112" s="155"/>
    </row>
    <row r="113" spans="1:13" ht="60.75" customHeight="1" thickBot="1" x14ac:dyDescent="0.25">
      <c r="A113" s="682" t="s">
        <v>18</v>
      </c>
      <c r="B113" s="683"/>
      <c r="C113" s="683"/>
      <c r="D113" s="683"/>
      <c r="E113" s="683"/>
      <c r="F113" s="683"/>
      <c r="G113" s="684"/>
      <c r="H113" s="1" t="s">
        <v>87</v>
      </c>
      <c r="I113" s="2" t="s">
        <v>88</v>
      </c>
      <c r="J113" s="259" t="s">
        <v>89</v>
      </c>
      <c r="K113" s="9"/>
      <c r="L113" s="160"/>
      <c r="M113" s="9"/>
    </row>
    <row r="114" spans="1:13" ht="15" customHeight="1" thickBot="1" x14ac:dyDescent="0.25">
      <c r="A114" s="679" t="s">
        <v>171</v>
      </c>
      <c r="B114" s="680"/>
      <c r="C114" s="680"/>
      <c r="D114" s="680"/>
      <c r="E114" s="680"/>
      <c r="F114" s="680"/>
      <c r="G114" s="681"/>
      <c r="H114" s="146">
        <v>17701</v>
      </c>
      <c r="I114" s="146">
        <v>17704.599999999999</v>
      </c>
      <c r="J114" s="279">
        <f>SUM(J115:J119)</f>
        <v>15725.199999999999</v>
      </c>
      <c r="K114" s="9"/>
      <c r="L114" s="160"/>
      <c r="M114" s="9"/>
    </row>
    <row r="115" spans="1:13" ht="15" customHeight="1" x14ac:dyDescent="0.2">
      <c r="A115" s="685" t="s">
        <v>104</v>
      </c>
      <c r="B115" s="686"/>
      <c r="C115" s="686"/>
      <c r="D115" s="686"/>
      <c r="E115" s="686"/>
      <c r="F115" s="686"/>
      <c r="G115" s="687"/>
      <c r="H115" s="147">
        <v>16004.1</v>
      </c>
      <c r="I115" s="147">
        <v>16007.7</v>
      </c>
      <c r="J115" s="260">
        <f>SUMIF(G13:G109,"SB",J13:J109)</f>
        <v>14517.8</v>
      </c>
      <c r="K115" s="9"/>
      <c r="L115" s="160"/>
      <c r="M115" s="9"/>
    </row>
    <row r="116" spans="1:13" ht="15" customHeight="1" x14ac:dyDescent="0.2">
      <c r="A116" s="688" t="s">
        <v>105</v>
      </c>
      <c r="B116" s="689"/>
      <c r="C116" s="689"/>
      <c r="D116" s="689"/>
      <c r="E116" s="689"/>
      <c r="F116" s="689"/>
      <c r="G116" s="690"/>
      <c r="H116" s="147">
        <v>86</v>
      </c>
      <c r="I116" s="147">
        <v>86</v>
      </c>
      <c r="J116" s="260">
        <f>SUMIF(G13:G109,"SB(VB)",J13:J109)</f>
        <v>55.9</v>
      </c>
      <c r="K116" s="9"/>
      <c r="L116" s="160"/>
      <c r="M116" s="9"/>
    </row>
    <row r="117" spans="1:13" ht="15" customHeight="1" x14ac:dyDescent="0.2">
      <c r="A117" s="691" t="s">
        <v>106</v>
      </c>
      <c r="B117" s="692"/>
      <c r="C117" s="692"/>
      <c r="D117" s="692"/>
      <c r="E117" s="692"/>
      <c r="F117" s="692"/>
      <c r="G117" s="693"/>
      <c r="H117" s="147">
        <v>1192</v>
      </c>
      <c r="I117" s="147">
        <v>1192</v>
      </c>
      <c r="J117" s="260">
        <f>SUMIF(G13:G109,"SB(AA)",J13:J109)</f>
        <v>769</v>
      </c>
      <c r="K117" s="9"/>
      <c r="L117" s="160"/>
      <c r="M117" s="3"/>
    </row>
    <row r="118" spans="1:13" ht="15" customHeight="1" x14ac:dyDescent="0.2">
      <c r="A118" s="694" t="s">
        <v>107</v>
      </c>
      <c r="B118" s="695"/>
      <c r="C118" s="695"/>
      <c r="D118" s="695"/>
      <c r="E118" s="695"/>
      <c r="F118" s="695"/>
      <c r="G118" s="696"/>
      <c r="H118" s="147">
        <v>418</v>
      </c>
      <c r="I118" s="147">
        <v>418</v>
      </c>
      <c r="J118" s="260">
        <f>SUMIF(G13:G109,"SB(AAL)",J13:J109)</f>
        <v>382.5</v>
      </c>
      <c r="K118" s="9"/>
      <c r="L118" s="160"/>
      <c r="M118" s="9"/>
    </row>
    <row r="119" spans="1:13" ht="15" customHeight="1" thickBot="1" x14ac:dyDescent="0.25">
      <c r="A119" s="664" t="s">
        <v>108</v>
      </c>
      <c r="B119" s="665"/>
      <c r="C119" s="665"/>
      <c r="D119" s="665"/>
      <c r="E119" s="665"/>
      <c r="F119" s="665"/>
      <c r="G119" s="666"/>
      <c r="H119" s="147">
        <v>0</v>
      </c>
      <c r="I119" s="147">
        <v>0</v>
      </c>
      <c r="J119" s="260">
        <f>SUMIF(G13:G109,"SB(P)",J13:J109)</f>
        <v>0</v>
      </c>
      <c r="K119" s="9"/>
      <c r="L119" s="160"/>
      <c r="M119" s="9"/>
    </row>
    <row r="120" spans="1:13" ht="15" customHeight="1" thickBot="1" x14ac:dyDescent="0.25">
      <c r="A120" s="667" t="s">
        <v>23</v>
      </c>
      <c r="B120" s="668"/>
      <c r="C120" s="668"/>
      <c r="D120" s="668"/>
      <c r="E120" s="668"/>
      <c r="F120" s="668"/>
      <c r="G120" s="669"/>
      <c r="H120" s="146">
        <v>8339.6</v>
      </c>
      <c r="I120" s="146">
        <v>8295.7000000000007</v>
      </c>
      <c r="J120" s="279">
        <f>SUM(J121:J122)</f>
        <v>8.5</v>
      </c>
      <c r="K120" s="9"/>
      <c r="L120" s="160"/>
      <c r="M120" s="9"/>
    </row>
    <row r="121" spans="1:13" ht="15" customHeight="1" x14ac:dyDescent="0.2">
      <c r="A121" s="670" t="s">
        <v>109</v>
      </c>
      <c r="B121" s="671"/>
      <c r="C121" s="671"/>
      <c r="D121" s="671"/>
      <c r="E121" s="671"/>
      <c r="F121" s="671"/>
      <c r="G121" s="672"/>
      <c r="H121" s="149">
        <v>5339.6</v>
      </c>
      <c r="I121" s="149">
        <v>5267.1</v>
      </c>
      <c r="J121" s="261">
        <f>SUMIF(G13:G109,"ES",J13:J109)</f>
        <v>0</v>
      </c>
      <c r="K121" s="9"/>
      <c r="L121" s="160"/>
      <c r="M121" s="9"/>
    </row>
    <row r="122" spans="1:13" ht="15" customHeight="1" thickBot="1" x14ac:dyDescent="0.25">
      <c r="A122" s="673" t="s">
        <v>110</v>
      </c>
      <c r="B122" s="674"/>
      <c r="C122" s="674"/>
      <c r="D122" s="674"/>
      <c r="E122" s="674"/>
      <c r="F122" s="674"/>
      <c r="G122" s="675"/>
      <c r="H122" s="150">
        <v>3000</v>
      </c>
      <c r="I122" s="150">
        <v>3028.6</v>
      </c>
      <c r="J122" s="262">
        <f>SUMIF(G13:G109,"LRVB",J13:J109)</f>
        <v>8.5</v>
      </c>
      <c r="K122" s="9"/>
      <c r="L122" s="160"/>
      <c r="M122" s="9"/>
    </row>
    <row r="123" spans="1:13" ht="15" customHeight="1" thickBot="1" x14ac:dyDescent="0.25">
      <c r="A123" s="676" t="s">
        <v>20</v>
      </c>
      <c r="B123" s="677"/>
      <c r="C123" s="677"/>
      <c r="D123" s="677"/>
      <c r="E123" s="677"/>
      <c r="F123" s="677"/>
      <c r="G123" s="678"/>
      <c r="H123" s="151">
        <v>26040.6</v>
      </c>
      <c r="I123" s="151">
        <f>SUM(I114,I120)</f>
        <v>26000.3</v>
      </c>
      <c r="J123" s="280">
        <f>SUM(J114,J120)</f>
        <v>15733.699999999999</v>
      </c>
      <c r="K123" s="9"/>
      <c r="L123" s="160"/>
      <c r="M123" s="9"/>
    </row>
  </sheetData>
  <mergeCells count="176">
    <mergeCell ref="A119:G119"/>
    <mergeCell ref="A120:G120"/>
    <mergeCell ref="A121:G121"/>
    <mergeCell ref="A122:G122"/>
    <mergeCell ref="A123:G123"/>
    <mergeCell ref="A114:G114"/>
    <mergeCell ref="A113:G113"/>
    <mergeCell ref="A115:G115"/>
    <mergeCell ref="A116:G116"/>
    <mergeCell ref="A117:G117"/>
    <mergeCell ref="A118:G118"/>
    <mergeCell ref="N25:N26"/>
    <mergeCell ref="O28:O30"/>
    <mergeCell ref="M73:M75"/>
    <mergeCell ref="O73:O76"/>
    <mergeCell ref="N73:N76"/>
    <mergeCell ref="N78:N80"/>
    <mergeCell ref="O78:O80"/>
    <mergeCell ref="N90:N92"/>
    <mergeCell ref="F99:F102"/>
    <mergeCell ref="N60:N63"/>
    <mergeCell ref="O60:O63"/>
    <mergeCell ref="N70:N72"/>
    <mergeCell ref="O70:O72"/>
    <mergeCell ref="O99:O102"/>
    <mergeCell ref="K64:K65"/>
    <mergeCell ref="K73:K74"/>
    <mergeCell ref="L70:L71"/>
    <mergeCell ref="D76:F76"/>
    <mergeCell ref="D64:D67"/>
    <mergeCell ref="L73:L74"/>
    <mergeCell ref="D68:F68"/>
    <mergeCell ref="L64:L65"/>
    <mergeCell ref="E64:E66"/>
    <mergeCell ref="E48:E50"/>
    <mergeCell ref="H4:H5"/>
    <mergeCell ref="E13:E22"/>
    <mergeCell ref="F13:F22"/>
    <mergeCell ref="E61:E63"/>
    <mergeCell ref="O103:O106"/>
    <mergeCell ref="F103:F105"/>
    <mergeCell ref="N103:N106"/>
    <mergeCell ref="N13:N16"/>
    <mergeCell ref="N109:O109"/>
    <mergeCell ref="N108:O108"/>
    <mergeCell ref="N37:N41"/>
    <mergeCell ref="O37:O41"/>
    <mergeCell ref="N42:N44"/>
    <mergeCell ref="O42:O44"/>
    <mergeCell ref="N48:N50"/>
    <mergeCell ref="O48:O50"/>
    <mergeCell ref="N53:N56"/>
    <mergeCell ref="O53:O56"/>
    <mergeCell ref="N57:N59"/>
    <mergeCell ref="N64:N67"/>
    <mergeCell ref="N83:N88"/>
    <mergeCell ref="O19:O20"/>
    <mergeCell ref="N21:N23"/>
    <mergeCell ref="O21:O23"/>
    <mergeCell ref="C52:M52"/>
    <mergeCell ref="A48:A50"/>
    <mergeCell ref="B48:B50"/>
    <mergeCell ref="N3:N5"/>
    <mergeCell ref="O3:O5"/>
    <mergeCell ref="N107:O107"/>
    <mergeCell ref="K51:M51"/>
    <mergeCell ref="C51:G51"/>
    <mergeCell ref="C48:C50"/>
    <mergeCell ref="E93:E94"/>
    <mergeCell ref="F73:F75"/>
    <mergeCell ref="C77:C80"/>
    <mergeCell ref="D60:D63"/>
    <mergeCell ref="D70:D72"/>
    <mergeCell ref="G3:G5"/>
    <mergeCell ref="D73:D75"/>
    <mergeCell ref="I4:I5"/>
    <mergeCell ref="D28:D30"/>
    <mergeCell ref="D19:D20"/>
    <mergeCell ref="N17:N18"/>
    <mergeCell ref="O17:O18"/>
    <mergeCell ref="O13:O16"/>
    <mergeCell ref="N19:N20"/>
    <mergeCell ref="A83:A88"/>
    <mergeCell ref="D93:D98"/>
    <mergeCell ref="C83:C88"/>
    <mergeCell ref="D78:D80"/>
    <mergeCell ref="E99:E100"/>
    <mergeCell ref="C81:G81"/>
    <mergeCell ref="F90:F92"/>
    <mergeCell ref="D83:D88"/>
    <mergeCell ref="E83:E88"/>
    <mergeCell ref="F83:F88"/>
    <mergeCell ref="C82:O82"/>
    <mergeCell ref="N93:N98"/>
    <mergeCell ref="O93:O98"/>
    <mergeCell ref="H3:J3"/>
    <mergeCell ref="F3:F5"/>
    <mergeCell ref="J4:J5"/>
    <mergeCell ref="D14:D16"/>
    <mergeCell ref="D106:F106"/>
    <mergeCell ref="K70:K71"/>
    <mergeCell ref="D99:D102"/>
    <mergeCell ref="B83:B88"/>
    <mergeCell ref="K81:O81"/>
    <mergeCell ref="N45:N47"/>
    <mergeCell ref="O90:O92"/>
    <mergeCell ref="D103:D105"/>
    <mergeCell ref="E103:E105"/>
    <mergeCell ref="E97:E98"/>
    <mergeCell ref="C3:C5"/>
    <mergeCell ref="E3:E5"/>
    <mergeCell ref="D21:D22"/>
    <mergeCell ref="D23:F23"/>
    <mergeCell ref="D3:D5"/>
    <mergeCell ref="D17:D18"/>
    <mergeCell ref="D90:D92"/>
    <mergeCell ref="E90:E92"/>
    <mergeCell ref="C45:C47"/>
    <mergeCell ref="B42:B44"/>
    <mergeCell ref="A13:A23"/>
    <mergeCell ref="B13:B23"/>
    <mergeCell ref="C13:C23"/>
    <mergeCell ref="F64:F67"/>
    <mergeCell ref="F60:F63"/>
    <mergeCell ref="F70:F72"/>
    <mergeCell ref="F77:F80"/>
    <mergeCell ref="F54:F59"/>
    <mergeCell ref="E78:E80"/>
    <mergeCell ref="E70:E71"/>
    <mergeCell ref="B77:B80"/>
    <mergeCell ref="E73:E75"/>
    <mergeCell ref="F48:F50"/>
    <mergeCell ref="B45:B47"/>
    <mergeCell ref="C34:G34"/>
    <mergeCell ref="D25:D27"/>
    <mergeCell ref="A77:A80"/>
    <mergeCell ref="A45:A47"/>
    <mergeCell ref="E57:E59"/>
    <mergeCell ref="D57:D59"/>
    <mergeCell ref="E54:E56"/>
    <mergeCell ref="D54:D56"/>
    <mergeCell ref="C42:C44"/>
    <mergeCell ref="D48:D50"/>
    <mergeCell ref="K107:M107"/>
    <mergeCell ref="K108:M108"/>
    <mergeCell ref="D112:J112"/>
    <mergeCell ref="K109:M109"/>
    <mergeCell ref="B109:G109"/>
    <mergeCell ref="C107:G107"/>
    <mergeCell ref="B108:G108"/>
    <mergeCell ref="A110:I110"/>
    <mergeCell ref="A111:I111"/>
    <mergeCell ref="A1:O1"/>
    <mergeCell ref="A2:O2"/>
    <mergeCell ref="K25:K26"/>
    <mergeCell ref="C35:O35"/>
    <mergeCell ref="E36:E41"/>
    <mergeCell ref="F36:F41"/>
    <mergeCell ref="D42:D44"/>
    <mergeCell ref="D45:D47"/>
    <mergeCell ref="E42:E44"/>
    <mergeCell ref="E45:E47"/>
    <mergeCell ref="F42:F44"/>
    <mergeCell ref="F45:F47"/>
    <mergeCell ref="A42:A44"/>
    <mergeCell ref="B36:B41"/>
    <mergeCell ref="A36:A41"/>
    <mergeCell ref="A3:A5"/>
    <mergeCell ref="B6:J11"/>
    <mergeCell ref="A6:A11"/>
    <mergeCell ref="C12:O12"/>
    <mergeCell ref="K4:K5"/>
    <mergeCell ref="K3:M3"/>
    <mergeCell ref="L4:L5"/>
    <mergeCell ref="M4:M5"/>
    <mergeCell ref="B3:B5"/>
  </mergeCells>
  <phoneticPr fontId="2" type="noConversion"/>
  <printOptions horizontalCentered="1"/>
  <pageMargins left="0" right="0" top="0" bottom="0" header="0" footer="0"/>
  <pageSetup paperSize="9" scale="83" orientation="landscape" r:id="rId1"/>
  <headerFooter alignWithMargins="0"/>
  <rowBreaks count="4" manualBreakCount="4">
    <brk id="27" max="14" man="1"/>
    <brk id="47" max="14" man="1"/>
    <brk id="72" max="14" man="1"/>
    <brk id="9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Ataskaita</vt:lpstr>
      <vt:lpstr>Priemonių suvestinė</vt:lpstr>
      <vt:lpstr>'Priemonių suvestinė'!Print_Area</vt:lpstr>
      <vt:lpstr>'Priemonių suvestinė'!Print_Titles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Snieguole Kacerauskaite</cp:lastModifiedBy>
  <cp:lastPrinted>2013-03-20T15:43:12Z</cp:lastPrinted>
  <dcterms:created xsi:type="dcterms:W3CDTF">2004-12-02T11:16:48Z</dcterms:created>
  <dcterms:modified xsi:type="dcterms:W3CDTF">2013-03-21T06:50:06Z</dcterms:modified>
</cp:coreProperties>
</file>