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1905" windowWidth="19200" windowHeight="12270"/>
  </bookViews>
  <sheets>
    <sheet name="Ataskaita" sheetId="14" r:id="rId1"/>
    <sheet name="Priemonių suvestinė" sheetId="13" r:id="rId2"/>
  </sheets>
  <definedNames>
    <definedName name="_xlnm._FilterDatabase" localSheetId="1" hidden="1">'Priemonių suvestinė'!$A$6:$AH$124</definedName>
    <definedName name="_xlnm.Print_Area" localSheetId="1">'Priemonių suvestinė'!$A$1:$P$140</definedName>
    <definedName name="_xlnm.Print_Titles" localSheetId="1">'Priemonių suvestinė'!$4:$6</definedName>
  </definedNames>
  <calcPr calcId="145621"/>
</workbook>
</file>

<file path=xl/calcChain.xml><?xml version="1.0" encoding="utf-8"?>
<calcChain xmlns="http://schemas.openxmlformats.org/spreadsheetml/2006/main">
  <c r="K75" i="13" l="1"/>
  <c r="K138" i="13"/>
  <c r="K137" i="13"/>
  <c r="K136" i="13"/>
  <c r="J138" i="13"/>
  <c r="J137" i="13"/>
  <c r="J136" i="13"/>
  <c r="I136" i="13"/>
  <c r="K135" i="13"/>
  <c r="J135" i="13"/>
  <c r="K133" i="13"/>
  <c r="J133" i="13"/>
  <c r="K132" i="13"/>
  <c r="J132" i="13"/>
  <c r="K131" i="13"/>
  <c r="J131" i="13"/>
  <c r="I132" i="13"/>
  <c r="K130" i="13"/>
  <c r="J130" i="13"/>
  <c r="J44" i="13" l="1"/>
  <c r="K44" i="13"/>
  <c r="I138" i="13" l="1"/>
  <c r="I137" i="13"/>
  <c r="I135" i="13"/>
  <c r="I133" i="13"/>
  <c r="I131" i="13"/>
  <c r="I130" i="13"/>
  <c r="K121" i="13"/>
  <c r="J121" i="13"/>
  <c r="J119" i="13"/>
  <c r="K114" i="13"/>
  <c r="J114" i="13"/>
  <c r="J109" i="13"/>
  <c r="K103" i="13"/>
  <c r="J103" i="13"/>
  <c r="K98" i="13"/>
  <c r="J98" i="13"/>
  <c r="I121" i="13"/>
  <c r="I119" i="13"/>
  <c r="I114" i="13"/>
  <c r="I109" i="13"/>
  <c r="I103" i="13"/>
  <c r="I98" i="13"/>
  <c r="K93" i="13"/>
  <c r="J93" i="13"/>
  <c r="K91" i="13"/>
  <c r="J91" i="13"/>
  <c r="K87" i="13"/>
  <c r="J87" i="13"/>
  <c r="I93" i="13"/>
  <c r="I91" i="13"/>
  <c r="I87" i="13"/>
  <c r="K82" i="13"/>
  <c r="J82" i="13"/>
  <c r="I82" i="13"/>
  <c r="J75" i="13"/>
  <c r="I75" i="13"/>
  <c r="K78" i="13"/>
  <c r="J78" i="13"/>
  <c r="I78" i="13"/>
  <c r="K73" i="13"/>
  <c r="J73" i="13"/>
  <c r="I73" i="13"/>
  <c r="K67" i="13"/>
  <c r="J67" i="13"/>
  <c r="I67" i="13"/>
  <c r="K62" i="13"/>
  <c r="K60" i="13"/>
  <c r="J60" i="13"/>
  <c r="J62" i="13"/>
  <c r="I62" i="13"/>
  <c r="I60" i="13"/>
  <c r="K57" i="13"/>
  <c r="J57" i="13"/>
  <c r="I57" i="13"/>
  <c r="J53" i="13"/>
  <c r="K53" i="13"/>
  <c r="J51" i="13"/>
  <c r="K51" i="13"/>
  <c r="I53" i="13"/>
  <c r="I51" i="13"/>
  <c r="J47" i="13"/>
  <c r="K47" i="13"/>
  <c r="J41" i="13"/>
  <c r="K41" i="13"/>
  <c r="I47" i="13"/>
  <c r="I44" i="13"/>
  <c r="I41" i="13"/>
  <c r="J30" i="13"/>
  <c r="K30" i="13"/>
  <c r="J33" i="13"/>
  <c r="K33" i="13"/>
  <c r="J36" i="13"/>
  <c r="J37" i="13" s="1"/>
  <c r="K36" i="13"/>
  <c r="I36" i="13"/>
  <c r="I33" i="13"/>
  <c r="I30" i="13"/>
  <c r="K25" i="13"/>
  <c r="K20" i="13"/>
  <c r="K17" i="13"/>
  <c r="K14" i="13"/>
  <c r="J25" i="13"/>
  <c r="J20" i="13"/>
  <c r="J17" i="13"/>
  <c r="J14" i="13"/>
  <c r="I25" i="13"/>
  <c r="I20" i="13"/>
  <c r="I17" i="13"/>
  <c r="I14" i="13"/>
  <c r="K26" i="13" l="1"/>
  <c r="K37" i="13"/>
  <c r="J122" i="13"/>
  <c r="I122" i="13"/>
  <c r="K122" i="13"/>
  <c r="I48" i="13"/>
  <c r="I54" i="13"/>
  <c r="I63" i="13"/>
  <c r="J63" i="13"/>
  <c r="K63" i="13"/>
  <c r="I79" i="13"/>
  <c r="I83" i="13" s="1"/>
  <c r="K134" i="13"/>
  <c r="K94" i="13"/>
  <c r="K79" i="13"/>
  <c r="K83" i="13" s="1"/>
  <c r="K54" i="13"/>
  <c r="K129" i="13"/>
  <c r="I37" i="13"/>
  <c r="J48" i="13"/>
  <c r="J54" i="13"/>
  <c r="J79" i="13"/>
  <c r="J83" i="13" s="1"/>
  <c r="I94" i="13"/>
  <c r="J94" i="13"/>
  <c r="J26" i="13"/>
  <c r="K48" i="13"/>
  <c r="J134" i="13"/>
  <c r="I26" i="13"/>
  <c r="J129" i="13"/>
  <c r="I129" i="13"/>
  <c r="J139" i="13" l="1"/>
  <c r="K68" i="13"/>
  <c r="K123" i="13" s="1"/>
  <c r="K124" i="13" s="1"/>
  <c r="K139" i="13"/>
  <c r="I68" i="13"/>
  <c r="I123" i="13" s="1"/>
  <c r="I124" i="13" s="1"/>
  <c r="J68" i="13"/>
  <c r="J123" i="13" s="1"/>
  <c r="J124" i="13" s="1"/>
  <c r="I134" i="13"/>
  <c r="I139" i="13" s="1"/>
</calcChain>
</file>

<file path=xl/sharedStrings.xml><?xml version="1.0" encoding="utf-8"?>
<sst xmlns="http://schemas.openxmlformats.org/spreadsheetml/2006/main" count="478" uniqueCount="267">
  <si>
    <t>Programos tikslo kodas</t>
  </si>
  <si>
    <t>Uždavinio kodas</t>
  </si>
  <si>
    <t>Priemonės kodas</t>
  </si>
  <si>
    <t>Asignavimų valdytojo kodas</t>
  </si>
  <si>
    <t>Finansavimo šaltinis</t>
  </si>
  <si>
    <t>01</t>
  </si>
  <si>
    <t>02</t>
  </si>
  <si>
    <t>03</t>
  </si>
  <si>
    <t>SB</t>
  </si>
  <si>
    <t>04</t>
  </si>
  <si>
    <t>05</t>
  </si>
  <si>
    <t>06</t>
  </si>
  <si>
    <t>07</t>
  </si>
  <si>
    <t>08</t>
  </si>
  <si>
    <t>Iš viso uždaviniui:</t>
  </si>
  <si>
    <t>Iš viso:</t>
  </si>
  <si>
    <t>Iš viso tikslui:</t>
  </si>
  <si>
    <t>I</t>
  </si>
  <si>
    <t>Iš viso programai:</t>
  </si>
  <si>
    <t>Lietaus nuotekų tinklų eksploatacija ir einamasis remontas</t>
  </si>
  <si>
    <t>Finansavimo šaltiniai</t>
  </si>
  <si>
    <t>Kt</t>
  </si>
  <si>
    <t>SAVIVALDYBĖS  LĖŠOS, IŠ VISO:</t>
  </si>
  <si>
    <t>KITI ŠALTINIAI, IŠ VISO:</t>
  </si>
  <si>
    <t>IŠ VISO:</t>
  </si>
  <si>
    <t>Finansavimo šaltinių suvestinė</t>
  </si>
  <si>
    <t>Pavadinimas</t>
  </si>
  <si>
    <t>LRVB</t>
  </si>
  <si>
    <t>Lėbartų kapinių V-B, VI, VIII-A, VII-B eilės ir kolumbariumo statybos techninio projekto parengimas ir įgyvendinimas</t>
  </si>
  <si>
    <t>ES</t>
  </si>
  <si>
    <r>
      <t xml:space="preserve">Valstybės biudžeto lėšos </t>
    </r>
    <r>
      <rPr>
        <b/>
        <sz val="9"/>
        <rFont val="Times New Roman"/>
        <family val="1"/>
        <charset val="186"/>
      </rPr>
      <t>LRVB</t>
    </r>
  </si>
  <si>
    <t>KPP</t>
  </si>
  <si>
    <r>
      <t xml:space="preserve">Kelių priežiūros ir plėtros programos lėšos </t>
    </r>
    <r>
      <rPr>
        <b/>
        <sz val="9"/>
        <rFont val="Times New Roman"/>
        <family val="1"/>
        <charset val="186"/>
      </rPr>
      <t>KPP</t>
    </r>
  </si>
  <si>
    <t>Savivaldybei priskirtų daugiabučių namų kiemų teritorijų sanitarinis valymas (šaligatvių, asfaltuotų, žvyruotų dangų, žaliųjų plotų valymas ir šienavimas)</t>
  </si>
  <si>
    <t>Priemonės požymis</t>
  </si>
  <si>
    <t>5</t>
  </si>
  <si>
    <t>Vaikų žaidimo aikštelių daugiabučių namų kiemuose atnaujinimas ir remontas</t>
  </si>
  <si>
    <t>Daugiabučių namų savininkų bendrijų (DNSB), modernizuojančių bendrojo naudojimo objektus, rėmimas</t>
  </si>
  <si>
    <t>Eksploatuoti, remontuoti ir plėtoti inžinerinio aprūpinimo sistemas</t>
  </si>
  <si>
    <t>P4</t>
  </si>
  <si>
    <t xml:space="preserve"> P3.2.1.9. </t>
  </si>
  <si>
    <t xml:space="preserve">P4.5.2.1. </t>
  </si>
  <si>
    <t>P2.2.2.6</t>
  </si>
  <si>
    <t>P4.1.1.1</t>
  </si>
  <si>
    <t>P2</t>
  </si>
  <si>
    <t>SB(F)</t>
  </si>
  <si>
    <r>
      <t xml:space="preserve">Daugiabučių namų savininkų bendrijų fondo lėšos </t>
    </r>
    <r>
      <rPr>
        <b/>
        <sz val="9"/>
        <rFont val="Times New Roman"/>
        <family val="1"/>
        <charset val="186"/>
      </rPr>
      <t>SB(F)</t>
    </r>
  </si>
  <si>
    <t>Integruotos stebėjimo sistemos viešose vietose nuoma ir retransliuojamo vaizdo stebėjimo paslaugos pirkimas</t>
  </si>
  <si>
    <t>6</t>
  </si>
  <si>
    <t>SB(SP)</t>
  </si>
  <si>
    <t>Teikti miesto gyventojams kokybiškas komunalines ir viešųjų erdvių priežiūros paslaugas</t>
  </si>
  <si>
    <t>Siekti, kad miesto viešosios erdvės būtų tvarkingos, jaukios ir saugios</t>
  </si>
  <si>
    <t xml:space="preserve">Miesto aikščių, skverų ir kitų bendro naudojimo teritorijų priežiūra:
</t>
  </si>
  <si>
    <t>Švaros ir tvarkos užtikrinimas bendro naudojimo teritorijose:</t>
  </si>
  <si>
    <t>Šunų vedžiojimo aikštelių priežiūra ir įrengimas, ekskrementų dėžių pastatymas</t>
  </si>
  <si>
    <t xml:space="preserve">Miesto paplūdimių priežiūros organizavimas:
</t>
  </si>
  <si>
    <t xml:space="preserve">Apšvietimo tinklų ir įrangos eksploatacija, avarinių gedimų likvidavimas ir radiofikacijos linijų remontas </t>
  </si>
  <si>
    <t>Užtikrinti laidojimo paslaugų teikimą, miesto kapinių priežiūrą ir poreikius atitinkantį laidojimo vietų skaičių</t>
  </si>
  <si>
    <t>Užtikrinti švarą ir tvarką daugiabučių gyvenamųjų namų kvartaluose, skatinti gyventojus renovuoti ir prižiūrėti savo turtą</t>
  </si>
  <si>
    <t>Lietaus ir ūkio nuotekų tinklų paklojimas bei kelio dangų įrengimas Melnragėje</t>
  </si>
  <si>
    <t>P.3.3.2.9.</t>
  </si>
  <si>
    <t xml:space="preserve">Miesto viešųjų erdvių ir gatvių apšvietimo užtikrinimas:
</t>
  </si>
  <si>
    <r>
      <t xml:space="preserve">Paskolos lėšos </t>
    </r>
    <r>
      <rPr>
        <b/>
        <sz val="9"/>
        <rFont val="Times New Roman"/>
        <family val="1"/>
        <charset val="186"/>
      </rPr>
      <t xml:space="preserve"> SB(P)</t>
    </r>
  </si>
  <si>
    <t>SB(P)</t>
  </si>
  <si>
    <t>Gėlynų priežiūra, atnaujinimas ir įrengimas;</t>
  </si>
  <si>
    <t>Fontanų priežiūra, remontas ir atnaujinimas;</t>
  </si>
  <si>
    <t>Miesto aikščių, skverų, pėsčiųjų takų dangų einamasis remontas;</t>
  </si>
  <si>
    <t>Paplūdimių sanitarinis ir mechanizuotas valymas;</t>
  </si>
  <si>
    <t>Savivaldybei priskirtų teritorijų sanitarinis valymas, bešeimininkių statinių ir nelegalių objektų nukėlimo bei nugriovimo darbai, parkų, skverų, žaliųjų plotų želdinimas ir aplinkotvarka;</t>
  </si>
  <si>
    <t>Miesto viešųjų tualetų remontas, priežiūra ir nuoma;</t>
  </si>
  <si>
    <t>Paplūdimių inventoriaus priežiūra ir sutvarkymas;</t>
  </si>
  <si>
    <t>Viešojo tualeto paslaugų teikimas Melnragės paplūdimyje;</t>
  </si>
  <si>
    <t>Skęstančiųjų gelbėjimo paslaugų teikimas (BĮ Klaipėdos skęstančiųjų gelbėjimo tarnybos veiklos organizavimas)</t>
  </si>
  <si>
    <t xml:space="preserve">Elektros energijos įsigijimas miesto viešosioms erdvėms ir gatvėms apšviesti; </t>
  </si>
  <si>
    <t>Miesto kapinių priežiūros organizavimas (valymas, apsauga, administravimas, elektros energijos pirkimas, vandens įrenginių priežiūra, kvartalinių žymeklių įrengimas, kapinių inventorizavimas):</t>
  </si>
  <si>
    <t>Lėbartų kapinių priežiūra;</t>
  </si>
  <si>
    <t>Joniškės kapinių priežiūra;</t>
  </si>
  <si>
    <t>Lėbartų kapinių vandentiekio sistemos remontas;</t>
  </si>
  <si>
    <t>Senųjų (neveikiančių) kapinaičių priežiūra;</t>
  </si>
  <si>
    <t>Mirusių (žuvusių) žmonių palaikų pervežimas iš įvykio vietų, neatpažintų, vienišų ir mirusių, kuriuos artimieji atsisako laidoti, žmonių palaikų laikinas laikymas (saugojimas), palaidojimas savivaldybės lėšomis</t>
  </si>
  <si>
    <r>
      <t>Projekto „Baltijos jūros vandens kokybės gerinimas, vystant vandens nuotekų tinklus“ įgyvendinimas</t>
    </r>
    <r>
      <rPr>
        <sz val="10"/>
        <rFont val="Times New Roman"/>
        <family val="1"/>
        <charset val="186"/>
      </rPr>
      <t xml:space="preserve"> (siekiant sumažinti teršalų priebėgą Baltijos jūros pietinėje dalyje iš lietaus ir paviršinių nuotekų vandenų, bus rekonstruojama dalis Klaipėdos gatvių lietaus nuotekų surinkimo sistemų)</t>
    </r>
  </si>
  <si>
    <r>
      <t xml:space="preserve">Projekto „Vandentiekio ir nuotekų tinklų plėtra Klaipėdos rajone“ įgyvendinimas  </t>
    </r>
    <r>
      <rPr>
        <sz val="10"/>
        <rFont val="Times New Roman"/>
        <family val="1"/>
        <charset val="186"/>
      </rPr>
      <t>(Klaipėdos miesto teritorijoje: Paupių ir 2-osios Melnragės kvartaluose)</t>
    </r>
  </si>
  <si>
    <t>Lėšos biudžetiniams 2012-iesiems metams</t>
  </si>
  <si>
    <t xml:space="preserve"> P3.3.2.5.</t>
  </si>
  <si>
    <t xml:space="preserve">SB </t>
  </si>
  <si>
    <r>
      <t xml:space="preserve">Funkcinės klasifikacijos kodas </t>
    </r>
    <r>
      <rPr>
        <b/>
        <sz val="9"/>
        <rFont val="Times New Roman"/>
        <family val="1"/>
        <charset val="186"/>
      </rPr>
      <t xml:space="preserve"> </t>
    </r>
  </si>
  <si>
    <r>
      <t xml:space="preserve">Savivaldybės biudžeto lėšos </t>
    </r>
    <r>
      <rPr>
        <b/>
        <sz val="9"/>
        <rFont val="Times New Roman"/>
        <family val="1"/>
        <charset val="186"/>
      </rPr>
      <t>SB</t>
    </r>
  </si>
  <si>
    <r>
      <t xml:space="preserve">Pajamų įmokos už atsitiktines paslaugas </t>
    </r>
    <r>
      <rPr>
        <b/>
        <sz val="9"/>
        <rFont val="Times New Roman"/>
        <family val="1"/>
        <charset val="186"/>
      </rPr>
      <t>SB(SP)</t>
    </r>
  </si>
  <si>
    <r>
      <t>Europos Sąjungos paramos lėšos</t>
    </r>
    <r>
      <rPr>
        <b/>
        <sz val="9"/>
        <rFont val="Times New Roman"/>
        <family val="1"/>
        <charset val="186"/>
      </rPr>
      <t xml:space="preserve"> ES</t>
    </r>
  </si>
  <si>
    <r>
      <t xml:space="preserve">Kiti finansavimo šaltiniai </t>
    </r>
    <r>
      <rPr>
        <b/>
        <sz val="10"/>
        <rFont val="Times New Roman"/>
        <family val="1"/>
        <charset val="186"/>
      </rPr>
      <t>Kt</t>
    </r>
  </si>
  <si>
    <t>14</t>
  </si>
  <si>
    <t>Miesto fontanų ir paplūdimio fontanų priežiūra</t>
  </si>
  <si>
    <t>Įsigyta šiukšliadėžių</t>
  </si>
  <si>
    <t>Įsigyta, įrengta suoliukų</t>
  </si>
  <si>
    <t>Prižiūrima gyvatvorės</t>
  </si>
  <si>
    <t>Prižiūrimų ekskrementų dėžių</t>
  </si>
  <si>
    <t>Registruota gyvūnų</t>
  </si>
  <si>
    <t>Prižiūrima viešųjų tualetų</t>
  </si>
  <si>
    <t>Etatų skaičius tualeto priežiūrai</t>
  </si>
  <si>
    <t>Pagrindinių darbuotojų etatų sk.</t>
  </si>
  <si>
    <t>Sezoninių darbuotojų etatų  sk.</t>
  </si>
  <si>
    <t>1</t>
  </si>
  <si>
    <t>Informacinių stendų įrengimas</t>
  </si>
  <si>
    <t>Mirusiųjų palaikų laikinas laikymas (saugojimas), vidutinis skaičius per metus</t>
  </si>
  <si>
    <t>Palaidota mirusiųjų, vidutinis skaičius per metus</t>
  </si>
  <si>
    <t>Daugiabučių kiemų prižiūrimi plotai (3 rūšių sezoniniai darbai), tūkst. kv. m</t>
  </si>
  <si>
    <t>Atnaujinta vaikų žaidimo aikštelių</t>
  </si>
  <si>
    <t>Pakeista  siurblių (siurblinės Molo g. remontas)</t>
  </si>
  <si>
    <t>Suremontuota medinių takų ir laiptų</t>
  </si>
  <si>
    <t>Pakeista inventoriaus medinių dalių</t>
  </si>
  <si>
    <t>Prižiūrima kapinių (tarp jų ir senųjų kapinaičių 16 vnt.)</t>
  </si>
  <si>
    <t>Įrengta tualetų</t>
  </si>
  <si>
    <t>Nugriauta pastatų (Skerdyklos g. 1)</t>
  </si>
  <si>
    <t>Nugriauta pastatų (Kretingos g. 86)</t>
  </si>
  <si>
    <t xml:space="preserve">Laidojimo vietos </t>
  </si>
  <si>
    <t>Užbaigtumas 2012-12-31</t>
  </si>
  <si>
    <t>Lietaus-nuotekų tinklų ilgis</t>
  </si>
  <si>
    <t>Vandentiekio tinklų ilgis</t>
  </si>
  <si>
    <t xml:space="preserve">Buitinių nuotekų tinklų ilgis </t>
  </si>
  <si>
    <t>Nutiesta vandentiekio tinklų</t>
  </si>
  <si>
    <t>Nutiesta nuotekų tinklų</t>
  </si>
  <si>
    <t xml:space="preserve">Pastatytos nuotekų siurblinės </t>
  </si>
  <si>
    <t>Patenkintų paraiškų kiekis</t>
  </si>
  <si>
    <t>Savivaldybės valdomų ar pripažintų bešeimininkiais netinkamų naudoti pastatų griovimas (2012 m. – pastatų Kretingos g. 86 (ES projektas) ir Skerdyklos g. 1 (SB)</t>
  </si>
  <si>
    <t>Įrengta kalėdinė eglė</t>
  </si>
  <si>
    <t>Išvežta mirusiųjų kūnų iš įvykio vietos, vidutinis skaičius per metus</t>
  </si>
  <si>
    <r>
      <t>Automobilių stovėjimo aikštelė (9.500 kv. m)</t>
    </r>
    <r>
      <rPr>
        <vertAlign val="superscript"/>
        <sz val="10"/>
        <rFont val="Times New Roman"/>
        <family val="1"/>
        <charset val="186"/>
      </rPr>
      <t xml:space="preserve"> </t>
    </r>
    <r>
      <rPr>
        <sz val="10"/>
        <rFont val="Times New Roman"/>
        <family val="1"/>
        <charset val="186"/>
      </rPr>
      <t>- stovėjimo vietos</t>
    </r>
  </si>
  <si>
    <t>Inžinerinės infrastruktūros statyba Dienovidžio ir Užlaukio gatvėse</t>
  </si>
  <si>
    <t>2</t>
  </si>
  <si>
    <t>Suorganizuota seminarų</t>
  </si>
  <si>
    <t>Įsigyta kompiuterių</t>
  </si>
  <si>
    <t xml:space="preserve">Įsigytas šachmatų figūrų rinkinys </t>
  </si>
  <si>
    <t>Miesto viešų teritorijų inventoriaus priežiūra, įrengimas ir įsigijimas.</t>
  </si>
  <si>
    <t>Įsigytas dviračių stovas</t>
  </si>
  <si>
    <t>Vertinimo kriterijaus</t>
  </si>
  <si>
    <t>2012 m. asignavimų patvirtintas planas*</t>
  </si>
  <si>
    <t>2012 m. asignavimų patikslintas planas**</t>
  </si>
  <si>
    <t>2012 m. panaudotos lėšos (kasinės išlaidos)</t>
  </si>
  <si>
    <t>Įsigyta gėlinių, vnt.</t>
  </si>
  <si>
    <t>Utilizuota gyvūnų, t</t>
  </si>
  <si>
    <t>Šunų, kačių ir jų savininkų duomenų bazė, vnt.</t>
  </si>
  <si>
    <t>Suvartota el. energijos miesto gatvių apšvietimui ir šviesoforų darbui, MWh</t>
  </si>
  <si>
    <t>Eksploatuojama šviestuvų, tūkst. vnt.</t>
  </si>
  <si>
    <t>Eksploatuojama lietaus nuotekų tinklų, km</t>
  </si>
  <si>
    <t>Užbaigtumas 2012-12-31, proc.</t>
  </si>
  <si>
    <t>Gatvių ilgis, m</t>
  </si>
  <si>
    <t>Rekonstruota nuotekų tinklų, km</t>
  </si>
  <si>
    <t>Rekonstruoti lietaus nuotekų tinklai, m</t>
  </si>
  <si>
    <t>Nutiesta vandentiekio tinklų, km</t>
  </si>
  <si>
    <t>Nutiesta inžinerinių komunikacijų, km</t>
  </si>
  <si>
    <t>Informacija apie pasiektus rezultatus, duomenys apie programai skirtų asignavimų panaudojimo tikslingumą</t>
  </si>
  <si>
    <t>Priežastys, dėl kurių planuotos rodiklių reikšmės nepasiektos</t>
  </si>
  <si>
    <t>STRATEGINIO VEIKLOS PLANO VYKDYMO ATASKAITA</t>
  </si>
  <si>
    <t>(MIESTO INFRASTRUKTŪROS OBJEKTŲ PRIEŽIŪROS IR MODERNIZAVIMO PROGRAMOS (NR. 07))</t>
  </si>
  <si>
    <t xml:space="preserve">Namų ūkių, kurie naudojasi centralizuotomis vandentiekio paslaugomis, dalis, proc. </t>
  </si>
  <si>
    <t>99,2</t>
  </si>
  <si>
    <t>97,8</t>
  </si>
  <si>
    <t>Suvartota el. energijos miesto gatvių apšvietimui vidutiniškai per metus, KWh vienam šviestuvui</t>
  </si>
  <si>
    <t>574,5</t>
  </si>
  <si>
    <t>Apleistų pastatų skaičius mieste, vnt.</t>
  </si>
  <si>
    <t>102</t>
  </si>
  <si>
    <r>
      <t xml:space="preserve">Viešųjų tualetų įrengimas ir atnaujinimas 
</t>
    </r>
    <r>
      <rPr>
        <sz val="10"/>
        <rFont val="Times New Roman"/>
        <family val="1"/>
        <charset val="186"/>
      </rPr>
      <t>(projektas „Mano socialinė atsakomybė (Žmonių su negalia socialinė integracija Latvijoje ir Lietuvoje, įgyvendinant universalaus planavimo (UP) principus ir kuriant naujas socialines paslaugas)“</t>
    </r>
  </si>
  <si>
    <t>planuojama reikšmė</t>
  </si>
  <si>
    <t>faktinė reikšmė</t>
  </si>
  <si>
    <t>* pagal Klaipėdos miesto savivaldybės tarybos 2012-02-28 sprendimą Nr. T2-35</t>
  </si>
  <si>
    <t>** pagal Klaipėdos miesto savivaldybės tarybos 2012-11-29 sprendimą Nr. T2-269</t>
  </si>
  <si>
    <t>398</t>
  </si>
  <si>
    <t>29</t>
  </si>
  <si>
    <t>6,07</t>
  </si>
  <si>
    <t>2148</t>
  </si>
  <si>
    <t>Pagal 2012-04-06 sutartį Nr. J9-363 
prižiūrimų gėlynų plotai; vienmečių - 2148, daugiamečių - 2509, konteinerinis želdinimas - 268.</t>
  </si>
  <si>
    <t>7300</t>
  </si>
  <si>
    <t>20</t>
  </si>
  <si>
    <t>1765</t>
  </si>
  <si>
    <t>503</t>
  </si>
  <si>
    <t>448</t>
  </si>
  <si>
    <r>
      <t>250 m, 7 m</t>
    </r>
    <r>
      <rPr>
        <vertAlign val="superscript"/>
        <sz val="10"/>
        <rFont val="Times New Roman"/>
        <family val="1"/>
      </rPr>
      <t>3</t>
    </r>
  </si>
  <si>
    <t>36</t>
  </si>
  <si>
    <t>3</t>
  </si>
  <si>
    <t>7</t>
  </si>
  <si>
    <t>285</t>
  </si>
  <si>
    <t>Suremontuota 119 vnt. lietaus nuotekų 
tinklų objektų.</t>
  </si>
  <si>
    <t>18</t>
  </si>
  <si>
    <t>360</t>
  </si>
  <si>
    <t>32</t>
  </si>
  <si>
    <t>14000</t>
  </si>
  <si>
    <t xml:space="preserve">Daugiau daugiabučių namų savininkų bendrijų paraiškų, atitinkančių Specialiojo daugiabučių namų savininkų bendrijų rėmimo fondo nuostatų ir Specialiojo daugiabučių namų savininkų bendrijų rėmimo fondo tarybos darbo reglamento reikalavimus, negauta. </t>
  </si>
  <si>
    <t>37356</t>
  </si>
  <si>
    <t>Vadovaujantis 2011-07-27 įsakymu 
Nr. AD1-1534 patvirtinta tvarka daugiabučių kiemų prižiūrimi plotai 2012 metais buvo padidinti.</t>
  </si>
  <si>
    <t>Nenumatytos vietos 2-jų stendų įrengimui.</t>
  </si>
  <si>
    <t>Įsigytas inventorius:</t>
  </si>
  <si>
    <t>38</t>
  </si>
  <si>
    <t>Dėl nusidėvėjimo ir vandalizmo atvejų 
sumažėjo biotualetų skaičius.</t>
  </si>
  <si>
    <t>21,5</t>
  </si>
  <si>
    <t>91</t>
  </si>
  <si>
    <t>2012 m. tualetų pirkimas nutrauktas dėl pateiktos per didelės kainos. Tualetų techninės specifikacijos reikalavimai supaprastinti ir patikslintos jų pastatymo schemos pateiktos derinti. Pirkimo procedūros planuojamos 2013 m.</t>
  </si>
  <si>
    <t>Darbo grupės susitikimas organizuojamas 2013 m. rugpjūčio mėn.</t>
  </si>
  <si>
    <t>0</t>
  </si>
  <si>
    <t>1,2</t>
  </si>
  <si>
    <t>2220</t>
  </si>
  <si>
    <t>2730</t>
  </si>
  <si>
    <t>3048</t>
  </si>
  <si>
    <t>2568</t>
  </si>
  <si>
    <t>100</t>
  </si>
  <si>
    <t>89</t>
  </si>
  <si>
    <t>Panaudota 66,4 tūkst. Lt lėšų.</t>
  </si>
  <si>
    <t>57</t>
  </si>
  <si>
    <t>1) priemonė laikoma visiškai įvykdyta, jei pasiektos visos planuotų ataskaitiniais metais vertinimo  kriterijų reikšmės,</t>
  </si>
  <si>
    <t>2) priemonė laikoma iš dalies įvykdyta, jei pasiekta mažiau vertinimo kriterijų reikšmių, nei planuota ataskaitiniais metais,</t>
  </si>
  <si>
    <t>(INFRASTRUKTŪROS OBJEKTŲ PRIEŽIŪROS IR MODERNIZAVIMO PROGRAMOS (NR. 07)</t>
  </si>
  <si>
    <t>ĮVYKDYMO ATASKAITA</t>
  </si>
  <si>
    <t>faktiškai įvykdyta</t>
  </si>
  <si>
    <t>-</t>
  </si>
  <si>
    <t>pagal planą arba geriau</t>
  </si>
  <si>
    <t>iš dalies įvykdyta</t>
  </si>
  <si>
    <t>blogiau nei planuota</t>
  </si>
  <si>
    <t>neįvykdyta</t>
  </si>
  <si>
    <t xml:space="preserve">2012 M. KLAIPĖDOS MIESTO SAVIVALDYBĖS </t>
  </si>
  <si>
    <r>
      <rPr>
        <b/>
        <sz val="12"/>
        <rFont val="Times New Roman"/>
        <family val="1"/>
        <charset val="186"/>
      </rPr>
      <t xml:space="preserve">Iš 2012 m. </t>
    </r>
    <r>
      <rPr>
        <sz val="12"/>
        <rFont val="Times New Roman"/>
        <family val="1"/>
        <charset val="186"/>
      </rPr>
      <t xml:space="preserve">planuotų įvykdyti 18 priemonių (kurioms patvirtinti/skirti asignavimai): </t>
    </r>
  </si>
  <si>
    <r>
      <t xml:space="preserve">Asignavimų valdytojas: </t>
    </r>
    <r>
      <rPr>
        <sz val="12"/>
        <rFont val="Times New Roman"/>
        <family val="1"/>
        <charset val="186"/>
      </rPr>
      <t xml:space="preserve"> Investicijų ir ekonomikos departamentas (5), Miesto ūkio departamentas (6), Savivaldybės administracija (1), Ugdymo ir kultūros departamentas (2).</t>
    </r>
  </si>
  <si>
    <r>
      <rPr>
        <b/>
        <sz val="12"/>
        <rFont val="Times New Roman"/>
        <family val="1"/>
        <charset val="186"/>
      </rPr>
      <t>Programą vykdė:</t>
    </r>
    <r>
      <rPr>
        <sz val="12"/>
        <rFont val="Times New Roman"/>
        <family val="1"/>
        <charset val="186"/>
      </rPr>
      <t xml:space="preserve"> Miesto ūkio departamentas (Miesto tvarkymo skyrius, BĮ Klaipėdos miesto skęstančiųjų gelbėjimo tarnyba, Viešosios tvarkos ir transporto skyrius), Investicijų ir ekonomikos departamentas (Statybos ir infrastruktūros plėtros skyrius, Projektų skyrius), Socialinių reikalų departamentas (Socialinės paramos skyrius).</t>
    </r>
  </si>
  <si>
    <t>Pastatyti nauji siurbliai (Molo g.)</t>
  </si>
  <si>
    <t>Valoma poilsio zonos plotų, kv. m</t>
  </si>
  <si>
    <t>Dalyvauta: 2 darbo grupės susitikimuose, 2 videokonferencijose, 1 forume.</t>
  </si>
  <si>
    <t>Eksploatuojama ir prižiūrima vaizdo kamerų, sk.</t>
  </si>
  <si>
    <t>2012 m., bankrutavus rangovui, statybos darbai nutraukti. Planuojamas 2013 m. darbų užbaigtumas - 100 %.</t>
  </si>
  <si>
    <t>Paramos sutartis pasirašyta tik 2012-12-31. Pagal Lietuvos, Lenkijos ir Rusijos Federacijos bendradarbiavimo per sieną programą, 2007-2013 išlaidos paskirtos iki paramos sutarties pasirašymo datos yra netinkamos finansuoti, todėl veiklos nebuvo vykdomos.</t>
  </si>
  <si>
    <t>Pastaba.</t>
  </si>
  <si>
    <t>2012 metais buvo prižiūrimi 2 miesto
fontanai ir 12 paplūdimio fontanėlių.</t>
  </si>
  <si>
    <t>Įsigyta inventoriaus už 16828 Lt, darbus vykdant senamiesčio zonoje buvo naudojamos brangesnės medžiagos, pritaikant jas prie esamų dangų (akmens grindinys, klinkerinės trinkelės).</t>
  </si>
  <si>
    <t>Dėl mažinamo finansavimo, mažintas
paslaugų periodiškumas ir plotai. Miesto parkų, skverų, žaliųjų plotų želdinimo ir aplinkotvarkos priežiūros paslaugos vykdomos pagal 2011 m. birželio mėn. pakoreguotus priežiūros plotus (gyvatvorių, gazonų kiekius).</t>
  </si>
  <si>
    <t>Paslaugos ir darbai buvo
teikiami pagal faktinį poreikį.</t>
  </si>
  <si>
    <t>Inventoriaus įsigyta pagal poreikį.</t>
  </si>
  <si>
    <t>Dėl šalto vasaros sezono oro nebuvo būtinybės priimti visų darbuotojų.</t>
  </si>
  <si>
    <t>Suvartota daugiau nei planuota elektros
energijos miesto gatvių apšvietimui ir šviesoforų darbui.</t>
  </si>
  <si>
    <t>Pagal 2012-10-16 pasirašytą sutartį
Nr. J9-1054 nugriautas pastatas adresu Skerdyklos g. 1</t>
  </si>
  <si>
    <t>Vykdoma pagal poreikį (pagal teisėsaugos institucijų pranešimus).</t>
  </si>
  <si>
    <t>Faktiškai palaidota 36 mirusių žmonių palaikų, gavus teisėsaugos institucijų raštišką pranešimą.</t>
  </si>
  <si>
    <t>Atnaujintos senos vaikų 
žaidimų aikštelės daugiabučių namų kiemuose.</t>
  </si>
  <si>
    <t xml:space="preserve">Namų ūkių, kurie naudojasi centralizuotomis nuotekų surinkimo bei tvarkymo paslaugomis, dalis, proc. </t>
  </si>
  <si>
    <t>Faktiškai atlikta darbų pagal 2012-07-11 sutartį Nr. J9-739: 398 kv. m, iš jų - 390 kv. m naujomis medžiagomis, 8 kv.  m panaudojant esamas, įrengiant 98 m vejos bortų, pastatyti 5 suoliukai, 3  šiukšliadėžės, 2 dviračių stovai.</t>
  </si>
  <si>
    <t>Prižiūrima automatinių konteinerinių tualetų</t>
  </si>
  <si>
    <r>
      <t>Projekto „Vandens tiekimo ir nuotekų tvarkymo infrastruktūros plėtra Klaipėdoje“ įgyvendinimas</t>
    </r>
    <r>
      <rPr>
        <sz val="10"/>
        <rFont val="Times New Roman"/>
        <family val="1"/>
        <charset val="186"/>
      </rPr>
      <t xml:space="preserve"> (Kretingos g. rajone, Tauralaukio gyvenvietės šiaurės rytų rajone, Smeltės gyvenamajame kvartale, Paupių kvartale ir perspektyvinėje miesto teritorijoje į šiaurę nuo Vilniaus pl., Žaliojo Slėnio kvartale ir sodų bendrijoje „Tauras“, Trinyčių kvartale, 1-osios vandenvietės statyba ir rekonstrukcija)</t>
    </r>
  </si>
  <si>
    <t>Naminių gyvūnų (šunų, kačių) identifikacija, beglobių  gyvūnų gaudymas, karantinavimas ir utilizavimas;</t>
  </si>
  <si>
    <t>0,2</t>
  </si>
  <si>
    <t>10,5</t>
  </si>
  <si>
    <t>16,7</t>
  </si>
  <si>
    <t>85</t>
  </si>
  <si>
    <t>0,7</t>
  </si>
  <si>
    <t>0,8</t>
  </si>
  <si>
    <t>44</t>
  </si>
  <si>
    <t>Vandenvietės statyba tęsiasi; rangos darbų pabaiga numatyta 2013-08-28</t>
  </si>
  <si>
    <t>Likusių objektų statyba tęsiasi 2013 m.</t>
  </si>
  <si>
    <t xml:space="preserve">Nutiesti vandentiekio ir nuotekų tinklai Obelų-Bičiulių g. </t>
  </si>
  <si>
    <t xml:space="preserve">Rekonstruoti nuotekų tinklai Trinyčių kvartele, nutiesti vandentiekio tinklai Paupių kvartale, magistraliniai ir kiti tinklai, numatyti projekte. </t>
  </si>
  <si>
    <t>3) priemonė laikoma neįvykdyta, jei nepasiekta nė viena planuoto ataskaitinių metų produkto kriterijaus reikšmė.</t>
  </si>
  <si>
    <t>Tvarkoma gėlynų, kv. m</t>
  </si>
  <si>
    <t>Teritorijos tarp Pilies ir Biržos tiltų sutvarkymas, kv. m</t>
  </si>
  <si>
    <t>Valoma teritorijos, tūkst. kv. m</t>
  </si>
  <si>
    <t>Valoma pakrantės plotų, tūkst. kv. m</t>
  </si>
  <si>
    <t>Bendras valomas plotas - 2268 tūkst. kv. m, iš kurio: paplūdimio plotai - 1765 tūkst. kv. m, pėsčiųjų takų, aikštelių ir želdinių prie jų - 503,0 tūkst. kv. m. Inventoriaus, takų ir laiptų remonto darbai atliekami po apžiūros ar defektinių aktų surašymų prieš prasidedant sezonui.</t>
  </si>
  <si>
    <t>22547</t>
  </si>
  <si>
    <t>2012 m. įrengti informaciniai stendai Žardės, Sendvario II ir Budelkiemio kapinaitėse.</t>
  </si>
  <si>
    <t>Perduoti eksploatuoti ir prijungti šviestuvai prie „Švyturio“ arenos ir Savanorių g.</t>
  </si>
  <si>
    <t xml:space="preserve">Apmokėta pagal poreikį už mirusių žmonių, kurie buvo vieniši, giminės atsisakė laidoti arba nenustatytos jų tapatybės, palaikų saugojimą. </t>
  </si>
  <si>
    <t xml:space="preserve">Fondo taryba, atsižvelgdama į Fonde
turimas lėšas ir bendrijų pateiktų projektų tikslingumą bei ekonomiškumą, skyrė 21 tūkst. Lt.  </t>
  </si>
  <si>
    <t>Nutiestų inžinerinių komunikacijų užbaigtumas - 100 proc.</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</si>
</sst>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 _L_t_-;\-* #,##0.00\ _L_t_-;_-* &quot;-&quot;??\ _L_t_-;_-@_-"/>
    <numFmt numFmtId="164" formatCode="0.0"/>
    <numFmt numFmtId="165" formatCode="#,##0.0"/>
  </numFmts>
  <fonts count="24" x14ac:knownFonts="1">
    <font>
      <sz val="10"/>
      <name val="Arial"/>
      <charset val="186"/>
    </font>
    <font>
      <sz val="11"/>
      <color theme="1"/>
      <name val="Calibri"/>
      <family val="2"/>
      <charset val="186"/>
      <scheme val="minor"/>
    </font>
    <font>
      <sz val="11"/>
      <color theme="1"/>
      <name val="Calibri"/>
      <family val="2"/>
      <charset val="186"/>
      <scheme val="minor"/>
    </font>
    <font>
      <sz val="8"/>
      <name val="Arial"/>
      <family val="2"/>
      <charset val="186"/>
    </font>
    <font>
      <sz val="9"/>
      <name val="Times New Roman"/>
      <family val="1"/>
      <charset val="186"/>
    </font>
    <font>
      <b/>
      <sz val="9"/>
      <name val="Times New Roman"/>
      <family val="1"/>
      <charset val="186"/>
    </font>
    <font>
      <b/>
      <sz val="10"/>
      <name val="Times New Roman"/>
      <family val="1"/>
      <charset val="186"/>
    </font>
    <font>
      <sz val="10"/>
      <name val="Times New Roman"/>
      <family val="1"/>
      <charset val="186"/>
    </font>
    <font>
      <sz val="10"/>
      <name val="Arial"/>
      <family val="2"/>
      <charset val="186"/>
    </font>
    <font>
      <sz val="8"/>
      <name val="Times New Roman"/>
      <family val="1"/>
      <charset val="186"/>
    </font>
    <font>
      <b/>
      <sz val="12"/>
      <name val="Times New Roman"/>
      <family val="1"/>
      <charset val="186"/>
    </font>
    <font>
      <vertAlign val="superscript"/>
      <sz val="10"/>
      <name val="Times New Roman"/>
      <family val="1"/>
      <charset val="186"/>
    </font>
    <font>
      <sz val="10"/>
      <name val="Arial"/>
      <family val="2"/>
      <charset val="186"/>
    </font>
    <font>
      <sz val="11"/>
      <color theme="1"/>
      <name val="Calibri"/>
      <family val="2"/>
      <charset val="186"/>
      <scheme val="minor"/>
    </font>
    <font>
      <sz val="11"/>
      <color theme="1"/>
      <name val="Calibri"/>
      <family val="2"/>
      <scheme val="minor"/>
    </font>
    <font>
      <sz val="7"/>
      <name val="Times New Roman"/>
      <family val="1"/>
      <charset val="186"/>
    </font>
    <font>
      <b/>
      <sz val="9"/>
      <name val="Times New Roman"/>
      <family val="1"/>
      <charset val="204"/>
    </font>
    <font>
      <b/>
      <sz val="8"/>
      <name val="Times New Roman"/>
      <family val="1"/>
      <charset val="204"/>
    </font>
    <font>
      <b/>
      <sz val="11"/>
      <name val="Times New Roman"/>
      <family val="1"/>
      <charset val="186"/>
    </font>
    <font>
      <vertAlign val="superscript"/>
      <sz val="10"/>
      <name val="Times New Roman"/>
      <family val="1"/>
    </font>
    <font>
      <sz val="8"/>
      <color rgb="FFFF0000"/>
      <name val="Times New Roman"/>
      <family val="1"/>
      <charset val="186"/>
    </font>
    <font>
      <sz val="12"/>
      <name val="Times New Roman"/>
      <family val="1"/>
      <charset val="186"/>
    </font>
    <font>
      <sz val="11"/>
      <name val="Times New Roman"/>
      <family val="1"/>
      <charset val="186"/>
    </font>
    <font>
      <b/>
      <sz val="9"/>
      <color rgb="FFFF0000"/>
      <name val="Times New Roman"/>
      <family val="1"/>
      <charset val="186"/>
    </font>
  </fonts>
  <fills count="12">
    <fill>
      <patternFill patternType="none"/>
    </fill>
    <fill>
      <patternFill patternType="gray125"/>
    </fill>
    <fill>
      <patternFill patternType="solid">
        <fgColor indexed="42"/>
        <bgColor indexed="64"/>
      </patternFill>
    </fill>
    <fill>
      <patternFill patternType="solid">
        <fgColor indexed="44"/>
        <bgColor indexed="64"/>
      </patternFill>
    </fill>
    <fill>
      <patternFill patternType="solid">
        <fgColor indexed="13"/>
        <bgColor indexed="64"/>
      </patternFill>
    </fill>
    <fill>
      <patternFill patternType="solid">
        <fgColor indexed="9"/>
        <bgColor indexed="64"/>
      </patternFill>
    </fill>
    <fill>
      <patternFill patternType="solid">
        <fgColor theme="2" tint="-0.249977111117893"/>
        <bgColor indexed="64"/>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theme="8" tint="0.79998168889431442"/>
        <bgColor indexed="64"/>
      </patternFill>
    </fill>
    <fill>
      <patternFill patternType="solid">
        <fgColor rgb="FFFFCCFF"/>
        <bgColor indexed="64"/>
      </patternFill>
    </fill>
  </fills>
  <borders count="70">
    <border>
      <left/>
      <right/>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bottom style="thin">
        <color indexed="64"/>
      </bottom>
      <diagonal/>
    </border>
    <border>
      <left/>
      <right style="medium">
        <color indexed="64"/>
      </right>
      <top style="medium">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style="thin">
        <color indexed="64"/>
      </right>
      <top/>
      <bottom/>
      <diagonal/>
    </border>
    <border>
      <left style="thin">
        <color indexed="64"/>
      </left>
      <right style="medium">
        <color indexed="64"/>
      </right>
      <top/>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diagonal/>
    </border>
    <border>
      <left style="thin">
        <color indexed="64"/>
      </left>
      <right/>
      <top/>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diagonal/>
    </border>
    <border>
      <left/>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right style="thin">
        <color indexed="64"/>
      </right>
      <top/>
      <bottom/>
      <diagonal/>
    </border>
    <border>
      <left style="medium">
        <color indexed="64"/>
      </left>
      <right/>
      <top style="medium">
        <color indexed="64"/>
      </top>
      <bottom/>
      <diagonal/>
    </border>
    <border>
      <left style="medium">
        <color indexed="64"/>
      </left>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diagonal/>
    </border>
    <border>
      <left style="thin">
        <color indexed="64"/>
      </left>
      <right style="medium">
        <color indexed="64"/>
      </right>
      <top/>
      <bottom style="medium">
        <color indexed="64"/>
      </bottom>
      <diagonal/>
    </border>
  </borders>
  <cellStyleXfs count="13">
    <xf numFmtId="0" fontId="0" fillId="0" borderId="0"/>
    <xf numFmtId="0" fontId="8" fillId="0" borderId="0"/>
    <xf numFmtId="0" fontId="14" fillId="0" borderId="0"/>
    <xf numFmtId="0" fontId="8" fillId="0" borderId="0"/>
    <xf numFmtId="0" fontId="8" fillId="0" borderId="0"/>
    <xf numFmtId="43" fontId="8" fillId="0" borderId="0" applyFont="0" applyFill="0" applyBorder="0" applyAlignment="0" applyProtection="0"/>
    <xf numFmtId="43" fontId="8" fillId="0" borderId="0" applyFont="0" applyFill="0" applyBorder="0" applyAlignment="0" applyProtection="0"/>
    <xf numFmtId="0" fontId="13" fillId="0" borderId="0"/>
    <xf numFmtId="9" fontId="12" fillId="0" borderId="0" applyFont="0" applyFill="0" applyBorder="0" applyAlignment="0" applyProtection="0"/>
    <xf numFmtId="0" fontId="2" fillId="0" borderId="0"/>
    <xf numFmtId="9" fontId="8" fillId="0" borderId="0" applyFont="0" applyFill="0" applyBorder="0" applyAlignment="0" applyProtection="0"/>
    <xf numFmtId="0" fontId="1" fillId="0" borderId="0"/>
    <xf numFmtId="0" fontId="1" fillId="0" borderId="0"/>
  </cellStyleXfs>
  <cellXfs count="710">
    <xf numFmtId="0" fontId="0" fillId="0" borderId="0" xfId="0"/>
    <xf numFmtId="49" fontId="5" fillId="3" borderId="3" xfId="0" applyNumberFormat="1" applyFont="1" applyFill="1" applyBorder="1" applyAlignment="1">
      <alignment horizontal="center" vertical="top"/>
    </xf>
    <xf numFmtId="49" fontId="5" fillId="4" borderId="3" xfId="0" applyNumberFormat="1" applyFont="1" applyFill="1" applyBorder="1" applyAlignment="1">
      <alignment horizontal="center" vertical="top"/>
    </xf>
    <xf numFmtId="0" fontId="4" fillId="0" borderId="6" xfId="0" applyFont="1" applyFill="1" applyBorder="1" applyAlignment="1">
      <alignment horizontal="center" vertical="top" wrapText="1"/>
    </xf>
    <xf numFmtId="0" fontId="4" fillId="0" borderId="7" xfId="0" applyFont="1" applyFill="1" applyBorder="1" applyAlignment="1">
      <alignment horizontal="center" vertical="top" wrapText="1"/>
    </xf>
    <xf numFmtId="0" fontId="4" fillId="0" borderId="9" xfId="0" applyFont="1" applyFill="1" applyBorder="1" applyAlignment="1">
      <alignment horizontal="center" vertical="top" wrapText="1"/>
    </xf>
    <xf numFmtId="0" fontId="4" fillId="0" borderId="10" xfId="0" applyFont="1" applyFill="1" applyBorder="1" applyAlignment="1">
      <alignment horizontal="center" vertical="top" wrapText="1"/>
    </xf>
    <xf numFmtId="0" fontId="4" fillId="0" borderId="11" xfId="0" applyFont="1" applyFill="1" applyBorder="1" applyAlignment="1">
      <alignment horizontal="center" vertical="top" wrapText="1"/>
    </xf>
    <xf numFmtId="0" fontId="4" fillId="0" borderId="13" xfId="0" applyFont="1" applyFill="1" applyBorder="1" applyAlignment="1">
      <alignment horizontal="center" vertical="top" wrapText="1"/>
    </xf>
    <xf numFmtId="0" fontId="4" fillId="0" borderId="14" xfId="0" applyFont="1" applyFill="1" applyBorder="1" applyAlignment="1">
      <alignment horizontal="center" vertical="top" wrapText="1"/>
    </xf>
    <xf numFmtId="0" fontId="7" fillId="0" borderId="0" xfId="0" applyFont="1"/>
    <xf numFmtId="165" fontId="4" fillId="0" borderId="9" xfId="0" applyNumberFormat="1" applyFont="1" applyFill="1" applyBorder="1" applyAlignment="1">
      <alignment horizontal="center" vertical="top" wrapText="1"/>
    </xf>
    <xf numFmtId="165" fontId="4" fillId="0" borderId="13" xfId="0" applyNumberFormat="1" applyFont="1" applyFill="1" applyBorder="1" applyAlignment="1">
      <alignment horizontal="center" vertical="top" wrapText="1"/>
    </xf>
    <xf numFmtId="165" fontId="4" fillId="7" borderId="29" xfId="0" applyNumberFormat="1" applyFont="1" applyFill="1" applyBorder="1" applyAlignment="1">
      <alignment horizontal="right" vertical="top"/>
    </xf>
    <xf numFmtId="165" fontId="4" fillId="7" borderId="30" xfId="0" applyNumberFormat="1" applyFont="1" applyFill="1" applyBorder="1" applyAlignment="1">
      <alignment horizontal="right" vertical="top"/>
    </xf>
    <xf numFmtId="165" fontId="5" fillId="2" borderId="1" xfId="0" applyNumberFormat="1" applyFont="1" applyFill="1" applyBorder="1" applyAlignment="1">
      <alignment horizontal="right" vertical="top"/>
    </xf>
    <xf numFmtId="0" fontId="4" fillId="0" borderId="0" xfId="0" applyFont="1"/>
    <xf numFmtId="0" fontId="9" fillId="0" borderId="27" xfId="0" applyFont="1" applyBorder="1" applyAlignment="1">
      <alignment horizontal="center" vertical="center" textRotation="90" wrapText="1"/>
    </xf>
    <xf numFmtId="165" fontId="5" fillId="2" borderId="4" xfId="0" applyNumberFormat="1" applyFont="1" applyFill="1" applyBorder="1" applyAlignment="1">
      <alignment horizontal="right" vertical="top"/>
    </xf>
    <xf numFmtId="49" fontId="9" fillId="5" borderId="27" xfId="0" applyNumberFormat="1" applyFont="1" applyFill="1" applyBorder="1" applyAlignment="1">
      <alignment horizontal="center" vertical="top" wrapText="1"/>
    </xf>
    <xf numFmtId="165" fontId="4" fillId="7" borderId="40" xfId="0" applyNumberFormat="1" applyFont="1" applyFill="1" applyBorder="1" applyAlignment="1">
      <alignment horizontal="right" vertical="top"/>
    </xf>
    <xf numFmtId="165" fontId="4" fillId="7" borderId="30" xfId="0" applyNumberFormat="1" applyFont="1" applyFill="1" applyBorder="1" applyAlignment="1">
      <alignment vertical="top"/>
    </xf>
    <xf numFmtId="0" fontId="5" fillId="6" borderId="10" xfId="0" applyFont="1" applyFill="1" applyBorder="1" applyAlignment="1">
      <alignment horizontal="center" vertical="top" wrapText="1"/>
    </xf>
    <xf numFmtId="0" fontId="4" fillId="0" borderId="40" xfId="0" applyFont="1" applyFill="1" applyBorder="1" applyAlignment="1">
      <alignment horizontal="center" vertical="top" wrapText="1"/>
    </xf>
    <xf numFmtId="0" fontId="9" fillId="0" borderId="0" xfId="0" applyFont="1" applyBorder="1" applyAlignment="1">
      <alignment vertical="top"/>
    </xf>
    <xf numFmtId="0" fontId="4" fillId="0" borderId="30" xfId="0" applyFont="1" applyFill="1" applyBorder="1" applyAlignment="1">
      <alignment horizontal="center" vertical="top" wrapText="1"/>
    </xf>
    <xf numFmtId="0" fontId="4" fillId="0" borderId="29" xfId="0" applyFont="1" applyBorder="1" applyAlignment="1">
      <alignment horizontal="center" vertical="top"/>
    </xf>
    <xf numFmtId="0" fontId="9" fillId="0" borderId="0" xfId="0" applyFont="1" applyAlignment="1">
      <alignment vertical="top"/>
    </xf>
    <xf numFmtId="0" fontId="4" fillId="0" borderId="52" xfId="0" applyFont="1" applyBorder="1" applyAlignment="1">
      <alignment horizontal="center" vertical="top"/>
    </xf>
    <xf numFmtId="0" fontId="4" fillId="0" borderId="13" xfId="0" applyFont="1" applyBorder="1" applyAlignment="1">
      <alignment horizontal="center" vertical="top"/>
    </xf>
    <xf numFmtId="0" fontId="7" fillId="0" borderId="0" xfId="0" applyFont="1" applyAlignment="1"/>
    <xf numFmtId="0" fontId="7" fillId="0" borderId="54" xfId="0" applyFont="1" applyBorder="1" applyAlignment="1">
      <alignment vertical="top" wrapText="1"/>
    </xf>
    <xf numFmtId="164" fontId="7" fillId="0" borderId="58" xfId="0" applyNumberFormat="1" applyFont="1" applyBorder="1" applyAlignment="1">
      <alignment vertical="top" wrapText="1"/>
    </xf>
    <xf numFmtId="164" fontId="7" fillId="0" borderId="33" xfId="0" applyNumberFormat="1" applyFont="1" applyBorder="1" applyAlignment="1">
      <alignment vertical="top" wrapText="1"/>
    </xf>
    <xf numFmtId="164" fontId="7" fillId="0" borderId="54" xfId="0" applyNumberFormat="1" applyFont="1" applyBorder="1" applyAlignment="1">
      <alignment vertical="top" wrapText="1"/>
    </xf>
    <xf numFmtId="164" fontId="7" fillId="0" borderId="0" xfId="0" applyNumberFormat="1" applyFont="1" applyBorder="1" applyAlignment="1">
      <alignment vertical="top" wrapText="1"/>
    </xf>
    <xf numFmtId="164" fontId="7" fillId="0" borderId="0" xfId="0" applyNumberFormat="1" applyFont="1" applyAlignment="1">
      <alignment vertical="top" wrapText="1"/>
    </xf>
    <xf numFmtId="164" fontId="7" fillId="0" borderId="0" xfId="0" applyNumberFormat="1" applyFont="1" applyAlignment="1">
      <alignment horizontal="center" vertical="top"/>
    </xf>
    <xf numFmtId="164" fontId="7" fillId="0" borderId="0" xfId="0" applyNumberFormat="1" applyFont="1" applyBorder="1" applyAlignment="1">
      <alignment horizontal="left"/>
    </xf>
    <xf numFmtId="164" fontId="7" fillId="0" borderId="0" xfId="0" applyNumberFormat="1" applyFont="1" applyBorder="1" applyAlignment="1">
      <alignment horizontal="left" wrapText="1"/>
    </xf>
    <xf numFmtId="164" fontId="7" fillId="0" borderId="54" xfId="0" applyNumberFormat="1" applyFont="1" applyBorder="1" applyAlignment="1">
      <alignment vertical="top"/>
    </xf>
    <xf numFmtId="164" fontId="7" fillId="0" borderId="0" xfId="0" applyNumberFormat="1" applyFont="1" applyBorder="1" applyAlignment="1">
      <alignment vertical="top"/>
    </xf>
    <xf numFmtId="164" fontId="7" fillId="0" borderId="0" xfId="0" applyNumberFormat="1" applyFont="1" applyBorder="1" applyAlignment="1">
      <alignment horizontal="left" vertical="top"/>
    </xf>
    <xf numFmtId="0" fontId="9" fillId="0" borderId="27" xfId="0" applyFont="1" applyFill="1" applyBorder="1" applyAlignment="1">
      <alignment horizontal="center" vertical="center" textRotation="90" wrapText="1"/>
    </xf>
    <xf numFmtId="0" fontId="9" fillId="0" borderId="0" xfId="0" applyFont="1" applyAlignment="1">
      <alignment horizontal="center" wrapText="1"/>
    </xf>
    <xf numFmtId="49" fontId="6" fillId="0" borderId="20" xfId="0" applyNumberFormat="1" applyFont="1" applyFill="1" applyBorder="1" applyAlignment="1">
      <alignment vertical="top" wrapText="1"/>
    </xf>
    <xf numFmtId="0" fontId="7" fillId="0" borderId="0" xfId="0" applyFont="1" applyBorder="1" applyAlignment="1">
      <alignment vertical="top"/>
    </xf>
    <xf numFmtId="164" fontId="7" fillId="0" borderId="0" xfId="0" applyNumberFormat="1" applyFont="1"/>
    <xf numFmtId="165" fontId="5" fillId="2" borderId="3" xfId="0" applyNumberFormat="1" applyFont="1" applyFill="1" applyBorder="1" applyAlignment="1">
      <alignment vertical="top"/>
    </xf>
    <xf numFmtId="165" fontId="5" fillId="3" borderId="3" xfId="0" applyNumberFormat="1" applyFont="1" applyFill="1" applyBorder="1" applyAlignment="1">
      <alignment vertical="top"/>
    </xf>
    <xf numFmtId="165" fontId="5" fillId="4" borderId="3" xfId="0" applyNumberFormat="1" applyFont="1" applyFill="1" applyBorder="1" applyAlignment="1">
      <alignment vertical="top"/>
    </xf>
    <xf numFmtId="0" fontId="7" fillId="0" borderId="0" xfId="0" applyFont="1" applyBorder="1"/>
    <xf numFmtId="49" fontId="7" fillId="0" borderId="0" xfId="0" applyNumberFormat="1" applyFont="1" applyAlignment="1">
      <alignment horizontal="center" vertical="top"/>
    </xf>
    <xf numFmtId="49" fontId="6" fillId="0" borderId="16" xfId="0" applyNumberFormat="1" applyFont="1" applyFill="1" applyBorder="1" applyAlignment="1">
      <alignment vertical="top" wrapText="1"/>
    </xf>
    <xf numFmtId="49" fontId="9" fillId="0" borderId="40" xfId="0" applyNumberFormat="1" applyFont="1" applyFill="1" applyBorder="1" applyAlignment="1">
      <alignment horizontal="center" vertical="top" wrapText="1"/>
    </xf>
    <xf numFmtId="49" fontId="6" fillId="2" borderId="64" xfId="0" applyNumberFormat="1" applyFont="1" applyFill="1" applyBorder="1" applyAlignment="1">
      <alignment horizontal="left" vertical="top"/>
    </xf>
    <xf numFmtId="49" fontId="6" fillId="2" borderId="63" xfId="0" applyNumberFormat="1" applyFont="1" applyFill="1" applyBorder="1" applyAlignment="1">
      <alignment horizontal="left" vertical="top"/>
    </xf>
    <xf numFmtId="165" fontId="5" fillId="4" borderId="60" xfId="0" applyNumberFormat="1" applyFont="1" applyFill="1" applyBorder="1" applyAlignment="1">
      <alignment vertical="top"/>
    </xf>
    <xf numFmtId="0" fontId="7" fillId="0" borderId="45" xfId="0" applyFont="1" applyBorder="1" applyAlignment="1">
      <alignment vertical="top" wrapText="1"/>
    </xf>
    <xf numFmtId="0" fontId="7" fillId="0" borderId="0" xfId="0" applyFont="1" applyBorder="1" applyAlignment="1">
      <alignment vertical="top" wrapText="1"/>
    </xf>
    <xf numFmtId="165" fontId="4" fillId="7" borderId="40" xfId="0" applyNumberFormat="1" applyFont="1" applyFill="1" applyBorder="1" applyAlignment="1">
      <alignment vertical="top"/>
    </xf>
    <xf numFmtId="165" fontId="5" fillId="4" borderId="38" xfId="0" applyNumberFormat="1" applyFont="1" applyFill="1" applyBorder="1" applyAlignment="1">
      <alignment horizontal="center" vertical="top" wrapText="1"/>
    </xf>
    <xf numFmtId="165" fontId="4" fillId="0" borderId="11" xfId="0" applyNumberFormat="1" applyFont="1" applyBorder="1" applyAlignment="1">
      <alignment horizontal="center" vertical="top" wrapText="1"/>
    </xf>
    <xf numFmtId="165" fontId="6" fillId="7" borderId="38" xfId="0" applyNumberFormat="1" applyFont="1" applyFill="1" applyBorder="1" applyAlignment="1">
      <alignment horizontal="center" vertical="top" wrapText="1"/>
    </xf>
    <xf numFmtId="164" fontId="6" fillId="0" borderId="0" xfId="0" applyNumberFormat="1" applyFont="1" applyBorder="1" applyAlignment="1">
      <alignment horizontal="center" vertical="top"/>
    </xf>
    <xf numFmtId="49" fontId="6" fillId="0" borderId="0" xfId="0" applyNumberFormat="1" applyFont="1" applyBorder="1" applyAlignment="1">
      <alignment horizontal="center" vertical="top"/>
    </xf>
    <xf numFmtId="164" fontId="6" fillId="9" borderId="38" xfId="0" applyNumberFormat="1" applyFont="1" applyFill="1" applyBorder="1" applyAlignment="1">
      <alignment horizontal="center" vertical="center" wrapText="1"/>
    </xf>
    <xf numFmtId="165" fontId="4" fillId="8" borderId="9" xfId="0" applyNumberFormat="1" applyFont="1" applyFill="1" applyBorder="1" applyAlignment="1">
      <alignment horizontal="right" vertical="top"/>
    </xf>
    <xf numFmtId="165" fontId="4" fillId="8" borderId="13" xfId="0" applyNumberFormat="1" applyFont="1" applyFill="1" applyBorder="1" applyAlignment="1">
      <alignment horizontal="right" vertical="top"/>
    </xf>
    <xf numFmtId="165" fontId="4" fillId="7" borderId="13" xfId="0" applyNumberFormat="1" applyFont="1" applyFill="1" applyBorder="1" applyAlignment="1">
      <alignment horizontal="right" vertical="top"/>
    </xf>
    <xf numFmtId="165" fontId="5" fillId="6" borderId="51" xfId="0" applyNumberFormat="1" applyFont="1" applyFill="1" applyBorder="1" applyAlignment="1">
      <alignment horizontal="right" vertical="top"/>
    </xf>
    <xf numFmtId="165" fontId="4" fillId="8" borderId="9" xfId="0" applyNumberFormat="1" applyFont="1" applyFill="1" applyBorder="1" applyAlignment="1">
      <alignment vertical="top"/>
    </xf>
    <xf numFmtId="165" fontId="4" fillId="8" borderId="13" xfId="0" applyNumberFormat="1" applyFont="1" applyFill="1" applyBorder="1" applyAlignment="1">
      <alignment vertical="top"/>
    </xf>
    <xf numFmtId="165" fontId="4" fillId="8" borderId="13" xfId="0" applyNumberFormat="1" applyFont="1" applyFill="1" applyBorder="1" applyAlignment="1">
      <alignment vertical="center"/>
    </xf>
    <xf numFmtId="165" fontId="4" fillId="8" borderId="30" xfId="0" applyNumberFormat="1" applyFont="1" applyFill="1" applyBorder="1" applyAlignment="1">
      <alignment horizontal="right" vertical="top"/>
    </xf>
    <xf numFmtId="49" fontId="6" fillId="0" borderId="11" xfId="0" applyNumberFormat="1" applyFont="1" applyFill="1" applyBorder="1" applyAlignment="1">
      <alignment horizontal="center" vertical="top" wrapText="1"/>
    </xf>
    <xf numFmtId="49" fontId="6" fillId="0" borderId="11" xfId="0" applyNumberFormat="1" applyFont="1" applyFill="1" applyBorder="1" applyAlignment="1">
      <alignment horizontal="center" vertical="top"/>
    </xf>
    <xf numFmtId="49" fontId="7" fillId="0" borderId="11" xfId="0" applyNumberFormat="1" applyFont="1" applyBorder="1" applyAlignment="1">
      <alignment horizontal="center" vertical="top"/>
    </xf>
    <xf numFmtId="49" fontId="6" fillId="0" borderId="21" xfId="0" applyNumberFormat="1" applyFont="1" applyFill="1" applyBorder="1" applyAlignment="1">
      <alignment horizontal="center" vertical="top" wrapText="1"/>
    </xf>
    <xf numFmtId="0" fontId="7" fillId="0" borderId="21" xfId="0" applyFont="1" applyBorder="1" applyAlignment="1">
      <alignment vertical="top" wrapText="1"/>
    </xf>
    <xf numFmtId="0" fontId="7" fillId="0" borderId="54" xfId="3" applyFont="1" applyFill="1" applyBorder="1" applyAlignment="1">
      <alignment horizontal="left" vertical="top" wrapText="1"/>
    </xf>
    <xf numFmtId="0" fontId="7" fillId="0" borderId="14" xfId="0" applyFont="1" applyBorder="1" applyAlignment="1">
      <alignment horizontal="center" vertical="top"/>
    </xf>
    <xf numFmtId="0" fontId="7" fillId="0" borderId="11" xfId="0" applyFont="1" applyBorder="1" applyAlignment="1">
      <alignment horizontal="center" vertical="top"/>
    </xf>
    <xf numFmtId="164" fontId="7" fillId="0" borderId="52" xfId="0" applyNumberFormat="1" applyFont="1" applyBorder="1" applyAlignment="1">
      <alignment horizontal="center" vertical="top"/>
    </xf>
    <xf numFmtId="164" fontId="7" fillId="0" borderId="10" xfId="0" applyNumberFormat="1" applyFont="1" applyBorder="1" applyAlignment="1">
      <alignment horizontal="center" vertical="top"/>
    </xf>
    <xf numFmtId="0" fontId="4" fillId="0" borderId="52" xfId="3" applyFont="1" applyFill="1" applyBorder="1" applyAlignment="1">
      <alignment horizontal="center" vertical="top"/>
    </xf>
    <xf numFmtId="1" fontId="7" fillId="0" borderId="52" xfId="0" applyNumberFormat="1" applyFont="1" applyBorder="1" applyAlignment="1">
      <alignment horizontal="center" vertical="top"/>
    </xf>
    <xf numFmtId="165" fontId="4" fillId="8" borderId="40" xfId="0" applyNumberFormat="1" applyFont="1" applyFill="1" applyBorder="1" applyAlignment="1">
      <alignment horizontal="right" vertical="top"/>
    </xf>
    <xf numFmtId="49" fontId="6" fillId="2" borderId="54" xfId="0" applyNumberFormat="1" applyFont="1" applyFill="1" applyBorder="1" applyAlignment="1">
      <alignment horizontal="left" vertical="top"/>
    </xf>
    <xf numFmtId="49" fontId="6" fillId="2" borderId="60" xfId="0" applyNumberFormat="1" applyFont="1" applyFill="1" applyBorder="1" applyAlignment="1">
      <alignment horizontal="left" vertical="top"/>
    </xf>
    <xf numFmtId="49" fontId="6" fillId="2" borderId="17" xfId="0" applyNumberFormat="1" applyFont="1" applyFill="1" applyBorder="1" applyAlignment="1">
      <alignment horizontal="left" vertical="top"/>
    </xf>
    <xf numFmtId="49" fontId="6" fillId="2" borderId="39" xfId="0" applyNumberFormat="1" applyFont="1" applyFill="1" applyBorder="1" applyAlignment="1">
      <alignment horizontal="left" vertical="top"/>
    </xf>
    <xf numFmtId="165" fontId="16" fillId="7" borderId="13" xfId="0" applyNumberFormat="1" applyFont="1" applyFill="1" applyBorder="1" applyAlignment="1">
      <alignment horizontal="center" vertical="top" wrapText="1"/>
    </xf>
    <xf numFmtId="165" fontId="16" fillId="6" borderId="51" xfId="0" applyNumberFormat="1" applyFont="1" applyFill="1" applyBorder="1" applyAlignment="1">
      <alignment horizontal="right" vertical="top"/>
    </xf>
    <xf numFmtId="165" fontId="5" fillId="6" borderId="51" xfId="0" applyNumberFormat="1" applyFont="1" applyFill="1" applyBorder="1" applyAlignment="1">
      <alignment horizontal="center" vertical="top"/>
    </xf>
    <xf numFmtId="165" fontId="16" fillId="7" borderId="13" xfId="0" applyNumberFormat="1" applyFont="1" applyFill="1" applyBorder="1" applyAlignment="1">
      <alignment horizontal="right" vertical="top"/>
    </xf>
    <xf numFmtId="165" fontId="16" fillId="6" borderId="46" xfId="0" applyNumberFormat="1" applyFont="1" applyFill="1" applyBorder="1" applyAlignment="1">
      <alignment horizontal="right" vertical="top"/>
    </xf>
    <xf numFmtId="165" fontId="4" fillId="7" borderId="9" xfId="0" applyNumberFormat="1" applyFont="1" applyFill="1" applyBorder="1" applyAlignment="1">
      <alignment horizontal="right" vertical="top"/>
    </xf>
    <xf numFmtId="165" fontId="4" fillId="7" borderId="11" xfId="0" applyNumberFormat="1" applyFont="1" applyFill="1" applyBorder="1" applyAlignment="1">
      <alignment horizontal="right" vertical="top"/>
    </xf>
    <xf numFmtId="165" fontId="4" fillId="0" borderId="40" xfId="0" applyNumberFormat="1" applyFont="1" applyFill="1" applyBorder="1" applyAlignment="1">
      <alignment horizontal="center" vertical="top" wrapText="1"/>
    </xf>
    <xf numFmtId="165" fontId="4" fillId="0" borderId="30" xfId="0" applyNumberFormat="1" applyFont="1" applyFill="1" applyBorder="1" applyAlignment="1">
      <alignment horizontal="center" vertical="top" wrapText="1"/>
    </xf>
    <xf numFmtId="165" fontId="4" fillId="8" borderId="8" xfId="0" applyNumberFormat="1" applyFont="1" applyFill="1" applyBorder="1" applyAlignment="1">
      <alignment horizontal="right" vertical="top"/>
    </xf>
    <xf numFmtId="165" fontId="5" fillId="6" borderId="46" xfId="0" applyNumberFormat="1" applyFont="1" applyFill="1" applyBorder="1" applyAlignment="1">
      <alignment horizontal="right" vertical="top"/>
    </xf>
    <xf numFmtId="49" fontId="4" fillId="0" borderId="40" xfId="0" applyNumberFormat="1" applyFont="1" applyFill="1" applyBorder="1" applyAlignment="1">
      <alignment horizontal="center" vertical="top"/>
    </xf>
    <xf numFmtId="49" fontId="4" fillId="0" borderId="30" xfId="0" applyNumberFormat="1" applyFont="1" applyFill="1" applyBorder="1" applyAlignment="1">
      <alignment horizontal="center" vertical="top"/>
    </xf>
    <xf numFmtId="0" fontId="5" fillId="6" borderId="51" xfId="0" applyFont="1" applyFill="1" applyBorder="1" applyAlignment="1">
      <alignment horizontal="center" vertical="top" wrapText="1"/>
    </xf>
    <xf numFmtId="165" fontId="5" fillId="6" borderId="59" xfId="0" applyNumberFormat="1" applyFont="1" applyFill="1" applyBorder="1" applyAlignment="1">
      <alignment horizontal="right" vertical="top"/>
    </xf>
    <xf numFmtId="165" fontId="4" fillId="8" borderId="6" xfId="0" applyNumberFormat="1" applyFont="1" applyFill="1" applyBorder="1" applyAlignment="1">
      <alignment horizontal="right" vertical="top"/>
    </xf>
    <xf numFmtId="165" fontId="5" fillId="6" borderId="48" xfId="0" applyNumberFormat="1" applyFont="1" applyFill="1" applyBorder="1" applyAlignment="1">
      <alignment horizontal="right" vertical="top"/>
    </xf>
    <xf numFmtId="0" fontId="4" fillId="0" borderId="29" xfId="0" applyFont="1" applyFill="1" applyBorder="1" applyAlignment="1">
      <alignment horizontal="center" vertical="top" wrapText="1"/>
    </xf>
    <xf numFmtId="0" fontId="5" fillId="6" borderId="26" xfId="0" applyFont="1" applyFill="1" applyBorder="1" applyAlignment="1">
      <alignment horizontal="center" vertical="top" wrapText="1"/>
    </xf>
    <xf numFmtId="165" fontId="5" fillId="6" borderId="14" xfId="0" applyNumberFormat="1" applyFont="1" applyFill="1" applyBorder="1" applyAlignment="1">
      <alignment horizontal="right" vertical="top"/>
    </xf>
    <xf numFmtId="0" fontId="5" fillId="7" borderId="33" xfId="0" applyFont="1" applyFill="1" applyBorder="1" applyAlignment="1">
      <alignment horizontal="center" vertical="top" wrapText="1"/>
    </xf>
    <xf numFmtId="0" fontId="5" fillId="7" borderId="29" xfId="0" applyFont="1" applyFill="1" applyBorder="1" applyAlignment="1">
      <alignment horizontal="center" vertical="top" wrapText="1"/>
    </xf>
    <xf numFmtId="165" fontId="16" fillId="7" borderId="30" xfId="0" applyNumberFormat="1" applyFont="1" applyFill="1" applyBorder="1" applyAlignment="1">
      <alignment horizontal="right" vertical="top"/>
    </xf>
    <xf numFmtId="0" fontId="17" fillId="6" borderId="26" xfId="0" applyFont="1" applyFill="1" applyBorder="1" applyAlignment="1">
      <alignment horizontal="center" vertical="top"/>
    </xf>
    <xf numFmtId="0" fontId="7" fillId="0" borderId="61" xfId="0" applyFont="1" applyBorder="1"/>
    <xf numFmtId="0" fontId="7" fillId="0" borderId="12" xfId="0" applyFont="1" applyBorder="1"/>
    <xf numFmtId="0" fontId="9" fillId="0" borderId="12" xfId="0" applyFont="1" applyBorder="1" applyAlignment="1">
      <alignment vertical="top"/>
    </xf>
    <xf numFmtId="0" fontId="7" fillId="0" borderId="39" xfId="0" applyFont="1" applyBorder="1"/>
    <xf numFmtId="0" fontId="7" fillId="0" borderId="7" xfId="0" applyFont="1" applyBorder="1"/>
    <xf numFmtId="0" fontId="7" fillId="0" borderId="65" xfId="0" applyFont="1" applyBorder="1"/>
    <xf numFmtId="164" fontId="7" fillId="0" borderId="59" xfId="0" applyNumberFormat="1" applyFont="1" applyBorder="1" applyAlignment="1">
      <alignment vertical="top" wrapText="1"/>
    </xf>
    <xf numFmtId="49" fontId="10" fillId="0" borderId="0" xfId="0" applyNumberFormat="1" applyFont="1" applyFill="1" applyBorder="1" applyAlignment="1">
      <alignment horizontal="center" wrapText="1"/>
    </xf>
    <xf numFmtId="49" fontId="7" fillId="3" borderId="39" xfId="0" applyNumberFormat="1" applyFont="1" applyFill="1" applyBorder="1" applyAlignment="1">
      <alignment horizontal="left" vertical="top"/>
    </xf>
    <xf numFmtId="49" fontId="7" fillId="3" borderId="58" xfId="0" applyNumberFormat="1" applyFont="1" applyFill="1" applyBorder="1" applyAlignment="1">
      <alignment horizontal="left" vertical="top" wrapText="1"/>
    </xf>
    <xf numFmtId="49" fontId="7" fillId="3" borderId="58" xfId="0" applyNumberFormat="1" applyFont="1" applyFill="1" applyBorder="1" applyAlignment="1">
      <alignment horizontal="center" vertical="center"/>
    </xf>
    <xf numFmtId="49" fontId="7" fillId="3" borderId="52" xfId="0" applyNumberFormat="1" applyFont="1" applyFill="1" applyBorder="1" applyAlignment="1">
      <alignment horizontal="left" vertical="top"/>
    </xf>
    <xf numFmtId="49" fontId="7" fillId="3" borderId="26" xfId="0" applyNumberFormat="1" applyFont="1" applyFill="1" applyBorder="1" applyAlignment="1">
      <alignment horizontal="left" vertical="top" wrapText="1"/>
    </xf>
    <xf numFmtId="49" fontId="7" fillId="3" borderId="47" xfId="0" applyNumberFormat="1" applyFont="1" applyFill="1" applyBorder="1" applyAlignment="1">
      <alignment horizontal="center" vertical="center"/>
    </xf>
    <xf numFmtId="49" fontId="7" fillId="3" borderId="47" xfId="0" applyNumberFormat="1" applyFont="1" applyFill="1" applyBorder="1" applyAlignment="1">
      <alignment horizontal="left" vertical="top"/>
    </xf>
    <xf numFmtId="49" fontId="7" fillId="3" borderId="30" xfId="0" applyNumberFormat="1" applyFont="1" applyFill="1" applyBorder="1" applyAlignment="1">
      <alignment horizontal="left" vertical="top" wrapText="1"/>
    </xf>
    <xf numFmtId="49" fontId="7" fillId="3" borderId="13" xfId="0" applyNumberFormat="1" applyFont="1" applyFill="1" applyBorder="1" applyAlignment="1">
      <alignment horizontal="center" vertical="center"/>
    </xf>
    <xf numFmtId="49" fontId="7" fillId="3" borderId="8" xfId="0" applyNumberFormat="1" applyFont="1" applyFill="1" applyBorder="1" applyAlignment="1">
      <alignment horizontal="left" vertical="top"/>
    </xf>
    <xf numFmtId="49" fontId="7" fillId="3" borderId="13" xfId="0" applyNumberFormat="1" applyFont="1" applyFill="1" applyBorder="1" applyAlignment="1">
      <alignment horizontal="left" vertical="top"/>
    </xf>
    <xf numFmtId="164" fontId="7" fillId="0" borderId="59" xfId="0" applyNumberFormat="1" applyFont="1" applyBorder="1" applyAlignment="1">
      <alignment vertical="top"/>
    </xf>
    <xf numFmtId="0" fontId="8" fillId="0" borderId="0" xfId="0" applyFont="1"/>
    <xf numFmtId="0" fontId="8" fillId="0" borderId="0" xfId="0" applyFont="1" applyBorder="1"/>
    <xf numFmtId="165" fontId="5" fillId="7" borderId="30" xfId="0" applyNumberFormat="1" applyFont="1" applyFill="1" applyBorder="1" applyAlignment="1">
      <alignment horizontal="right" vertical="top"/>
    </xf>
    <xf numFmtId="165" fontId="5" fillId="7" borderId="59" xfId="0" applyNumberFormat="1" applyFont="1" applyFill="1" applyBorder="1" applyAlignment="1">
      <alignment horizontal="right" vertical="top"/>
    </xf>
    <xf numFmtId="165" fontId="5" fillId="7" borderId="8" xfId="0" applyNumberFormat="1" applyFont="1" applyFill="1" applyBorder="1" applyAlignment="1">
      <alignment horizontal="right" vertical="top"/>
    </xf>
    <xf numFmtId="165" fontId="5" fillId="7" borderId="65" xfId="0" applyNumberFormat="1" applyFont="1" applyFill="1" applyBorder="1" applyAlignment="1">
      <alignment horizontal="right" vertical="top"/>
    </xf>
    <xf numFmtId="165" fontId="5" fillId="7" borderId="13" xfId="0" applyNumberFormat="1" applyFont="1" applyFill="1" applyBorder="1" applyAlignment="1">
      <alignment horizontal="right" vertical="top"/>
    </xf>
    <xf numFmtId="165" fontId="5" fillId="7" borderId="14" xfId="0" applyNumberFormat="1" applyFont="1" applyFill="1" applyBorder="1" applyAlignment="1">
      <alignment horizontal="right" vertical="top"/>
    </xf>
    <xf numFmtId="165" fontId="5" fillId="7" borderId="30" xfId="0" applyNumberFormat="1" applyFont="1" applyFill="1" applyBorder="1" applyAlignment="1">
      <alignment horizontal="center" vertical="top" wrapText="1"/>
    </xf>
    <xf numFmtId="49" fontId="5" fillId="7" borderId="30" xfId="0" applyNumberFormat="1" applyFont="1" applyFill="1" applyBorder="1" applyAlignment="1">
      <alignment horizontal="center" vertical="top"/>
    </xf>
    <xf numFmtId="165" fontId="4" fillId="8" borderId="7" xfId="0" applyNumberFormat="1" applyFont="1" applyFill="1" applyBorder="1" applyAlignment="1">
      <alignment horizontal="right" vertical="top"/>
    </xf>
    <xf numFmtId="49" fontId="10" fillId="0" borderId="0" xfId="0" applyNumberFormat="1" applyFont="1" applyFill="1" applyBorder="1" applyAlignment="1">
      <alignment wrapText="1"/>
    </xf>
    <xf numFmtId="164" fontId="15" fillId="0" borderId="52" xfId="0" applyNumberFormat="1" applyFont="1" applyBorder="1" applyAlignment="1">
      <alignment horizontal="center" vertical="center" wrapText="1"/>
    </xf>
    <xf numFmtId="0" fontId="15" fillId="0" borderId="60" xfId="0" applyFont="1" applyBorder="1" applyAlignment="1">
      <alignment horizontal="center" vertical="center" wrapText="1"/>
    </xf>
    <xf numFmtId="0" fontId="15" fillId="0" borderId="38" xfId="0" applyFont="1" applyBorder="1" applyAlignment="1">
      <alignment horizontal="center" vertical="center" wrapText="1"/>
    </xf>
    <xf numFmtId="165" fontId="4" fillId="8" borderId="36" xfId="0" applyNumberFormat="1" applyFont="1" applyFill="1" applyBorder="1" applyAlignment="1">
      <alignment horizontal="right" vertical="top"/>
    </xf>
    <xf numFmtId="165" fontId="4" fillId="8" borderId="24" xfId="0" applyNumberFormat="1" applyFont="1" applyFill="1" applyBorder="1" applyAlignment="1">
      <alignment horizontal="right" vertical="top"/>
    </xf>
    <xf numFmtId="165" fontId="5" fillId="7" borderId="24" xfId="0" applyNumberFormat="1" applyFont="1" applyFill="1" applyBorder="1" applyAlignment="1">
      <alignment horizontal="right" vertical="top"/>
    </xf>
    <xf numFmtId="165" fontId="5" fillId="6" borderId="45" xfId="0" applyNumberFormat="1" applyFont="1" applyFill="1" applyBorder="1" applyAlignment="1">
      <alignment horizontal="right" vertical="top"/>
    </xf>
    <xf numFmtId="0" fontId="7" fillId="0" borderId="52" xfId="0" applyFont="1" applyBorder="1" applyAlignment="1">
      <alignment vertical="top" wrapText="1"/>
    </xf>
    <xf numFmtId="0" fontId="7" fillId="0" borderId="10" xfId="0" applyFont="1" applyBorder="1" applyAlignment="1">
      <alignment vertical="top" wrapText="1"/>
    </xf>
    <xf numFmtId="0" fontId="7" fillId="0" borderId="11" xfId="0" applyFont="1" applyBorder="1" applyAlignment="1">
      <alignment vertical="top" wrapText="1"/>
    </xf>
    <xf numFmtId="164" fontId="7" fillId="0" borderId="10" xfId="0" applyNumberFormat="1" applyFont="1" applyFill="1" applyBorder="1" applyAlignment="1">
      <alignment vertical="top" wrapText="1"/>
    </xf>
    <xf numFmtId="164" fontId="7" fillId="0" borderId="47" xfId="0" applyNumberFormat="1" applyFont="1" applyFill="1" applyBorder="1" applyAlignment="1">
      <alignment vertical="top" wrapText="1"/>
    </xf>
    <xf numFmtId="49" fontId="7" fillId="0" borderId="52" xfId="0" applyNumberFormat="1" applyFont="1" applyBorder="1" applyAlignment="1">
      <alignment horizontal="center" vertical="top"/>
    </xf>
    <xf numFmtId="49" fontId="7" fillId="0" borderId="10" xfId="0" applyNumberFormat="1" applyFont="1" applyBorder="1" applyAlignment="1">
      <alignment horizontal="center" vertical="top"/>
    </xf>
    <xf numFmtId="49" fontId="4" fillId="0" borderId="15" xfId="0" applyNumberFormat="1" applyFont="1" applyFill="1" applyBorder="1" applyAlignment="1">
      <alignment horizontal="center" vertical="top"/>
    </xf>
    <xf numFmtId="49" fontId="7" fillId="0" borderId="43" xfId="0" applyNumberFormat="1" applyFont="1" applyFill="1" applyBorder="1" applyAlignment="1">
      <alignment vertical="top" wrapText="1"/>
    </xf>
    <xf numFmtId="1" fontId="7" fillId="0" borderId="10" xfId="0" applyNumberFormat="1" applyFont="1" applyBorder="1" applyAlignment="1">
      <alignment horizontal="center" vertical="top"/>
    </xf>
    <xf numFmtId="49" fontId="5" fillId="3" borderId="60" xfId="0" applyNumberFormat="1" applyFont="1" applyFill="1" applyBorder="1" applyAlignment="1">
      <alignment horizontal="center" vertical="top"/>
    </xf>
    <xf numFmtId="49" fontId="5" fillId="3" borderId="60" xfId="0" applyNumberFormat="1" applyFont="1" applyFill="1" applyBorder="1" applyAlignment="1">
      <alignment horizontal="left" vertical="top"/>
    </xf>
    <xf numFmtId="49" fontId="7" fillId="3" borderId="61" xfId="0" applyNumberFormat="1" applyFont="1" applyFill="1" applyBorder="1" applyAlignment="1">
      <alignment horizontal="left" vertical="top"/>
    </xf>
    <xf numFmtId="0" fontId="7" fillId="0" borderId="54" xfId="0" applyFont="1" applyBorder="1"/>
    <xf numFmtId="0" fontId="7" fillId="0" borderId="17" xfId="0" applyFont="1" applyBorder="1"/>
    <xf numFmtId="49" fontId="5" fillId="2" borderId="3" xfId="0" applyNumberFormat="1" applyFont="1" applyFill="1" applyBorder="1" applyAlignment="1">
      <alignment horizontal="center" vertical="top"/>
    </xf>
    <xf numFmtId="49" fontId="4" fillId="0" borderId="52" xfId="3" applyNumberFormat="1" applyFont="1" applyFill="1" applyBorder="1" applyAlignment="1">
      <alignment horizontal="center" vertical="top"/>
    </xf>
    <xf numFmtId="49" fontId="5" fillId="2" borderId="60" xfId="0" applyNumberFormat="1" applyFont="1" applyFill="1" applyBorder="1" applyAlignment="1">
      <alignment horizontal="center" vertical="top"/>
    </xf>
    <xf numFmtId="49" fontId="5" fillId="2" borderId="26" xfId="0" applyNumberFormat="1" applyFont="1" applyFill="1" applyBorder="1" applyAlignment="1">
      <alignment vertical="top"/>
    </xf>
    <xf numFmtId="0" fontId="7" fillId="0" borderId="52" xfId="0" applyFont="1" applyBorder="1" applyAlignment="1">
      <alignment horizontal="left" vertical="top" wrapText="1"/>
    </xf>
    <xf numFmtId="164" fontId="6" fillId="0" borderId="11" xfId="0" applyNumberFormat="1" applyFont="1" applyFill="1" applyBorder="1" applyAlignment="1">
      <alignment horizontal="center" vertical="top" wrapText="1"/>
    </xf>
    <xf numFmtId="0" fontId="7" fillId="0" borderId="54" xfId="0" applyFont="1" applyBorder="1" applyAlignment="1">
      <alignment horizontal="center" vertical="top"/>
    </xf>
    <xf numFmtId="49" fontId="7" fillId="0" borderId="0" xfId="0" applyNumberFormat="1" applyFont="1" applyBorder="1" applyAlignment="1">
      <alignment horizontal="center" vertical="top"/>
    </xf>
    <xf numFmtId="164" fontId="6" fillId="0" borderId="0" xfId="0" applyNumberFormat="1" applyFont="1" applyFill="1" applyBorder="1" applyAlignment="1">
      <alignment horizontal="center" vertical="top"/>
    </xf>
    <xf numFmtId="49" fontId="7" fillId="0" borderId="10" xfId="0" applyNumberFormat="1" applyFont="1" applyBorder="1" applyAlignment="1">
      <alignment horizontal="center" vertical="top" wrapText="1"/>
    </xf>
    <xf numFmtId="49" fontId="7" fillId="0" borderId="49" xfId="0" applyNumberFormat="1" applyFont="1" applyFill="1" applyBorder="1" applyAlignment="1">
      <alignment vertical="top" wrapText="1"/>
    </xf>
    <xf numFmtId="0" fontId="7" fillId="0" borderId="52" xfId="0" applyFont="1" applyBorder="1" applyAlignment="1">
      <alignment wrapText="1"/>
    </xf>
    <xf numFmtId="0" fontId="7" fillId="0" borderId="47" xfId="0" applyFont="1" applyBorder="1" applyAlignment="1"/>
    <xf numFmtId="164" fontId="7" fillId="0" borderId="11" xfId="0" applyNumberFormat="1" applyFont="1" applyBorder="1" applyAlignment="1">
      <alignment horizontal="center" vertical="top"/>
    </xf>
    <xf numFmtId="0" fontId="9" fillId="7" borderId="30" xfId="0" applyFont="1" applyFill="1" applyBorder="1" applyAlignment="1">
      <alignment vertical="top"/>
    </xf>
    <xf numFmtId="0" fontId="9" fillId="8" borderId="30" xfId="0" applyFont="1" applyFill="1" applyBorder="1" applyAlignment="1">
      <alignment vertical="top"/>
    </xf>
    <xf numFmtId="0" fontId="9" fillId="8" borderId="13" xfId="0" applyFont="1" applyFill="1" applyBorder="1" applyAlignment="1">
      <alignment vertical="top"/>
    </xf>
    <xf numFmtId="0" fontId="5" fillId="7" borderId="30" xfId="0" applyFont="1" applyFill="1" applyBorder="1" applyAlignment="1">
      <alignment horizontal="center" vertical="top" wrapText="1"/>
    </xf>
    <xf numFmtId="49" fontId="7" fillId="0" borderId="50" xfId="0" applyNumberFormat="1" applyFont="1" applyFill="1" applyBorder="1" applyAlignment="1">
      <alignment vertical="top" wrapText="1"/>
    </xf>
    <xf numFmtId="49" fontId="6" fillId="0" borderId="37" xfId="0" applyNumberFormat="1" applyFont="1" applyFill="1" applyBorder="1" applyAlignment="1">
      <alignment vertical="top" wrapText="1"/>
    </xf>
    <xf numFmtId="164" fontId="7" fillId="0" borderId="36" xfId="0" applyNumberFormat="1" applyFont="1" applyBorder="1" applyAlignment="1">
      <alignment vertical="top" wrapText="1"/>
    </xf>
    <xf numFmtId="164" fontId="7" fillId="0" borderId="9" xfId="0" applyNumberFormat="1" applyFont="1" applyBorder="1" applyAlignment="1">
      <alignment horizontal="center" vertical="top"/>
    </xf>
    <xf numFmtId="49" fontId="7" fillId="0" borderId="9" xfId="0" applyNumberFormat="1" applyFont="1" applyBorder="1" applyAlignment="1">
      <alignment horizontal="center" vertical="top"/>
    </xf>
    <xf numFmtId="0" fontId="9" fillId="0" borderId="6" xfId="0" applyFont="1" applyBorder="1" applyAlignment="1">
      <alignment vertical="top"/>
    </xf>
    <xf numFmtId="0" fontId="4" fillId="0" borderId="40" xfId="0" applyFont="1" applyFill="1" applyBorder="1" applyAlignment="1">
      <alignment horizontal="center" vertical="top"/>
    </xf>
    <xf numFmtId="164" fontId="7" fillId="0" borderId="52" xfId="0" applyNumberFormat="1" applyFont="1" applyFill="1" applyBorder="1" applyAlignment="1">
      <alignment vertical="top" wrapText="1"/>
    </xf>
    <xf numFmtId="0" fontId="4" fillId="0" borderId="29" xfId="0" applyFont="1" applyFill="1" applyBorder="1" applyAlignment="1">
      <alignment horizontal="center" vertical="top"/>
    </xf>
    <xf numFmtId="1" fontId="7" fillId="0" borderId="10" xfId="0" applyNumberFormat="1" applyFont="1" applyBorder="1" applyAlignment="1">
      <alignment horizontal="center" vertical="top"/>
    </xf>
    <xf numFmtId="1" fontId="7" fillId="0" borderId="47" xfId="0" applyNumberFormat="1" applyFont="1" applyBorder="1" applyAlignment="1">
      <alignment horizontal="center" vertical="top"/>
    </xf>
    <xf numFmtId="165" fontId="4" fillId="8" borderId="29" xfId="0" applyNumberFormat="1" applyFont="1" applyFill="1" applyBorder="1" applyAlignment="1">
      <alignment horizontal="right" vertical="top"/>
    </xf>
    <xf numFmtId="0" fontId="7" fillId="0" borderId="0" xfId="0" applyFont="1" applyBorder="1" applyAlignment="1">
      <alignment horizontal="center" vertical="top"/>
    </xf>
    <xf numFmtId="0" fontId="7" fillId="0" borderId="13" xfId="0" applyFont="1" applyBorder="1"/>
    <xf numFmtId="0" fontId="7" fillId="7" borderId="13" xfId="0" applyFont="1" applyFill="1" applyBorder="1"/>
    <xf numFmtId="0" fontId="7" fillId="8" borderId="13" xfId="0" applyFont="1" applyFill="1" applyBorder="1"/>
    <xf numFmtId="0" fontId="7" fillId="8" borderId="30" xfId="0" applyFont="1" applyFill="1" applyBorder="1"/>
    <xf numFmtId="49" fontId="7" fillId="0" borderId="10" xfId="0" applyNumberFormat="1" applyFont="1" applyFill="1" applyBorder="1" applyAlignment="1">
      <alignment vertical="top" wrapText="1"/>
    </xf>
    <xf numFmtId="165" fontId="4" fillId="8" borderId="13" xfId="0" applyNumberFormat="1" applyFont="1" applyFill="1" applyBorder="1" applyAlignment="1">
      <alignment horizontal="center" vertical="top" wrapText="1"/>
    </xf>
    <xf numFmtId="165" fontId="5" fillId="7" borderId="29" xfId="0" applyNumberFormat="1" applyFont="1" applyFill="1" applyBorder="1" applyAlignment="1">
      <alignment horizontal="center" vertical="top" wrapText="1"/>
    </xf>
    <xf numFmtId="165" fontId="5" fillId="7" borderId="11" xfId="0" applyNumberFormat="1" applyFont="1" applyFill="1" applyBorder="1" applyAlignment="1">
      <alignment horizontal="right" vertical="top"/>
    </xf>
    <xf numFmtId="165" fontId="5" fillId="7" borderId="29" xfId="0" applyNumberFormat="1" applyFont="1" applyFill="1" applyBorder="1" applyAlignment="1">
      <alignment horizontal="right" vertical="top"/>
    </xf>
    <xf numFmtId="49" fontId="7" fillId="6" borderId="19" xfId="0" applyNumberFormat="1" applyFont="1" applyFill="1" applyBorder="1" applyAlignment="1">
      <alignment vertical="top" wrapText="1"/>
    </xf>
    <xf numFmtId="49" fontId="9" fillId="6" borderId="19" xfId="0" applyNumberFormat="1" applyFont="1" applyFill="1" applyBorder="1" applyAlignment="1">
      <alignment horizontal="center" vertical="top" wrapText="1"/>
    </xf>
    <xf numFmtId="49" fontId="5" fillId="6" borderId="19" xfId="0" applyNumberFormat="1" applyFont="1" applyFill="1" applyBorder="1" applyAlignment="1">
      <alignment vertical="top"/>
    </xf>
    <xf numFmtId="49" fontId="4" fillId="6" borderId="19" xfId="0" applyNumberFormat="1" applyFont="1" applyFill="1" applyBorder="1" applyAlignment="1">
      <alignment vertical="top"/>
    </xf>
    <xf numFmtId="0" fontId="7" fillId="0" borderId="47" xfId="0" applyFont="1" applyBorder="1" applyAlignment="1">
      <alignment vertical="top" wrapText="1"/>
    </xf>
    <xf numFmtId="0" fontId="7" fillId="0" borderId="17" xfId="0" applyFont="1" applyBorder="1" applyAlignment="1">
      <alignment horizontal="center" vertical="top"/>
    </xf>
    <xf numFmtId="165" fontId="5" fillId="8" borderId="39" xfId="0" applyNumberFormat="1" applyFont="1" applyFill="1" applyBorder="1" applyAlignment="1">
      <alignment horizontal="right" vertical="top"/>
    </xf>
    <xf numFmtId="0" fontId="7" fillId="0" borderId="14" xfId="0" applyFont="1" applyBorder="1" applyAlignment="1">
      <alignment vertical="top" wrapText="1"/>
    </xf>
    <xf numFmtId="0" fontId="7" fillId="0" borderId="14" xfId="1" applyFont="1" applyBorder="1" applyAlignment="1">
      <alignment horizontal="center" vertical="top"/>
    </xf>
    <xf numFmtId="0" fontId="7" fillId="0" borderId="10" xfId="1" applyFont="1" applyBorder="1"/>
    <xf numFmtId="0" fontId="7" fillId="0" borderId="14" xfId="1" applyFont="1" applyBorder="1"/>
    <xf numFmtId="0" fontId="7" fillId="0" borderId="10" xfId="1" applyFont="1" applyBorder="1" applyAlignment="1">
      <alignment horizontal="center" vertical="top"/>
    </xf>
    <xf numFmtId="49" fontId="7" fillId="0" borderId="10" xfId="1" applyNumberFormat="1" applyFont="1" applyBorder="1" applyAlignment="1">
      <alignment horizontal="center" vertical="top"/>
    </xf>
    <xf numFmtId="0" fontId="7" fillId="0" borderId="0" xfId="0" applyFont="1" applyAlignment="1">
      <alignment horizontal="center" vertical="top" wrapText="1"/>
    </xf>
    <xf numFmtId="0" fontId="7" fillId="3" borderId="8" xfId="0" applyNumberFormat="1" applyFont="1" applyFill="1" applyBorder="1" applyAlignment="1">
      <alignment horizontal="center" vertical="center"/>
    </xf>
    <xf numFmtId="0" fontId="7" fillId="3" borderId="39" xfId="0" applyNumberFormat="1" applyFont="1" applyFill="1" applyBorder="1" applyAlignment="1">
      <alignment horizontal="center" vertical="top"/>
    </xf>
    <xf numFmtId="0" fontId="7" fillId="0" borderId="0" xfId="0" applyFont="1" applyAlignment="1">
      <alignment vertical="top"/>
    </xf>
    <xf numFmtId="0" fontId="7" fillId="0" borderId="0" xfId="0" applyFont="1" applyAlignment="1">
      <alignment horizontal="left" vertical="top"/>
    </xf>
    <xf numFmtId="0" fontId="7" fillId="0" borderId="0" xfId="0" applyFont="1" applyAlignment="1">
      <alignment wrapText="1"/>
    </xf>
    <xf numFmtId="0" fontId="7" fillId="0" borderId="65" xfId="0" applyFont="1" applyBorder="1" applyAlignment="1">
      <alignment horizontal="left" vertical="top" wrapText="1"/>
    </xf>
    <xf numFmtId="0" fontId="7" fillId="0" borderId="12" xfId="0" applyFont="1" applyBorder="1" applyAlignment="1">
      <alignment horizontal="left" vertical="top" wrapText="1"/>
    </xf>
    <xf numFmtId="0" fontId="21" fillId="0" borderId="0" xfId="0" applyFont="1" applyBorder="1" applyAlignment="1">
      <alignment horizontal="left" vertical="top" wrapText="1"/>
    </xf>
    <xf numFmtId="0" fontId="7" fillId="0" borderId="0" xfId="1" applyFont="1"/>
    <xf numFmtId="0" fontId="21" fillId="0" borderId="0" xfId="1" applyFont="1" applyAlignment="1">
      <alignment horizontal="center"/>
    </xf>
    <xf numFmtId="49" fontId="7" fillId="8" borderId="50" xfId="0" applyNumberFormat="1" applyFont="1" applyFill="1" applyBorder="1" applyAlignment="1">
      <alignment vertical="top" wrapText="1"/>
    </xf>
    <xf numFmtId="0" fontId="7" fillId="0" borderId="10" xfId="0" applyFont="1" applyBorder="1" applyAlignment="1">
      <alignment vertical="top" wrapText="1"/>
    </xf>
    <xf numFmtId="49" fontId="7" fillId="0" borderId="10" xfId="0" applyNumberFormat="1" applyFont="1" applyBorder="1" applyAlignment="1">
      <alignment horizontal="center" vertical="top"/>
    </xf>
    <xf numFmtId="49" fontId="7" fillId="0" borderId="14" xfId="0" applyNumberFormat="1" applyFont="1" applyFill="1" applyBorder="1" applyAlignment="1">
      <alignment horizontal="center" vertical="top"/>
    </xf>
    <xf numFmtId="164" fontId="7" fillId="0" borderId="14" xfId="0" applyNumberFormat="1" applyFont="1" applyFill="1" applyBorder="1" applyAlignment="1">
      <alignment horizontal="left" vertical="top" wrapText="1"/>
    </xf>
    <xf numFmtId="0" fontId="7" fillId="3" borderId="52" xfId="0" applyNumberFormat="1" applyFont="1" applyFill="1" applyBorder="1" applyAlignment="1">
      <alignment horizontal="center" vertical="center"/>
    </xf>
    <xf numFmtId="0" fontId="7" fillId="0" borderId="12" xfId="0" applyFont="1" applyBorder="1" applyAlignment="1">
      <alignment vertical="top"/>
    </xf>
    <xf numFmtId="0" fontId="7" fillId="0" borderId="10" xfId="0" applyFont="1" applyBorder="1" applyAlignment="1">
      <alignment vertical="top"/>
    </xf>
    <xf numFmtId="0" fontId="7" fillId="0" borderId="47" xfId="0" applyFont="1" applyBorder="1" applyAlignment="1">
      <alignment vertical="top"/>
    </xf>
    <xf numFmtId="165" fontId="5" fillId="8" borderId="47" xfId="0" applyNumberFormat="1" applyFont="1" applyFill="1" applyBorder="1" applyAlignment="1">
      <alignment horizontal="right" vertical="top"/>
    </xf>
    <xf numFmtId="0" fontId="7" fillId="0" borderId="33" xfId="0" applyFont="1" applyBorder="1" applyAlignment="1">
      <alignment horizontal="left" vertical="top" wrapText="1"/>
    </xf>
    <xf numFmtId="0" fontId="7" fillId="0" borderId="14" xfId="0" applyNumberFormat="1" applyFont="1" applyBorder="1" applyAlignment="1">
      <alignment horizontal="center" vertical="top"/>
    </xf>
    <xf numFmtId="164" fontId="7" fillId="0" borderId="14" xfId="0" applyNumberFormat="1" applyFont="1" applyBorder="1" applyAlignment="1">
      <alignment vertical="top" wrapText="1"/>
    </xf>
    <xf numFmtId="164" fontId="7" fillId="0" borderId="10" xfId="0" applyNumberFormat="1" applyFont="1" applyBorder="1" applyAlignment="1">
      <alignment vertical="top" wrapText="1"/>
    </xf>
    <xf numFmtId="0" fontId="7" fillId="8" borderId="61" xfId="0" applyFont="1" applyFill="1" applyBorder="1"/>
    <xf numFmtId="0" fontId="7" fillId="8" borderId="12" xfId="0" applyFont="1" applyFill="1" applyBorder="1"/>
    <xf numFmtId="0" fontId="7" fillId="8" borderId="7" xfId="0" applyFont="1" applyFill="1" applyBorder="1"/>
    <xf numFmtId="0" fontId="7" fillId="8" borderId="52" xfId="0" applyFont="1" applyFill="1" applyBorder="1"/>
    <xf numFmtId="0" fontId="7" fillId="8" borderId="10" xfId="0" applyFont="1" applyFill="1" applyBorder="1"/>
    <xf numFmtId="0" fontId="7" fillId="8" borderId="47" xfId="0" applyFont="1" applyFill="1" applyBorder="1"/>
    <xf numFmtId="0" fontId="7" fillId="8" borderId="65" xfId="0" applyFont="1" applyFill="1" applyBorder="1" applyAlignment="1">
      <alignment horizontal="left" vertical="top" wrapText="1"/>
    </xf>
    <xf numFmtId="0" fontId="7" fillId="8" borderId="65" xfId="0" applyFont="1" applyFill="1" applyBorder="1"/>
    <xf numFmtId="165" fontId="5" fillId="7" borderId="26" xfId="0" applyNumberFormat="1" applyFont="1" applyFill="1" applyBorder="1" applyAlignment="1">
      <alignment horizontal="right" vertical="top"/>
    </xf>
    <xf numFmtId="165" fontId="5" fillId="7" borderId="47" xfId="0" applyNumberFormat="1" applyFont="1" applyFill="1" applyBorder="1" applyAlignment="1">
      <alignment horizontal="right" vertical="top"/>
    </xf>
    <xf numFmtId="0" fontId="5" fillId="7" borderId="46" xfId="0" applyFont="1" applyFill="1" applyBorder="1" applyAlignment="1">
      <alignment horizontal="center" vertical="top" wrapText="1"/>
    </xf>
    <xf numFmtId="165" fontId="5" fillId="7" borderId="33" xfId="0" applyNumberFormat="1" applyFont="1" applyFill="1" applyBorder="1" applyAlignment="1">
      <alignment horizontal="right" vertical="top"/>
    </xf>
    <xf numFmtId="0" fontId="5" fillId="7" borderId="39" xfId="0" applyFont="1" applyFill="1" applyBorder="1" applyAlignment="1">
      <alignment horizontal="right" vertical="top" wrapText="1"/>
    </xf>
    <xf numFmtId="0" fontId="7" fillId="0" borderId="52" xfId="0" applyFont="1" applyBorder="1" applyAlignment="1">
      <alignment vertical="center" wrapText="1"/>
    </xf>
    <xf numFmtId="0" fontId="7" fillId="0" borderId="14" xfId="0" applyFont="1" applyBorder="1" applyAlignment="1">
      <alignment vertical="top"/>
    </xf>
    <xf numFmtId="0" fontId="7" fillId="0" borderId="65" xfId="0" applyFont="1" applyBorder="1" applyAlignment="1">
      <alignment vertical="top"/>
    </xf>
    <xf numFmtId="1" fontId="7" fillId="0" borderId="45" xfId="0" applyNumberFormat="1" applyFont="1" applyFill="1" applyBorder="1" applyAlignment="1">
      <alignment horizontal="center" vertical="top"/>
    </xf>
    <xf numFmtId="164" fontId="7" fillId="0" borderId="33" xfId="0" applyNumberFormat="1" applyFont="1" applyBorder="1" applyAlignment="1">
      <alignment horizontal="left" wrapText="1"/>
    </xf>
    <xf numFmtId="165" fontId="5" fillId="7" borderId="19" xfId="0" applyNumberFormat="1" applyFont="1" applyFill="1" applyBorder="1" applyAlignment="1">
      <alignment horizontal="right" vertical="top"/>
    </xf>
    <xf numFmtId="165" fontId="5" fillId="7" borderId="46" xfId="0" applyNumberFormat="1" applyFont="1" applyFill="1" applyBorder="1" applyAlignment="1">
      <alignment horizontal="right" vertical="top"/>
    </xf>
    <xf numFmtId="0" fontId="5" fillId="7" borderId="46" xfId="0" applyFont="1" applyFill="1" applyBorder="1" applyAlignment="1">
      <alignment horizontal="center" vertical="top"/>
    </xf>
    <xf numFmtId="0" fontId="5" fillId="7" borderId="51" xfId="0" applyFont="1" applyFill="1" applyBorder="1" applyAlignment="1">
      <alignment horizontal="right" vertical="top" wrapText="1"/>
    </xf>
    <xf numFmtId="0" fontId="7" fillId="0" borderId="52" xfId="0" applyFont="1" applyBorder="1"/>
    <xf numFmtId="165" fontId="5" fillId="7" borderId="26" xfId="0" applyNumberFormat="1" applyFont="1" applyFill="1" applyBorder="1" applyAlignment="1">
      <alignment vertical="top"/>
    </xf>
    <xf numFmtId="165" fontId="5" fillId="7" borderId="47" xfId="0" applyNumberFormat="1" applyFont="1" applyFill="1" applyBorder="1" applyAlignment="1">
      <alignment vertical="top"/>
    </xf>
    <xf numFmtId="0" fontId="5" fillId="7" borderId="47" xfId="0" applyFont="1" applyFill="1" applyBorder="1" applyAlignment="1">
      <alignment horizontal="right" vertical="top" wrapText="1"/>
    </xf>
    <xf numFmtId="165" fontId="5" fillId="7" borderId="51" xfId="0" applyNumberFormat="1" applyFont="1" applyFill="1" applyBorder="1" applyAlignment="1">
      <alignment vertical="top"/>
    </xf>
    <xf numFmtId="165" fontId="5" fillId="8" borderId="47" xfId="0" applyNumberFormat="1" applyFont="1" applyFill="1" applyBorder="1" applyAlignment="1">
      <alignment vertical="top"/>
    </xf>
    <xf numFmtId="0" fontId="9" fillId="0" borderId="10" xfId="0" applyFont="1" applyBorder="1" applyAlignment="1">
      <alignment vertical="top"/>
    </xf>
    <xf numFmtId="0" fontId="7" fillId="8" borderId="39" xfId="0" applyFont="1" applyFill="1" applyBorder="1"/>
    <xf numFmtId="0" fontId="9" fillId="8" borderId="47" xfId="0" applyFont="1" applyFill="1" applyBorder="1" applyAlignment="1">
      <alignment vertical="top"/>
    </xf>
    <xf numFmtId="49" fontId="5" fillId="2" borderId="38" xfId="0" applyNumberFormat="1" applyFont="1" applyFill="1" applyBorder="1" applyAlignment="1">
      <alignment horizontal="center" vertical="top"/>
    </xf>
    <xf numFmtId="49" fontId="7" fillId="10" borderId="25" xfId="0" applyNumberFormat="1" applyFont="1" applyFill="1" applyBorder="1" applyAlignment="1">
      <alignment vertical="top" wrapText="1"/>
    </xf>
    <xf numFmtId="49" fontId="7" fillId="0" borderId="14" xfId="0" applyNumberFormat="1" applyFont="1" applyBorder="1" applyAlignment="1">
      <alignment horizontal="center" vertical="top"/>
    </xf>
    <xf numFmtId="49" fontId="7" fillId="0" borderId="10" xfId="0" applyNumberFormat="1" applyFont="1" applyBorder="1" applyAlignment="1">
      <alignment horizontal="center" vertical="top"/>
    </xf>
    <xf numFmtId="49" fontId="7" fillId="0" borderId="52" xfId="0" applyNumberFormat="1" applyFont="1" applyBorder="1" applyAlignment="1">
      <alignment horizontal="center" vertical="top"/>
    </xf>
    <xf numFmtId="0" fontId="7" fillId="0" borderId="52" xfId="0" applyFont="1" applyBorder="1" applyAlignment="1">
      <alignment horizontal="center" vertical="top"/>
    </xf>
    <xf numFmtId="0" fontId="7" fillId="0" borderId="10" xfId="0" applyFont="1" applyBorder="1" applyAlignment="1">
      <alignment horizontal="center" vertical="top"/>
    </xf>
    <xf numFmtId="165" fontId="6" fillId="8" borderId="39" xfId="0" applyNumberFormat="1" applyFont="1" applyFill="1" applyBorder="1" applyAlignment="1">
      <alignment horizontal="right" vertical="top"/>
    </xf>
    <xf numFmtId="165" fontId="6" fillId="8" borderId="47" xfId="0" applyNumberFormat="1" applyFont="1" applyFill="1" applyBorder="1" applyAlignment="1">
      <alignment horizontal="right" vertical="top"/>
    </xf>
    <xf numFmtId="0" fontId="9" fillId="0" borderId="9" xfId="0" applyFont="1" applyBorder="1" applyAlignment="1">
      <alignment vertical="top"/>
    </xf>
    <xf numFmtId="0" fontId="7" fillId="0" borderId="11" xfId="0" applyFont="1" applyBorder="1" applyAlignment="1">
      <alignment vertical="top"/>
    </xf>
    <xf numFmtId="164" fontId="7" fillId="0" borderId="54" xfId="0" applyNumberFormat="1" applyFont="1" applyBorder="1" applyAlignment="1">
      <alignment horizontal="left" vertical="top"/>
    </xf>
    <xf numFmtId="49" fontId="5" fillId="3" borderId="52" xfId="0" applyNumberFormat="1" applyFont="1" applyFill="1" applyBorder="1" applyAlignment="1">
      <alignment vertical="top"/>
    </xf>
    <xf numFmtId="49" fontId="5" fillId="2" borderId="52" xfId="0" applyNumberFormat="1" applyFont="1" applyFill="1" applyBorder="1" applyAlignment="1">
      <alignment vertical="top"/>
    </xf>
    <xf numFmtId="49" fontId="5" fillId="6" borderId="58" xfId="0" applyNumberFormat="1" applyFont="1" applyFill="1" applyBorder="1" applyAlignment="1">
      <alignment vertical="top"/>
    </xf>
    <xf numFmtId="49" fontId="5" fillId="3" borderId="10" xfId="0" applyNumberFormat="1" applyFont="1" applyFill="1" applyBorder="1" applyAlignment="1">
      <alignment vertical="top"/>
    </xf>
    <xf numFmtId="49" fontId="5" fillId="2" borderId="10" xfId="0" applyNumberFormat="1" applyFont="1" applyFill="1" applyBorder="1" applyAlignment="1">
      <alignment vertical="top"/>
    </xf>
    <xf numFmtId="49" fontId="5" fillId="6" borderId="33" xfId="0" applyNumberFormat="1" applyFont="1" applyFill="1" applyBorder="1" applyAlignment="1">
      <alignment vertical="top"/>
    </xf>
    <xf numFmtId="49" fontId="5" fillId="3" borderId="47" xfId="0" applyNumberFormat="1" applyFont="1" applyFill="1" applyBorder="1" applyAlignment="1">
      <alignment vertical="top"/>
    </xf>
    <xf numFmtId="49" fontId="5" fillId="2" borderId="47" xfId="0" applyNumberFormat="1" applyFont="1" applyFill="1" applyBorder="1" applyAlignment="1">
      <alignment vertical="top"/>
    </xf>
    <xf numFmtId="49" fontId="5" fillId="6" borderId="26" xfId="0" applyNumberFormat="1" applyFont="1" applyFill="1" applyBorder="1" applyAlignment="1">
      <alignment vertical="top"/>
    </xf>
    <xf numFmtId="0" fontId="20" fillId="0" borderId="55" xfId="0" applyFont="1" applyFill="1" applyBorder="1" applyAlignment="1">
      <alignment vertical="center" textRotation="90" wrapText="1"/>
    </xf>
    <xf numFmtId="49" fontId="4" fillId="0" borderId="41" xfId="0" applyNumberFormat="1" applyFont="1" applyBorder="1" applyAlignment="1">
      <alignment vertical="top"/>
    </xf>
    <xf numFmtId="49" fontId="4" fillId="0" borderId="42" xfId="0" applyNumberFormat="1" applyFont="1" applyBorder="1" applyAlignment="1">
      <alignment vertical="top"/>
    </xf>
    <xf numFmtId="0" fontId="20" fillId="0" borderId="56" xfId="0" applyFont="1" applyFill="1" applyBorder="1" applyAlignment="1">
      <alignment vertical="center" textRotation="90" wrapText="1"/>
    </xf>
    <xf numFmtId="49" fontId="4" fillId="0" borderId="34" xfId="0" applyNumberFormat="1" applyFont="1" applyBorder="1" applyAlignment="1">
      <alignment vertical="top"/>
    </xf>
    <xf numFmtId="49" fontId="4" fillId="0" borderId="35" xfId="0" applyNumberFormat="1" applyFont="1" applyBorder="1" applyAlignment="1">
      <alignment vertical="top"/>
    </xf>
    <xf numFmtId="0" fontId="20" fillId="0" borderId="5" xfId="0" applyFont="1" applyFill="1" applyBorder="1" applyAlignment="1">
      <alignment vertical="center" textRotation="90" wrapText="1"/>
    </xf>
    <xf numFmtId="49" fontId="4" fillId="0" borderId="22" xfId="0" applyNumberFormat="1" applyFont="1" applyBorder="1" applyAlignment="1">
      <alignment vertical="top"/>
    </xf>
    <xf numFmtId="49" fontId="4" fillId="0" borderId="23" xfId="0" applyNumberFormat="1" applyFont="1" applyBorder="1" applyAlignment="1">
      <alignment vertical="top"/>
    </xf>
    <xf numFmtId="49" fontId="7" fillId="0" borderId="67" xfId="0" applyNumberFormat="1" applyFont="1" applyFill="1" applyBorder="1" applyAlignment="1">
      <alignment vertical="top" wrapText="1"/>
    </xf>
    <xf numFmtId="0" fontId="20" fillId="0" borderId="4" xfId="0" applyFont="1" applyFill="1" applyBorder="1" applyAlignment="1">
      <alignment vertical="center" textRotation="90" wrapText="1"/>
    </xf>
    <xf numFmtId="49" fontId="4" fillId="0" borderId="2" xfId="0" applyNumberFormat="1" applyFont="1" applyBorder="1" applyAlignment="1">
      <alignment vertical="top"/>
    </xf>
    <xf numFmtId="49" fontId="4" fillId="0" borderId="69" xfId="0" applyNumberFormat="1" applyFont="1" applyBorder="1" applyAlignment="1">
      <alignment vertical="top"/>
    </xf>
    <xf numFmtId="0" fontId="5" fillId="7" borderId="51" xfId="0" applyFont="1" applyFill="1" applyBorder="1" applyAlignment="1">
      <alignment horizontal="center" vertical="top" wrapText="1"/>
    </xf>
    <xf numFmtId="165" fontId="5" fillId="7" borderId="51" xfId="0" applyNumberFormat="1" applyFont="1" applyFill="1" applyBorder="1" applyAlignment="1">
      <alignment horizontal="right" vertical="top"/>
    </xf>
    <xf numFmtId="164" fontId="7" fillId="0" borderId="17" xfId="0" applyNumberFormat="1" applyFont="1" applyBorder="1" applyAlignment="1">
      <alignment vertical="top" wrapText="1"/>
    </xf>
    <xf numFmtId="164" fontId="7" fillId="0" borderId="47" xfId="0" applyNumberFormat="1" applyFont="1" applyBorder="1" applyAlignment="1">
      <alignment horizontal="center" vertical="top"/>
    </xf>
    <xf numFmtId="0" fontId="9" fillId="0" borderId="39" xfId="0" applyFont="1" applyBorder="1" applyAlignment="1">
      <alignment vertical="top"/>
    </xf>
    <xf numFmtId="0" fontId="9" fillId="0" borderId="47" xfId="0" applyFont="1" applyBorder="1" applyAlignment="1">
      <alignment vertical="top"/>
    </xf>
    <xf numFmtId="165" fontId="4" fillId="8" borderId="40" xfId="0" applyNumberFormat="1" applyFont="1" applyFill="1" applyBorder="1" applyAlignment="1">
      <alignment vertical="top"/>
    </xf>
    <xf numFmtId="0" fontId="4" fillId="8" borderId="9" xfId="0" applyFont="1" applyFill="1" applyBorder="1" applyAlignment="1">
      <alignment horizontal="center" vertical="top"/>
    </xf>
    <xf numFmtId="0" fontId="9" fillId="8" borderId="40" xfId="0" applyFont="1" applyFill="1" applyBorder="1" applyAlignment="1">
      <alignment horizontal="center" vertical="top" wrapText="1"/>
    </xf>
    <xf numFmtId="165" fontId="4" fillId="8" borderId="9" xfId="1" applyNumberFormat="1" applyFont="1" applyFill="1" applyBorder="1" applyAlignment="1">
      <alignment vertical="top"/>
    </xf>
    <xf numFmtId="165" fontId="4" fillId="8" borderId="13" xfId="1" applyNumberFormat="1" applyFont="1" applyFill="1" applyBorder="1" applyAlignment="1">
      <alignment vertical="top"/>
    </xf>
    <xf numFmtId="165" fontId="4" fillId="8" borderId="13" xfId="1" applyNumberFormat="1" applyFont="1" applyFill="1" applyBorder="1" applyAlignment="1">
      <alignment vertical="center"/>
    </xf>
    <xf numFmtId="165" fontId="5" fillId="8" borderId="47" xfId="1" applyNumberFormat="1" applyFont="1" applyFill="1" applyBorder="1" applyAlignment="1">
      <alignment vertical="top"/>
    </xf>
    <xf numFmtId="164" fontId="7" fillId="8" borderId="54" xfId="1" applyNumberFormat="1" applyFont="1" applyFill="1" applyBorder="1" applyAlignment="1">
      <alignment vertical="top"/>
    </xf>
    <xf numFmtId="1" fontId="7" fillId="8" borderId="52" xfId="1" applyNumberFormat="1" applyFont="1" applyFill="1" applyBorder="1" applyAlignment="1">
      <alignment horizontal="center" vertical="top"/>
    </xf>
    <xf numFmtId="49" fontId="7" fillId="8" borderId="52" xfId="1" applyNumberFormat="1" applyFont="1" applyFill="1" applyBorder="1" applyAlignment="1">
      <alignment horizontal="center" vertical="top"/>
    </xf>
    <xf numFmtId="0" fontId="9" fillId="8" borderId="30" xfId="0" applyFont="1" applyFill="1" applyBorder="1" applyAlignment="1">
      <alignment horizontal="center" vertical="center" wrapText="1"/>
    </xf>
    <xf numFmtId="0" fontId="4" fillId="8" borderId="11" xfId="0" applyFont="1" applyFill="1" applyBorder="1" applyAlignment="1">
      <alignment horizontal="center" vertical="top"/>
    </xf>
    <xf numFmtId="165" fontId="4" fillId="8" borderId="29" xfId="0" applyNumberFormat="1" applyFont="1" applyFill="1" applyBorder="1" applyAlignment="1">
      <alignment vertical="top"/>
    </xf>
    <xf numFmtId="164" fontId="7" fillId="8" borderId="0" xfId="1" applyNumberFormat="1" applyFont="1" applyFill="1" applyBorder="1" applyAlignment="1">
      <alignment vertical="top"/>
    </xf>
    <xf numFmtId="164" fontId="7" fillId="8" borderId="10" xfId="1" applyNumberFormat="1" applyFont="1" applyFill="1" applyBorder="1" applyAlignment="1">
      <alignment horizontal="center" vertical="top"/>
    </xf>
    <xf numFmtId="49" fontId="7" fillId="8" borderId="10" xfId="1" applyNumberFormat="1" applyFont="1" applyFill="1" applyBorder="1" applyAlignment="1">
      <alignment horizontal="center" vertical="top"/>
    </xf>
    <xf numFmtId="0" fontId="4" fillId="8" borderId="13" xfId="0" applyFont="1" applyFill="1" applyBorder="1" applyAlignment="1">
      <alignment horizontal="center" vertical="top"/>
    </xf>
    <xf numFmtId="165" fontId="4" fillId="8" borderId="30" xfId="0" applyNumberFormat="1" applyFont="1" applyFill="1" applyBorder="1" applyAlignment="1">
      <alignment vertical="top"/>
    </xf>
    <xf numFmtId="1" fontId="7" fillId="8" borderId="10" xfId="1" applyNumberFormat="1" applyFont="1" applyFill="1" applyBorder="1" applyAlignment="1">
      <alignment horizontal="center" vertical="top"/>
    </xf>
    <xf numFmtId="0" fontId="4" fillId="8" borderId="14" xfId="0" applyFont="1" applyFill="1" applyBorder="1" applyAlignment="1">
      <alignment horizontal="center" vertical="top"/>
    </xf>
    <xf numFmtId="165" fontId="4" fillId="8" borderId="59" xfId="0" applyNumberFormat="1" applyFont="1" applyFill="1" applyBorder="1" applyAlignment="1">
      <alignment vertical="top"/>
    </xf>
    <xf numFmtId="0" fontId="4" fillId="8" borderId="14" xfId="0" applyFont="1" applyFill="1" applyBorder="1" applyAlignment="1">
      <alignment horizontal="center" vertical="center"/>
    </xf>
    <xf numFmtId="165" fontId="4" fillId="8" borderId="30" xfId="0" applyNumberFormat="1" applyFont="1" applyFill="1" applyBorder="1" applyAlignment="1">
      <alignment vertical="center"/>
    </xf>
    <xf numFmtId="164" fontId="7" fillId="8" borderId="33" xfId="1" applyNumberFormat="1" applyFont="1" applyFill="1" applyBorder="1" applyAlignment="1">
      <alignment horizontal="left" vertical="top"/>
    </xf>
    <xf numFmtId="0" fontId="5" fillId="8" borderId="46" xfId="0" applyFont="1" applyFill="1" applyBorder="1" applyAlignment="1">
      <alignment horizontal="center" vertical="top"/>
    </xf>
    <xf numFmtId="165" fontId="5" fillId="8" borderId="51" xfId="0" applyNumberFormat="1" applyFont="1" applyFill="1" applyBorder="1" applyAlignment="1">
      <alignment vertical="top"/>
    </xf>
    <xf numFmtId="165" fontId="5" fillId="8" borderId="51" xfId="1" applyNumberFormat="1" applyFont="1" applyFill="1" applyBorder="1" applyAlignment="1">
      <alignment vertical="top"/>
    </xf>
    <xf numFmtId="165" fontId="23" fillId="8" borderId="47" xfId="1" applyNumberFormat="1" applyFont="1" applyFill="1" applyBorder="1" applyAlignment="1">
      <alignment vertical="top"/>
    </xf>
    <xf numFmtId="0" fontId="4" fillId="8" borderId="10" xfId="0" applyFont="1" applyFill="1" applyBorder="1" applyAlignment="1">
      <alignment horizontal="center" vertical="top" wrapText="1"/>
    </xf>
    <xf numFmtId="0" fontId="4" fillId="8" borderId="13" xfId="0" applyFont="1" applyFill="1" applyBorder="1" applyAlignment="1">
      <alignment horizontal="center" vertical="top" wrapText="1"/>
    </xf>
    <xf numFmtId="0" fontId="4" fillId="8" borderId="9" xfId="0" applyFont="1" applyFill="1" applyBorder="1" applyAlignment="1">
      <alignment horizontal="center" vertical="top" wrapText="1"/>
    </xf>
    <xf numFmtId="165" fontId="4" fillId="8" borderId="9" xfId="1" applyNumberFormat="1" applyFont="1" applyFill="1" applyBorder="1" applyAlignment="1">
      <alignment vertical="top"/>
    </xf>
    <xf numFmtId="165" fontId="4" fillId="8" borderId="13" xfId="1" applyNumberFormat="1" applyFont="1" applyFill="1" applyBorder="1" applyAlignment="1">
      <alignment vertical="top"/>
    </xf>
    <xf numFmtId="0" fontId="7" fillId="8" borderId="12" xfId="1" applyFont="1" applyFill="1" applyBorder="1"/>
    <xf numFmtId="165" fontId="5" fillId="8" borderId="47" xfId="1" applyNumberFormat="1" applyFont="1" applyFill="1" applyBorder="1" applyAlignment="1">
      <alignment vertical="top"/>
    </xf>
    <xf numFmtId="0" fontId="7" fillId="8" borderId="39" xfId="1" applyFont="1" applyFill="1" applyBorder="1"/>
    <xf numFmtId="164" fontId="7" fillId="8" borderId="33" xfId="1" applyNumberFormat="1" applyFont="1" applyFill="1" applyBorder="1" applyAlignment="1">
      <alignment vertical="top" wrapText="1"/>
    </xf>
    <xf numFmtId="0" fontId="5" fillId="8" borderId="46" xfId="0" applyFont="1" applyFill="1" applyBorder="1" applyAlignment="1">
      <alignment horizontal="center" vertical="top" wrapText="1"/>
    </xf>
    <xf numFmtId="164" fontId="7" fillId="8" borderId="52" xfId="1" applyNumberFormat="1" applyFont="1" applyFill="1" applyBorder="1" applyAlignment="1">
      <alignment horizontal="center" vertical="top"/>
    </xf>
    <xf numFmtId="0" fontId="7" fillId="0" borderId="10" xfId="0" applyFont="1" applyBorder="1" applyAlignment="1">
      <alignment horizontal="left" vertical="top" wrapText="1"/>
    </xf>
    <xf numFmtId="164" fontId="7" fillId="0" borderId="0" xfId="0" applyNumberFormat="1" applyFont="1" applyBorder="1" applyAlignment="1">
      <alignment horizontal="left" vertical="top" wrapText="1"/>
    </xf>
    <xf numFmtId="164" fontId="7" fillId="0" borderId="17" xfId="0" applyNumberFormat="1" applyFont="1" applyBorder="1" applyAlignment="1">
      <alignment horizontal="left" vertical="top" wrapText="1"/>
    </xf>
    <xf numFmtId="1" fontId="7" fillId="0" borderId="10" xfId="0" applyNumberFormat="1" applyFont="1" applyBorder="1" applyAlignment="1">
      <alignment horizontal="center" vertical="top"/>
    </xf>
    <xf numFmtId="1" fontId="7" fillId="0" borderId="47" xfId="0" applyNumberFormat="1" applyFont="1" applyBorder="1" applyAlignment="1">
      <alignment horizontal="center" vertical="top"/>
    </xf>
    <xf numFmtId="1" fontId="7" fillId="0" borderId="14" xfId="0" applyNumberFormat="1" applyFont="1" applyBorder="1" applyAlignment="1">
      <alignment horizontal="center" vertical="top"/>
    </xf>
    <xf numFmtId="49" fontId="5" fillId="2" borderId="26" xfId="0" applyNumberFormat="1" applyFont="1" applyFill="1" applyBorder="1" applyAlignment="1">
      <alignment horizontal="center" vertical="top"/>
    </xf>
    <xf numFmtId="49" fontId="5" fillId="3" borderId="26" xfId="0" applyNumberFormat="1" applyFont="1" applyFill="1" applyBorder="1" applyAlignment="1">
      <alignment horizontal="center" vertical="top"/>
    </xf>
    <xf numFmtId="49" fontId="7" fillId="0" borderId="14" xfId="0" applyNumberFormat="1" applyFont="1" applyBorder="1" applyAlignment="1">
      <alignment horizontal="center" vertical="top"/>
    </xf>
    <xf numFmtId="49" fontId="7" fillId="0" borderId="10" xfId="0" applyNumberFormat="1" applyFont="1" applyBorder="1" applyAlignment="1">
      <alignment horizontal="center" vertical="top"/>
    </xf>
    <xf numFmtId="49" fontId="7" fillId="0" borderId="47" xfId="0" applyNumberFormat="1" applyFont="1" applyBorder="1" applyAlignment="1">
      <alignment horizontal="center" vertical="top"/>
    </xf>
    <xf numFmtId="49" fontId="7" fillId="0" borderId="52" xfId="0" applyNumberFormat="1" applyFont="1" applyBorder="1" applyAlignment="1">
      <alignment horizontal="center" vertical="top"/>
    </xf>
    <xf numFmtId="164" fontId="7" fillId="0" borderId="45" xfId="0" applyNumberFormat="1" applyFont="1" applyBorder="1" applyAlignment="1">
      <alignment horizontal="left" vertical="top" wrapText="1"/>
    </xf>
    <xf numFmtId="0" fontId="7" fillId="0" borderId="52" xfId="0" applyFont="1" applyBorder="1" applyAlignment="1">
      <alignment horizontal="center" vertical="top"/>
    </xf>
    <xf numFmtId="0" fontId="7" fillId="0" borderId="10" xfId="0" applyFont="1" applyBorder="1" applyAlignment="1">
      <alignment horizontal="center" vertical="top"/>
    </xf>
    <xf numFmtId="49" fontId="7" fillId="8" borderId="16" xfId="0" applyNumberFormat="1" applyFont="1" applyFill="1" applyBorder="1" applyAlignment="1">
      <alignment vertical="top" wrapText="1"/>
    </xf>
    <xf numFmtId="0" fontId="21" fillId="0" borderId="0" xfId="0" applyFont="1" applyBorder="1" applyAlignment="1">
      <alignment horizontal="left" vertical="top" wrapText="1"/>
    </xf>
    <xf numFmtId="0" fontId="22" fillId="0" borderId="0" xfId="0" applyFont="1" applyAlignment="1">
      <alignment horizontal="left" vertical="top" wrapText="1"/>
    </xf>
    <xf numFmtId="0" fontId="21" fillId="0" borderId="0" xfId="0" applyFont="1" applyAlignment="1">
      <alignment horizontal="left" vertical="top" wrapText="1"/>
    </xf>
    <xf numFmtId="0" fontId="10" fillId="0" borderId="0" xfId="1" applyFont="1" applyAlignment="1">
      <alignment horizontal="center"/>
    </xf>
    <xf numFmtId="0" fontId="10" fillId="0" borderId="0" xfId="1" applyFont="1" applyAlignment="1">
      <alignment horizontal="left" vertical="top" wrapText="1"/>
    </xf>
    <xf numFmtId="0" fontId="21" fillId="0" borderId="0" xfId="1" applyFont="1" applyAlignment="1">
      <alignment horizontal="left" vertical="top" wrapText="1"/>
    </xf>
    <xf numFmtId="0" fontId="21" fillId="0" borderId="0" xfId="1" applyFont="1" applyAlignment="1">
      <alignment horizontal="right"/>
    </xf>
    <xf numFmtId="0" fontId="21" fillId="0" borderId="0" xfId="0" applyFont="1" applyAlignment="1">
      <alignment horizontal="left" vertical="top"/>
    </xf>
    <xf numFmtId="0" fontId="7" fillId="0" borderId="52" xfId="0" applyFont="1" applyBorder="1" applyAlignment="1">
      <alignment horizontal="left" vertical="top" wrapText="1"/>
    </xf>
    <xf numFmtId="0" fontId="7" fillId="0" borderId="47" xfId="0" applyFont="1" applyBorder="1" applyAlignment="1">
      <alignment horizontal="left" vertical="top" wrapText="1"/>
    </xf>
    <xf numFmtId="0" fontId="7" fillId="0" borderId="10" xfId="0" applyFont="1" applyBorder="1" applyAlignment="1">
      <alignment horizontal="left" vertical="top" wrapText="1"/>
    </xf>
    <xf numFmtId="164" fontId="7" fillId="2" borderId="60" xfId="0" applyNumberFormat="1" applyFont="1" applyFill="1" applyBorder="1" applyAlignment="1">
      <alignment horizontal="center" vertical="top"/>
    </xf>
    <xf numFmtId="164" fontId="7" fillId="2" borderId="63" xfId="0" applyNumberFormat="1" applyFont="1" applyFill="1" applyBorder="1" applyAlignment="1">
      <alignment horizontal="center" vertical="top"/>
    </xf>
    <xf numFmtId="164" fontId="7" fillId="2" borderId="62" xfId="0" applyNumberFormat="1" applyFont="1" applyFill="1" applyBorder="1" applyAlignment="1">
      <alignment horizontal="center" vertical="top"/>
    </xf>
    <xf numFmtId="0" fontId="6" fillId="2" borderId="60" xfId="0" applyFont="1" applyFill="1" applyBorder="1" applyAlignment="1">
      <alignment horizontal="left" vertical="top" wrapText="1"/>
    </xf>
    <xf numFmtId="0" fontId="6" fillId="2" borderId="63" xfId="0" applyFont="1" applyFill="1" applyBorder="1" applyAlignment="1">
      <alignment horizontal="left" vertical="top" wrapText="1"/>
    </xf>
    <xf numFmtId="0" fontId="6" fillId="2" borderId="62" xfId="0" applyFont="1" applyFill="1" applyBorder="1" applyAlignment="1">
      <alignment horizontal="left" vertical="top" wrapText="1"/>
    </xf>
    <xf numFmtId="0" fontId="7" fillId="0" borderId="42" xfId="0" applyFont="1" applyFill="1" applyBorder="1" applyAlignment="1">
      <alignment horizontal="left" vertical="top" wrapText="1"/>
    </xf>
    <xf numFmtId="0" fontId="7" fillId="0" borderId="35" xfId="0" applyFont="1" applyFill="1" applyBorder="1" applyAlignment="1">
      <alignment horizontal="left" vertical="top" wrapText="1"/>
    </xf>
    <xf numFmtId="0" fontId="7" fillId="0" borderId="69" xfId="0" applyFont="1" applyFill="1" applyBorder="1" applyAlignment="1">
      <alignment horizontal="left" vertical="top" wrapText="1"/>
    </xf>
    <xf numFmtId="0" fontId="9" fillId="0" borderId="58" xfId="0" applyFont="1" applyFill="1" applyBorder="1" applyAlignment="1">
      <alignment horizontal="center" vertical="top" wrapText="1"/>
    </xf>
    <xf numFmtId="0" fontId="9" fillId="0" borderId="33" xfId="0" applyFont="1" applyFill="1" applyBorder="1" applyAlignment="1">
      <alignment horizontal="center" vertical="top" wrapText="1"/>
    </xf>
    <xf numFmtId="0" fontId="9" fillId="0" borderId="26" xfId="0" applyFont="1" applyFill="1" applyBorder="1" applyAlignment="1">
      <alignment horizontal="center" vertical="top" wrapText="1"/>
    </xf>
    <xf numFmtId="49" fontId="4" fillId="0" borderId="41" xfId="0" applyNumberFormat="1" applyFont="1" applyBorder="1" applyAlignment="1">
      <alignment horizontal="center" vertical="top"/>
    </xf>
    <xf numFmtId="49" fontId="4" fillId="0" borderId="34" xfId="0" applyNumberFormat="1" applyFont="1" applyBorder="1" applyAlignment="1">
      <alignment horizontal="center" vertical="top"/>
    </xf>
    <xf numFmtId="49" fontId="4" fillId="0" borderId="2" xfId="0" applyNumberFormat="1" applyFont="1" applyBorder="1" applyAlignment="1">
      <alignment horizontal="center" vertical="top"/>
    </xf>
    <xf numFmtId="49" fontId="4" fillId="0" borderId="61" xfId="0" applyNumberFormat="1" applyFont="1" applyBorder="1" applyAlignment="1">
      <alignment horizontal="center" vertical="top"/>
    </xf>
    <xf numFmtId="49" fontId="4" fillId="0" borderId="12" xfId="0" applyNumberFormat="1" applyFont="1" applyBorder="1" applyAlignment="1">
      <alignment horizontal="center" vertical="top"/>
    </xf>
    <xf numFmtId="49" fontId="4" fillId="0" borderId="39" xfId="0" applyNumberFormat="1" applyFont="1" applyBorder="1" applyAlignment="1">
      <alignment horizontal="center" vertical="top"/>
    </xf>
    <xf numFmtId="0" fontId="6" fillId="5" borderId="42" xfId="0" applyFont="1" applyFill="1" applyBorder="1" applyAlignment="1">
      <alignment horizontal="left" vertical="top" wrapText="1"/>
    </xf>
    <xf numFmtId="0" fontId="6" fillId="5" borderId="35" xfId="0" applyFont="1" applyFill="1" applyBorder="1" applyAlignment="1">
      <alignment horizontal="left" vertical="top" wrapText="1"/>
    </xf>
    <xf numFmtId="0" fontId="6" fillId="5" borderId="69" xfId="0" applyFont="1" applyFill="1" applyBorder="1" applyAlignment="1">
      <alignment horizontal="left" vertical="top" wrapText="1"/>
    </xf>
    <xf numFmtId="164" fontId="9" fillId="0" borderId="58" xfId="0" applyNumberFormat="1" applyFont="1" applyFill="1" applyBorder="1" applyAlignment="1">
      <alignment horizontal="center" vertical="top" wrapText="1"/>
    </xf>
    <xf numFmtId="164" fontId="9" fillId="0" borderId="33" xfId="0" applyNumberFormat="1" applyFont="1" applyFill="1" applyBorder="1" applyAlignment="1">
      <alignment horizontal="center" vertical="top" wrapText="1"/>
    </xf>
    <xf numFmtId="164" fontId="9" fillId="0" borderId="26" xfId="0" applyNumberFormat="1" applyFont="1" applyFill="1" applyBorder="1" applyAlignment="1">
      <alignment horizontal="center" vertical="top" wrapText="1"/>
    </xf>
    <xf numFmtId="49" fontId="4" fillId="0" borderId="41" xfId="0" applyNumberFormat="1" applyFont="1" applyFill="1" applyBorder="1" applyAlignment="1">
      <alignment horizontal="center" vertical="top"/>
    </xf>
    <xf numFmtId="49" fontId="4" fillId="0" borderId="34" xfId="0" applyNumberFormat="1" applyFont="1" applyFill="1" applyBorder="1" applyAlignment="1">
      <alignment horizontal="center" vertical="top"/>
    </xf>
    <xf numFmtId="49" fontId="4" fillId="0" borderId="2" xfId="0" applyNumberFormat="1" applyFont="1" applyFill="1" applyBorder="1" applyAlignment="1">
      <alignment horizontal="center" vertical="top"/>
    </xf>
    <xf numFmtId="49" fontId="4" fillId="0" borderId="61" xfId="0" applyNumberFormat="1" applyFont="1" applyFill="1" applyBorder="1" applyAlignment="1">
      <alignment horizontal="center" vertical="top"/>
    </xf>
    <xf numFmtId="49" fontId="4" fillId="0" borderId="12" xfId="0" applyNumberFormat="1" applyFont="1" applyFill="1" applyBorder="1" applyAlignment="1">
      <alignment horizontal="center" vertical="top"/>
    </xf>
    <xf numFmtId="49" fontId="4" fillId="0" borderId="39" xfId="0" applyNumberFormat="1" applyFont="1" applyFill="1" applyBorder="1" applyAlignment="1">
      <alignment horizontal="center" vertical="top"/>
    </xf>
    <xf numFmtId="0" fontId="6" fillId="11" borderId="16" xfId="0" applyFont="1" applyFill="1" applyBorder="1" applyAlignment="1">
      <alignment horizontal="left" vertical="top" wrapText="1"/>
    </xf>
    <xf numFmtId="0" fontId="6" fillId="11" borderId="50" xfId="0" applyFont="1" applyFill="1" applyBorder="1" applyAlignment="1">
      <alignment horizontal="left" vertical="top" wrapText="1"/>
    </xf>
    <xf numFmtId="0" fontId="6" fillId="11" borderId="67" xfId="0" applyFont="1" applyFill="1" applyBorder="1" applyAlignment="1">
      <alignment horizontal="left" vertical="top" wrapText="1"/>
    </xf>
    <xf numFmtId="0" fontId="6" fillId="10" borderId="16" xfId="0" applyFont="1" applyFill="1" applyBorder="1" applyAlignment="1">
      <alignment horizontal="left" vertical="top" wrapText="1"/>
    </xf>
    <xf numFmtId="0" fontId="6" fillId="10" borderId="50" xfId="0" applyFont="1" applyFill="1" applyBorder="1" applyAlignment="1">
      <alignment horizontal="left" vertical="top" wrapText="1"/>
    </xf>
    <xf numFmtId="0" fontId="6" fillId="10" borderId="67" xfId="0" applyFont="1" applyFill="1" applyBorder="1" applyAlignment="1">
      <alignment horizontal="left" vertical="top" wrapText="1"/>
    </xf>
    <xf numFmtId="0" fontId="9" fillId="8" borderId="58" xfId="0" applyFont="1" applyFill="1" applyBorder="1" applyAlignment="1">
      <alignment horizontal="center" vertical="top" wrapText="1"/>
    </xf>
    <xf numFmtId="0" fontId="9" fillId="8" borderId="33" xfId="0" applyFont="1" applyFill="1" applyBorder="1" applyAlignment="1">
      <alignment horizontal="center" vertical="top" wrapText="1"/>
    </xf>
    <xf numFmtId="0" fontId="9" fillId="8" borderId="26" xfId="0" applyFont="1" applyFill="1" applyBorder="1" applyAlignment="1">
      <alignment horizontal="center" vertical="top" wrapText="1"/>
    </xf>
    <xf numFmtId="49" fontId="4" fillId="8" borderId="41" xfId="0" applyNumberFormat="1" applyFont="1" applyFill="1" applyBorder="1" applyAlignment="1">
      <alignment horizontal="center" vertical="top"/>
    </xf>
    <xf numFmtId="49" fontId="4" fillId="8" borderId="34" xfId="0" applyNumberFormat="1" applyFont="1" applyFill="1" applyBorder="1" applyAlignment="1">
      <alignment horizontal="center" vertical="top"/>
    </xf>
    <xf numFmtId="49" fontId="4" fillId="8" borderId="2" xfId="0" applyNumberFormat="1" applyFont="1" applyFill="1" applyBorder="1" applyAlignment="1">
      <alignment horizontal="center" vertical="top"/>
    </xf>
    <xf numFmtId="49" fontId="4" fillId="8" borderId="61" xfId="0" applyNumberFormat="1" applyFont="1" applyFill="1" applyBorder="1" applyAlignment="1">
      <alignment horizontal="center" vertical="top"/>
    </xf>
    <xf numFmtId="49" fontId="4" fillId="8" borderId="12" xfId="0" applyNumberFormat="1" applyFont="1" applyFill="1" applyBorder="1" applyAlignment="1">
      <alignment horizontal="center" vertical="top"/>
    </xf>
    <xf numFmtId="49" fontId="4" fillId="8" borderId="39" xfId="0" applyNumberFormat="1" applyFont="1" applyFill="1" applyBorder="1" applyAlignment="1">
      <alignment horizontal="center" vertical="top"/>
    </xf>
    <xf numFmtId="0" fontId="6" fillId="0" borderId="16" xfId="0" applyFont="1" applyFill="1" applyBorder="1" applyAlignment="1">
      <alignment horizontal="left" vertical="top" wrapText="1"/>
    </xf>
    <xf numFmtId="0" fontId="6" fillId="0" borderId="67" xfId="0" applyFont="1" applyFill="1" applyBorder="1" applyAlignment="1">
      <alignment horizontal="left" vertical="top" wrapText="1"/>
    </xf>
    <xf numFmtId="0" fontId="7" fillId="0" borderId="61"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39" xfId="0" applyFont="1" applyBorder="1" applyAlignment="1">
      <alignment horizontal="center" vertical="center" wrapText="1"/>
    </xf>
    <xf numFmtId="0" fontId="7" fillId="0" borderId="52"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47" xfId="0" applyFont="1" applyBorder="1" applyAlignment="1">
      <alignment horizontal="center" vertical="center" wrapText="1"/>
    </xf>
    <xf numFmtId="0" fontId="7" fillId="0" borderId="52" xfId="0" applyFont="1" applyBorder="1" applyAlignment="1">
      <alignment horizontal="center"/>
    </xf>
    <xf numFmtId="0" fontId="7" fillId="0" borderId="10" xfId="0" applyFont="1" applyBorder="1" applyAlignment="1">
      <alignment horizontal="center"/>
    </xf>
    <xf numFmtId="0" fontId="7" fillId="0" borderId="47" xfId="0" applyFont="1" applyBorder="1" applyAlignment="1">
      <alignment horizontal="center"/>
    </xf>
    <xf numFmtId="0" fontId="7" fillId="0" borderId="52" xfId="0" applyFont="1" applyBorder="1" applyAlignment="1">
      <alignment vertical="center" wrapText="1"/>
    </xf>
    <xf numFmtId="0" fontId="7" fillId="0" borderId="10" xfId="0" applyFont="1" applyBorder="1" applyAlignment="1">
      <alignment vertical="center"/>
    </xf>
    <xf numFmtId="0" fontId="7" fillId="0" borderId="47" xfId="0" applyFont="1" applyBorder="1" applyAlignment="1">
      <alignment vertical="center"/>
    </xf>
    <xf numFmtId="0" fontId="7" fillId="0" borderId="14" xfId="0" applyFont="1" applyBorder="1" applyAlignment="1">
      <alignment horizontal="left" vertical="top" wrapText="1"/>
    </xf>
    <xf numFmtId="0" fontId="7" fillId="0" borderId="10" xfId="0" applyFont="1" applyBorder="1" applyAlignment="1">
      <alignment horizontal="left" vertical="top"/>
    </xf>
    <xf numFmtId="0" fontId="7" fillId="0" borderId="11" xfId="0" applyFont="1" applyBorder="1" applyAlignment="1">
      <alignment horizontal="left" vertical="top"/>
    </xf>
    <xf numFmtId="0" fontId="7" fillId="0" borderId="11" xfId="0" applyFont="1" applyBorder="1" applyAlignment="1">
      <alignment horizontal="left" vertical="top" wrapText="1"/>
    </xf>
    <xf numFmtId="0" fontId="7" fillId="0" borderId="10" xfId="0" applyFont="1" applyBorder="1" applyAlignment="1">
      <alignment horizontal="left" vertical="center" wrapText="1"/>
    </xf>
    <xf numFmtId="0" fontId="7" fillId="0" borderId="11" xfId="0" applyFont="1" applyBorder="1" applyAlignment="1">
      <alignment horizontal="left" vertical="center" wrapText="1"/>
    </xf>
    <xf numFmtId="0" fontId="7" fillId="0" borderId="14" xfId="0" applyFont="1" applyFill="1" applyBorder="1" applyAlignment="1">
      <alignment horizontal="left" vertical="top" wrapText="1"/>
    </xf>
    <xf numFmtId="0" fontId="7" fillId="0" borderId="11" xfId="0" applyFont="1" applyFill="1" applyBorder="1" applyAlignment="1">
      <alignment horizontal="left" vertical="top" wrapText="1"/>
    </xf>
    <xf numFmtId="0" fontId="7" fillId="0" borderId="14" xfId="0" applyFont="1" applyBorder="1" applyAlignment="1">
      <alignment horizontal="left" vertical="center" wrapText="1"/>
    </xf>
    <xf numFmtId="0" fontId="7" fillId="0" borderId="10" xfId="0" applyFont="1" applyBorder="1" applyAlignment="1">
      <alignment horizontal="left" vertical="center"/>
    </xf>
    <xf numFmtId="0" fontId="7" fillId="0" borderId="10" xfId="0" applyFont="1" applyBorder="1" applyAlignment="1">
      <alignment horizontal="left" wrapText="1"/>
    </xf>
    <xf numFmtId="0" fontId="7" fillId="0" borderId="11" xfId="0" applyFont="1" applyBorder="1" applyAlignment="1">
      <alignment horizontal="left"/>
    </xf>
    <xf numFmtId="0" fontId="7" fillId="8" borderId="52" xfId="0" applyFont="1" applyFill="1" applyBorder="1" applyAlignment="1">
      <alignment vertical="top" wrapText="1"/>
    </xf>
    <xf numFmtId="0" fontId="7" fillId="8" borderId="10" xfId="0" applyFont="1" applyFill="1" applyBorder="1" applyAlignment="1">
      <alignment vertical="top" wrapText="1"/>
    </xf>
    <xf numFmtId="0" fontId="7" fillId="8" borderId="11" xfId="0" applyFont="1" applyFill="1" applyBorder="1" applyAlignment="1">
      <alignment vertical="top" wrapText="1"/>
    </xf>
    <xf numFmtId="0" fontId="6" fillId="2" borderId="58" xfId="0" applyFont="1" applyFill="1" applyBorder="1" applyAlignment="1">
      <alignment horizontal="left" vertical="top" wrapText="1"/>
    </xf>
    <xf numFmtId="0" fontId="6" fillId="2" borderId="54" xfId="0" applyFont="1" applyFill="1" applyBorder="1" applyAlignment="1">
      <alignment horizontal="left" vertical="top" wrapText="1"/>
    </xf>
    <xf numFmtId="0" fontId="6" fillId="2" borderId="61" xfId="0" applyFont="1" applyFill="1" applyBorder="1" applyAlignment="1">
      <alignment horizontal="left" vertical="top" wrapText="1"/>
    </xf>
    <xf numFmtId="49" fontId="4" fillId="0" borderId="54" xfId="0" applyNumberFormat="1" applyFont="1" applyFill="1" applyBorder="1" applyAlignment="1">
      <alignment horizontal="center" vertical="top"/>
    </xf>
    <xf numFmtId="49" fontId="4" fillId="0" borderId="0" xfId="0" applyNumberFormat="1" applyFont="1" applyFill="1" applyBorder="1" applyAlignment="1">
      <alignment horizontal="center" vertical="top"/>
    </xf>
    <xf numFmtId="49" fontId="6" fillId="10" borderId="16" xfId="0" applyNumberFormat="1" applyFont="1" applyFill="1" applyBorder="1" applyAlignment="1">
      <alignment horizontal="left" vertical="top" wrapText="1"/>
    </xf>
    <xf numFmtId="49" fontId="6" fillId="10" borderId="50" xfId="0" applyNumberFormat="1" applyFont="1" applyFill="1" applyBorder="1" applyAlignment="1">
      <alignment horizontal="left" vertical="top" wrapText="1"/>
    </xf>
    <xf numFmtId="49" fontId="6" fillId="10" borderId="31" xfId="0" applyNumberFormat="1" applyFont="1" applyFill="1" applyBorder="1" applyAlignment="1">
      <alignment horizontal="left" vertical="top" wrapText="1"/>
    </xf>
    <xf numFmtId="49" fontId="9" fillId="0" borderId="59" xfId="0" applyNumberFormat="1" applyFont="1" applyFill="1" applyBorder="1" applyAlignment="1">
      <alignment horizontal="center" vertical="top" textRotation="90" wrapText="1"/>
    </xf>
    <xf numFmtId="49" fontId="9" fillId="0" borderId="33" xfId="0" applyNumberFormat="1" applyFont="1" applyFill="1" applyBorder="1" applyAlignment="1">
      <alignment horizontal="center" vertical="top" textRotation="90" wrapText="1"/>
    </xf>
    <xf numFmtId="49" fontId="9" fillId="0" borderId="29" xfId="0" applyNumberFormat="1" applyFont="1" applyFill="1" applyBorder="1" applyAlignment="1">
      <alignment horizontal="center" vertical="top" textRotation="90" wrapText="1"/>
    </xf>
    <xf numFmtId="49" fontId="7" fillId="8" borderId="25" xfId="0" applyNumberFormat="1" applyFont="1" applyFill="1" applyBorder="1" applyAlignment="1">
      <alignment vertical="top" wrapText="1"/>
    </xf>
    <xf numFmtId="0" fontId="9" fillId="0" borderId="28" xfId="0" applyFont="1" applyFill="1" applyBorder="1" applyAlignment="1">
      <alignment horizontal="center" vertical="center" textRotation="90" wrapText="1"/>
    </xf>
    <xf numFmtId="0" fontId="7" fillId="0" borderId="0" xfId="0" applyFont="1" applyBorder="1" applyAlignment="1">
      <alignment horizontal="left" vertical="top"/>
    </xf>
    <xf numFmtId="0" fontId="4" fillId="0" borderId="30" xfId="0" applyFont="1" applyFill="1" applyBorder="1" applyAlignment="1">
      <alignment horizontal="left" vertical="top" wrapText="1"/>
    </xf>
    <xf numFmtId="0" fontId="4" fillId="0" borderId="24" xfId="0" applyFont="1" applyFill="1" applyBorder="1" applyAlignment="1">
      <alignment horizontal="left" vertical="top" wrapText="1"/>
    </xf>
    <xf numFmtId="0" fontId="7" fillId="0" borderId="59" xfId="0" applyFont="1" applyBorder="1" applyAlignment="1">
      <alignment horizontal="left" vertical="top" wrapText="1"/>
    </xf>
    <xf numFmtId="0" fontId="7" fillId="0" borderId="45" xfId="0" applyFont="1" applyBorder="1" applyAlignment="1">
      <alignment horizontal="left" vertical="top" wrapText="1"/>
    </xf>
    <xf numFmtId="164" fontId="7" fillId="0" borderId="0" xfId="0" applyNumberFormat="1" applyFont="1" applyBorder="1" applyAlignment="1">
      <alignment horizontal="left" vertical="top" wrapText="1"/>
    </xf>
    <xf numFmtId="164" fontId="7" fillId="0" borderId="17" xfId="0" applyNumberFormat="1" applyFont="1" applyBorder="1" applyAlignment="1">
      <alignment horizontal="left" vertical="top" wrapText="1"/>
    </xf>
    <xf numFmtId="1" fontId="7" fillId="0" borderId="10" xfId="0" applyNumberFormat="1" applyFont="1" applyBorder="1" applyAlignment="1">
      <alignment horizontal="center" vertical="top"/>
    </xf>
    <xf numFmtId="1" fontId="7" fillId="0" borderId="47" xfId="0" applyNumberFormat="1" applyFont="1" applyBorder="1" applyAlignment="1">
      <alignment horizontal="center" vertical="top"/>
    </xf>
    <xf numFmtId="1" fontId="7" fillId="0" borderId="14" xfId="0" applyNumberFormat="1" applyFont="1" applyBorder="1" applyAlignment="1">
      <alignment horizontal="center" vertical="top"/>
    </xf>
    <xf numFmtId="49" fontId="5" fillId="2" borderId="63" xfId="0" applyNumberFormat="1" applyFont="1" applyFill="1" applyBorder="1" applyAlignment="1">
      <alignment horizontal="right" vertical="top"/>
    </xf>
    <xf numFmtId="49" fontId="5" fillId="2" borderId="62" xfId="0" applyNumberFormat="1" applyFont="1" applyFill="1" applyBorder="1" applyAlignment="1">
      <alignment horizontal="right" vertical="top"/>
    </xf>
    <xf numFmtId="49" fontId="5" fillId="8" borderId="40" xfId="0" applyNumberFormat="1" applyFont="1" applyFill="1" applyBorder="1" applyAlignment="1">
      <alignment horizontal="center" vertical="top"/>
    </xf>
    <xf numFmtId="49" fontId="5" fillId="8" borderId="51" xfId="0" applyNumberFormat="1" applyFont="1" applyFill="1" applyBorder="1" applyAlignment="1">
      <alignment horizontal="center" vertical="top"/>
    </xf>
    <xf numFmtId="164" fontId="7" fillId="3" borderId="60" xfId="0" applyNumberFormat="1" applyFont="1" applyFill="1" applyBorder="1" applyAlignment="1">
      <alignment horizontal="center" vertical="top"/>
    </xf>
    <xf numFmtId="164" fontId="7" fillId="3" borderId="63" xfId="0" applyNumberFormat="1" applyFont="1" applyFill="1" applyBorder="1" applyAlignment="1">
      <alignment horizontal="center" vertical="top"/>
    </xf>
    <xf numFmtId="164" fontId="7" fillId="3" borderId="62" xfId="0" applyNumberFormat="1" applyFont="1" applyFill="1" applyBorder="1" applyAlignment="1">
      <alignment horizontal="center" vertical="top"/>
    </xf>
    <xf numFmtId="164" fontId="7" fillId="4" borderId="60" xfId="0" applyNumberFormat="1" applyFont="1" applyFill="1" applyBorder="1" applyAlignment="1">
      <alignment horizontal="center" vertical="top"/>
    </xf>
    <xf numFmtId="164" fontId="7" fillId="4" borderId="63" xfId="0" applyNumberFormat="1" applyFont="1" applyFill="1" applyBorder="1" applyAlignment="1">
      <alignment horizontal="center" vertical="top"/>
    </xf>
    <xf numFmtId="164" fontId="7" fillId="4" borderId="62" xfId="0" applyNumberFormat="1" applyFont="1" applyFill="1" applyBorder="1" applyAlignment="1">
      <alignment horizontal="center" vertical="top"/>
    </xf>
    <xf numFmtId="0" fontId="4" fillId="0" borderId="40" xfId="0" applyFont="1" applyBorder="1" applyAlignment="1">
      <alignment horizontal="left" vertical="top" wrapText="1"/>
    </xf>
    <xf numFmtId="0" fontId="4" fillId="0" borderId="36" xfId="0" applyFont="1" applyBorder="1" applyAlignment="1">
      <alignment horizontal="left" vertical="top" wrapText="1"/>
    </xf>
    <xf numFmtId="0" fontId="4" fillId="0" borderId="30" xfId="0" applyFont="1" applyBorder="1" applyAlignment="1">
      <alignment horizontal="left" vertical="top" wrapText="1"/>
    </xf>
    <xf numFmtId="0" fontId="4" fillId="0" borderId="24" xfId="0" applyFont="1" applyBorder="1" applyAlignment="1">
      <alignment horizontal="left" vertical="top" wrapText="1"/>
    </xf>
    <xf numFmtId="0" fontId="5" fillId="4" borderId="60" xfId="0" applyFont="1" applyFill="1" applyBorder="1" applyAlignment="1">
      <alignment horizontal="right" vertical="top" wrapText="1"/>
    </xf>
    <xf numFmtId="0" fontId="5" fillId="4" borderId="63" xfId="0" applyFont="1" applyFill="1" applyBorder="1" applyAlignment="1">
      <alignment horizontal="right" vertical="top" wrapText="1"/>
    </xf>
    <xf numFmtId="0" fontId="5" fillId="7" borderId="60" xfId="0" applyFont="1" applyFill="1" applyBorder="1" applyAlignment="1">
      <alignment horizontal="right" vertical="top" wrapText="1"/>
    </xf>
    <xf numFmtId="0" fontId="5" fillId="7" borderId="63" xfId="0" applyFont="1" applyFill="1" applyBorder="1" applyAlignment="1">
      <alignment horizontal="right" vertical="top" wrapText="1"/>
    </xf>
    <xf numFmtId="0" fontId="7" fillId="10" borderId="42" xfId="0" applyFont="1" applyFill="1" applyBorder="1" applyAlignment="1">
      <alignment horizontal="left" vertical="top" wrapText="1"/>
    </xf>
    <xf numFmtId="0" fontId="7" fillId="10" borderId="35" xfId="0" applyFont="1" applyFill="1" applyBorder="1" applyAlignment="1">
      <alignment horizontal="left" vertical="top" wrapText="1"/>
    </xf>
    <xf numFmtId="0" fontId="7" fillId="10" borderId="69" xfId="0" applyFont="1" applyFill="1" applyBorder="1" applyAlignment="1">
      <alignment horizontal="left" vertical="top" wrapText="1"/>
    </xf>
    <xf numFmtId="0" fontId="9" fillId="0" borderId="58" xfId="0" applyFont="1" applyFill="1" applyBorder="1" applyAlignment="1">
      <alignment horizontal="center" vertical="center" textRotation="90" wrapText="1"/>
    </xf>
    <xf numFmtId="0" fontId="9" fillId="0" borderId="33" xfId="0" applyFont="1" applyFill="1" applyBorder="1" applyAlignment="1">
      <alignment horizontal="center" vertical="center" textRotation="90" wrapText="1"/>
    </xf>
    <xf numFmtId="0" fontId="9" fillId="0" borderId="26" xfId="0" applyFont="1" applyFill="1" applyBorder="1" applyAlignment="1">
      <alignment horizontal="center" vertical="center" textRotation="90" wrapText="1"/>
    </xf>
    <xf numFmtId="0" fontId="6" fillId="0" borderId="60" xfId="0" applyFont="1" applyBorder="1" applyAlignment="1">
      <alignment horizontal="center" vertical="center" wrapText="1"/>
    </xf>
    <xf numFmtId="0" fontId="6" fillId="0" borderId="63" xfId="0" applyFont="1" applyBorder="1" applyAlignment="1">
      <alignment horizontal="center" vertical="center" wrapText="1"/>
    </xf>
    <xf numFmtId="49" fontId="5" fillId="3" borderId="1" xfId="0" applyNumberFormat="1" applyFont="1" applyFill="1" applyBorder="1" applyAlignment="1">
      <alignment horizontal="right" vertical="top"/>
    </xf>
    <xf numFmtId="49" fontId="5" fillId="3" borderId="64" xfId="0" applyNumberFormat="1" applyFont="1" applyFill="1" applyBorder="1" applyAlignment="1">
      <alignment horizontal="right" vertical="top"/>
    </xf>
    <xf numFmtId="49" fontId="5" fillId="4" borderId="64" xfId="0" applyNumberFormat="1" applyFont="1" applyFill="1" applyBorder="1" applyAlignment="1">
      <alignment horizontal="right" vertical="top"/>
    </xf>
    <xf numFmtId="49" fontId="5" fillId="4" borderId="63" xfId="0" applyNumberFormat="1" applyFont="1" applyFill="1" applyBorder="1" applyAlignment="1">
      <alignment horizontal="right" vertical="top"/>
    </xf>
    <xf numFmtId="49" fontId="5" fillId="4" borderId="62" xfId="0" applyNumberFormat="1" applyFont="1" applyFill="1" applyBorder="1" applyAlignment="1">
      <alignment horizontal="right" vertical="top"/>
    </xf>
    <xf numFmtId="49" fontId="5" fillId="2" borderId="58" xfId="0" applyNumberFormat="1" applyFont="1" applyFill="1" applyBorder="1" applyAlignment="1">
      <alignment horizontal="center" vertical="top"/>
    </xf>
    <xf numFmtId="49" fontId="5" fillId="2" borderId="33" xfId="0" applyNumberFormat="1" applyFont="1" applyFill="1" applyBorder="1" applyAlignment="1">
      <alignment horizontal="center" vertical="top"/>
    </xf>
    <xf numFmtId="49" fontId="5" fillId="2" borderId="26" xfId="0" applyNumberFormat="1" applyFont="1" applyFill="1" applyBorder="1" applyAlignment="1">
      <alignment horizontal="center" vertical="top"/>
    </xf>
    <xf numFmtId="49" fontId="5" fillId="2" borderId="10" xfId="0" applyNumberFormat="1" applyFont="1" applyFill="1" applyBorder="1" applyAlignment="1">
      <alignment horizontal="center" vertical="top"/>
    </xf>
    <xf numFmtId="49" fontId="5" fillId="2" borderId="47" xfId="0" applyNumberFormat="1" applyFont="1" applyFill="1" applyBorder="1" applyAlignment="1">
      <alignment horizontal="center" vertical="top"/>
    </xf>
    <xf numFmtId="49" fontId="5" fillId="2" borderId="52" xfId="0" applyNumberFormat="1" applyFont="1" applyFill="1" applyBorder="1" applyAlignment="1">
      <alignment horizontal="center" vertical="top" wrapText="1"/>
    </xf>
    <xf numFmtId="49" fontId="5" fillId="2" borderId="10" xfId="0" applyNumberFormat="1" applyFont="1" applyFill="1" applyBorder="1" applyAlignment="1">
      <alignment horizontal="center" vertical="top" wrapText="1"/>
    </xf>
    <xf numFmtId="49" fontId="5" fillId="2" borderId="47" xfId="0" applyNumberFormat="1" applyFont="1" applyFill="1" applyBorder="1" applyAlignment="1">
      <alignment horizontal="center" vertical="top" wrapText="1"/>
    </xf>
    <xf numFmtId="49" fontId="10" fillId="0" borderId="17" xfId="0" applyNumberFormat="1" applyFont="1" applyFill="1" applyBorder="1" applyAlignment="1">
      <alignment horizontal="center" wrapText="1"/>
    </xf>
    <xf numFmtId="0" fontId="7" fillId="0" borderId="54" xfId="0" applyNumberFormat="1" applyFont="1" applyFill="1" applyBorder="1" applyAlignment="1">
      <alignment horizontal="left" vertical="top" wrapText="1"/>
    </xf>
    <xf numFmtId="0" fontId="7" fillId="0" borderId="0" xfId="0" applyNumberFormat="1" applyFont="1" applyFill="1" applyBorder="1" applyAlignment="1">
      <alignment horizontal="left" vertical="top" wrapText="1"/>
    </xf>
    <xf numFmtId="49" fontId="5" fillId="8" borderId="58" xfId="0" applyNumberFormat="1" applyFont="1" applyFill="1" applyBorder="1" applyAlignment="1">
      <alignment horizontal="center" vertical="top"/>
    </xf>
    <xf numFmtId="49" fontId="5" fillId="8" borderId="33" xfId="0" applyNumberFormat="1" applyFont="1" applyFill="1" applyBorder="1" applyAlignment="1">
      <alignment horizontal="center" vertical="top"/>
    </xf>
    <xf numFmtId="49" fontId="5" fillId="8" borderId="26" xfId="0" applyNumberFormat="1" applyFont="1" applyFill="1" applyBorder="1" applyAlignment="1">
      <alignment horizontal="center" vertical="top"/>
    </xf>
    <xf numFmtId="49" fontId="5" fillId="3" borderId="58" xfId="0" applyNumberFormat="1" applyFont="1" applyFill="1" applyBorder="1" applyAlignment="1">
      <alignment horizontal="center" vertical="top"/>
    </xf>
    <xf numFmtId="49" fontId="5" fillId="3" borderId="33" xfId="0" applyNumberFormat="1" applyFont="1" applyFill="1" applyBorder="1" applyAlignment="1">
      <alignment horizontal="center" vertical="top"/>
    </xf>
    <xf numFmtId="49" fontId="5" fillId="3" borderId="26" xfId="0" applyNumberFormat="1" applyFont="1" applyFill="1" applyBorder="1" applyAlignment="1">
      <alignment horizontal="center" vertical="top"/>
    </xf>
    <xf numFmtId="49" fontId="5" fillId="2" borderId="52" xfId="0" applyNumberFormat="1" applyFont="1" applyFill="1" applyBorder="1" applyAlignment="1">
      <alignment horizontal="center" vertical="top"/>
    </xf>
    <xf numFmtId="49" fontId="4" fillId="0" borderId="65" xfId="0" applyNumberFormat="1" applyFont="1" applyFill="1" applyBorder="1" applyAlignment="1">
      <alignment horizontal="center" vertical="top"/>
    </xf>
    <xf numFmtId="49" fontId="4" fillId="0" borderId="7" xfId="0" applyNumberFormat="1" applyFont="1" applyFill="1" applyBorder="1" applyAlignment="1">
      <alignment horizontal="center" vertical="top"/>
    </xf>
    <xf numFmtId="49" fontId="5" fillId="8" borderId="68" xfId="0" applyNumberFormat="1" applyFont="1" applyFill="1" applyBorder="1" applyAlignment="1">
      <alignment horizontal="center" vertical="top"/>
    </xf>
    <xf numFmtId="49" fontId="5" fillId="8" borderId="66" xfId="0" applyNumberFormat="1" applyFont="1" applyFill="1" applyBorder="1" applyAlignment="1">
      <alignment horizontal="center" vertical="top"/>
    </xf>
    <xf numFmtId="49" fontId="5" fillId="8" borderId="57" xfId="0" applyNumberFormat="1" applyFont="1" applyFill="1" applyBorder="1" applyAlignment="1">
      <alignment horizontal="center" vertical="top"/>
    </xf>
    <xf numFmtId="0" fontId="6" fillId="10" borderId="54" xfId="0" applyFont="1" applyFill="1" applyBorder="1" applyAlignment="1">
      <alignment horizontal="left" vertical="top" wrapText="1"/>
    </xf>
    <xf numFmtId="0" fontId="6" fillId="10" borderId="0" xfId="0" applyFont="1" applyFill="1" applyBorder="1" applyAlignment="1">
      <alignment horizontal="left" vertical="top" wrapText="1"/>
    </xf>
    <xf numFmtId="0" fontId="6" fillId="10" borderId="17" xfId="0" applyFont="1" applyFill="1" applyBorder="1" applyAlignment="1">
      <alignment horizontal="left" vertical="top" wrapText="1"/>
    </xf>
    <xf numFmtId="0" fontId="9" fillId="8" borderId="59" xfId="0" applyFont="1" applyFill="1" applyBorder="1" applyAlignment="1">
      <alignment horizontal="center" vertical="center" textRotation="90" wrapText="1"/>
    </xf>
    <xf numFmtId="0" fontId="9" fillId="8" borderId="33" xfId="0" applyFont="1" applyFill="1" applyBorder="1" applyAlignment="1">
      <alignment horizontal="center" vertical="center" textRotation="90" wrapText="1"/>
    </xf>
    <xf numFmtId="0" fontId="9" fillId="8" borderId="26" xfId="0" applyFont="1" applyFill="1" applyBorder="1" applyAlignment="1">
      <alignment horizontal="center" vertical="center" textRotation="90" wrapText="1"/>
    </xf>
    <xf numFmtId="49" fontId="4" fillId="8" borderId="41" xfId="0" applyNumberFormat="1" applyFont="1" applyFill="1" applyBorder="1" applyAlignment="1">
      <alignment horizontal="center" vertical="top" wrapText="1"/>
    </xf>
    <xf numFmtId="49" fontId="4" fillId="8" borderId="34" xfId="0" applyNumberFormat="1" applyFont="1" applyFill="1" applyBorder="1" applyAlignment="1">
      <alignment horizontal="center" vertical="top" wrapText="1"/>
    </xf>
    <xf numFmtId="49" fontId="4" fillId="8" borderId="2" xfId="0" applyNumberFormat="1" applyFont="1" applyFill="1" applyBorder="1" applyAlignment="1">
      <alignment horizontal="center" vertical="top" wrapText="1"/>
    </xf>
    <xf numFmtId="164" fontId="7" fillId="0" borderId="10" xfId="0" applyNumberFormat="1" applyFont="1" applyBorder="1" applyAlignment="1">
      <alignment horizontal="left" vertical="top" wrapText="1"/>
    </xf>
    <xf numFmtId="0" fontId="10" fillId="0" borderId="0" xfId="0" applyFont="1" applyAlignment="1">
      <alignment horizontal="center" vertical="top" wrapText="1"/>
    </xf>
    <xf numFmtId="0" fontId="6" fillId="0" borderId="0" xfId="0" applyFont="1" applyAlignment="1">
      <alignment horizontal="center" vertical="top" wrapText="1"/>
    </xf>
    <xf numFmtId="49" fontId="5" fillId="2" borderId="40" xfId="0" applyNumberFormat="1" applyFont="1" applyFill="1" applyBorder="1" applyAlignment="1">
      <alignment horizontal="center" vertical="top"/>
    </xf>
    <xf numFmtId="49" fontId="5" fillId="2" borderId="51" xfId="0" applyNumberFormat="1" applyFont="1" applyFill="1" applyBorder="1" applyAlignment="1">
      <alignment horizontal="center" vertical="top"/>
    </xf>
    <xf numFmtId="49" fontId="5" fillId="6" borderId="29" xfId="0" applyNumberFormat="1" applyFont="1" applyFill="1" applyBorder="1" applyAlignment="1">
      <alignment horizontal="center" vertical="top"/>
    </xf>
    <xf numFmtId="49" fontId="5" fillId="6" borderId="33" xfId="0" applyNumberFormat="1" applyFont="1" applyFill="1" applyBorder="1" applyAlignment="1">
      <alignment horizontal="center" vertical="top"/>
    </xf>
    <xf numFmtId="49" fontId="5" fillId="6" borderId="51" xfId="0" applyNumberFormat="1" applyFont="1" applyFill="1" applyBorder="1" applyAlignment="1">
      <alignment horizontal="center" vertical="top"/>
    </xf>
    <xf numFmtId="49" fontId="5" fillId="2" borderId="29" xfId="0" applyNumberFormat="1" applyFont="1" applyFill="1" applyBorder="1" applyAlignment="1">
      <alignment horizontal="center" vertical="top"/>
    </xf>
    <xf numFmtId="49" fontId="7" fillId="0" borderId="14" xfId="0" applyNumberFormat="1" applyFont="1" applyBorder="1" applyAlignment="1">
      <alignment horizontal="center" vertical="top"/>
    </xf>
    <xf numFmtId="49" fontId="7" fillId="0" borderId="10" xfId="0" applyNumberFormat="1" applyFont="1" applyBorder="1" applyAlignment="1">
      <alignment horizontal="center" vertical="top"/>
    </xf>
    <xf numFmtId="49" fontId="7" fillId="0" borderId="47" xfId="0" applyNumberFormat="1" applyFont="1" applyBorder="1" applyAlignment="1">
      <alignment horizontal="center" vertical="top"/>
    </xf>
    <xf numFmtId="0" fontId="4" fillId="0" borderId="10" xfId="3" applyFont="1" applyFill="1" applyBorder="1" applyAlignment="1">
      <alignment horizontal="center" vertical="top"/>
    </xf>
    <xf numFmtId="0" fontId="4" fillId="0" borderId="47" xfId="3" applyFont="1" applyFill="1" applyBorder="1" applyAlignment="1">
      <alignment horizontal="center" vertical="top"/>
    </xf>
    <xf numFmtId="49" fontId="4" fillId="0" borderId="42" xfId="0" applyNumberFormat="1" applyFont="1" applyFill="1" applyBorder="1" applyAlignment="1">
      <alignment horizontal="center" vertical="top"/>
    </xf>
    <xf numFmtId="49" fontId="4" fillId="0" borderId="35" xfId="0" applyNumberFormat="1" applyFont="1" applyFill="1" applyBorder="1" applyAlignment="1">
      <alignment horizontal="center" vertical="top"/>
    </xf>
    <xf numFmtId="49" fontId="4" fillId="0" borderId="23" xfId="0" applyNumberFormat="1" applyFont="1" applyFill="1" applyBorder="1" applyAlignment="1">
      <alignment horizontal="center" vertical="top"/>
    </xf>
    <xf numFmtId="49" fontId="5" fillId="3" borderId="40" xfId="0" applyNumberFormat="1" applyFont="1" applyFill="1" applyBorder="1" applyAlignment="1">
      <alignment horizontal="center" vertical="top"/>
    </xf>
    <xf numFmtId="49" fontId="5" fillId="3" borderId="29" xfId="0" applyNumberFormat="1" applyFont="1" applyFill="1" applyBorder="1" applyAlignment="1">
      <alignment horizontal="center" vertical="top"/>
    </xf>
    <xf numFmtId="49" fontId="5" fillId="3" borderId="51" xfId="0" applyNumberFormat="1" applyFont="1" applyFill="1" applyBorder="1" applyAlignment="1">
      <alignment horizontal="center" vertical="top"/>
    </xf>
    <xf numFmtId="164" fontId="7" fillId="0" borderId="52" xfId="0" applyNumberFormat="1" applyFont="1" applyBorder="1" applyAlignment="1">
      <alignment horizontal="left" vertical="top" wrapText="1"/>
    </xf>
    <xf numFmtId="164" fontId="7" fillId="0" borderId="47" xfId="0" applyNumberFormat="1" applyFont="1" applyBorder="1" applyAlignment="1">
      <alignment horizontal="left" vertical="top" wrapText="1"/>
    </xf>
    <xf numFmtId="0" fontId="7" fillId="0" borderId="53" xfId="0" applyFont="1" applyBorder="1" applyAlignment="1">
      <alignment horizontal="center" vertical="center" wrapText="1"/>
    </xf>
    <xf numFmtId="0" fontId="7" fillId="0" borderId="4" xfId="0" applyFont="1" applyBorder="1" applyAlignment="1">
      <alignment horizontal="center" vertical="center" wrapText="1"/>
    </xf>
    <xf numFmtId="0" fontId="6" fillId="0" borderId="40" xfId="0" applyFont="1" applyBorder="1" applyAlignment="1">
      <alignment horizontal="center" vertical="center" wrapText="1"/>
    </xf>
    <xf numFmtId="0" fontId="7" fillId="0" borderId="36" xfId="0" applyFont="1" applyBorder="1" applyAlignment="1">
      <alignment horizontal="center" vertical="center" wrapText="1"/>
    </xf>
    <xf numFmtId="0" fontId="7" fillId="0" borderId="6" xfId="0" applyFont="1" applyBorder="1" applyAlignment="1">
      <alignment horizontal="center" vertical="center" wrapText="1"/>
    </xf>
    <xf numFmtId="0" fontId="7" fillId="0" borderId="44" xfId="0" applyFont="1" applyBorder="1" applyAlignment="1">
      <alignment horizontal="center" vertical="center" textRotation="90"/>
    </xf>
    <xf numFmtId="0" fontId="7" fillId="0" borderId="34" xfId="0" applyFont="1" applyBorder="1" applyAlignment="1">
      <alignment horizontal="center" vertical="center" textRotation="90"/>
    </xf>
    <xf numFmtId="49" fontId="7" fillId="0" borderId="43" xfId="0" applyNumberFormat="1" applyFont="1" applyBorder="1" applyAlignment="1">
      <alignment horizontal="center" vertical="center" textRotation="90"/>
    </xf>
    <xf numFmtId="49" fontId="7" fillId="0" borderId="35" xfId="0" applyNumberFormat="1" applyFont="1" applyBorder="1" applyAlignment="1">
      <alignment horizontal="center" vertical="center" textRotation="90"/>
    </xf>
    <xf numFmtId="0" fontId="4" fillId="0" borderId="15" xfId="0" applyFont="1" applyBorder="1" applyAlignment="1">
      <alignment horizontal="center" vertical="center" textRotation="90" wrapText="1"/>
    </xf>
    <xf numFmtId="0" fontId="4" fillId="0" borderId="18" xfId="0" applyFont="1" applyBorder="1" applyAlignment="1">
      <alignment horizontal="center" vertical="center" textRotation="90" wrapText="1"/>
    </xf>
    <xf numFmtId="0" fontId="4" fillId="0" borderId="44" xfId="0" applyFont="1" applyBorder="1" applyAlignment="1">
      <alignment horizontal="center" vertical="center" textRotation="90" wrapText="1"/>
    </xf>
    <xf numFmtId="0" fontId="9" fillId="0" borderId="55" xfId="0" applyFont="1" applyBorder="1" applyAlignment="1">
      <alignment horizontal="center" vertical="center" textRotation="90" wrapText="1"/>
    </xf>
    <xf numFmtId="0" fontId="9" fillId="0" borderId="56" xfId="0" applyFont="1" applyBorder="1" applyAlignment="1">
      <alignment horizontal="center" vertical="center" textRotation="90" wrapText="1"/>
    </xf>
    <xf numFmtId="0" fontId="7" fillId="0" borderId="0" xfId="0" applyFont="1" applyAlignment="1">
      <alignment horizontal="center" vertical="top" wrapText="1"/>
    </xf>
    <xf numFmtId="0" fontId="6" fillId="0" borderId="36" xfId="0" applyFont="1" applyBorder="1" applyAlignment="1">
      <alignment horizontal="center" vertical="center" wrapText="1"/>
    </xf>
    <xf numFmtId="0" fontId="6" fillId="0" borderId="6" xfId="0" applyFont="1" applyBorder="1" applyAlignment="1">
      <alignment horizontal="center" vertical="center" wrapText="1"/>
    </xf>
    <xf numFmtId="0" fontId="15" fillId="0" borderId="14" xfId="0" applyFont="1" applyBorder="1" applyAlignment="1">
      <alignment horizontal="center" vertical="center" wrapText="1"/>
    </xf>
    <xf numFmtId="0" fontId="15" fillId="0" borderId="10" xfId="0" applyFont="1" applyBorder="1" applyAlignment="1">
      <alignment horizontal="center" vertical="center" wrapText="1"/>
    </xf>
    <xf numFmtId="165" fontId="4" fillId="8" borderId="14" xfId="0" applyNumberFormat="1" applyFont="1" applyFill="1" applyBorder="1" applyAlignment="1">
      <alignment horizontal="right" vertical="top"/>
    </xf>
    <xf numFmtId="165" fontId="4" fillId="8" borderId="11" xfId="0" applyNumberFormat="1" applyFont="1" applyFill="1" applyBorder="1" applyAlignment="1">
      <alignment horizontal="right" vertical="top"/>
    </xf>
    <xf numFmtId="165" fontId="4" fillId="7" borderId="14" xfId="0" applyNumberFormat="1" applyFont="1" applyFill="1" applyBorder="1" applyAlignment="1">
      <alignment horizontal="right" vertical="top"/>
    </xf>
    <xf numFmtId="165" fontId="4" fillId="7" borderId="11" xfId="0" applyNumberFormat="1" applyFont="1" applyFill="1" applyBorder="1" applyAlignment="1">
      <alignment horizontal="right" vertical="top"/>
    </xf>
    <xf numFmtId="0" fontId="7" fillId="0" borderId="40" xfId="0" applyFont="1" applyBorder="1" applyAlignment="1">
      <alignment horizontal="center" vertical="center" textRotation="90" wrapText="1"/>
    </xf>
    <xf numFmtId="0" fontId="7" fillId="0" borderId="30" xfId="0" applyFont="1" applyBorder="1" applyAlignment="1">
      <alignment horizontal="center" vertical="center" textRotation="90" wrapText="1"/>
    </xf>
    <xf numFmtId="0" fontId="7" fillId="0" borderId="51" xfId="0" applyFont="1" applyBorder="1" applyAlignment="1">
      <alignment horizontal="center" vertical="center" textRotation="90" wrapText="1"/>
    </xf>
    <xf numFmtId="0" fontId="7" fillId="0" borderId="27" xfId="0" applyFont="1" applyBorder="1" applyAlignment="1">
      <alignment horizontal="center" vertical="center" textRotation="90" wrapText="1"/>
    </xf>
    <xf numFmtId="0" fontId="7" fillId="0" borderId="28" xfId="0" applyFont="1" applyBorder="1" applyAlignment="1">
      <alignment horizontal="center" vertical="center" textRotation="90" wrapText="1"/>
    </xf>
    <xf numFmtId="0" fontId="7" fillId="0" borderId="53" xfId="0" applyFont="1" applyBorder="1" applyAlignment="1">
      <alignment horizontal="center" vertical="center" textRotation="90" wrapText="1"/>
    </xf>
    <xf numFmtId="0" fontId="7" fillId="0" borderId="15" xfId="0" applyFont="1" applyBorder="1" applyAlignment="1">
      <alignment horizontal="center" vertical="center" textRotation="90" wrapText="1"/>
    </xf>
    <xf numFmtId="0" fontId="7" fillId="0" borderId="18" xfId="0" applyFont="1" applyBorder="1" applyAlignment="1">
      <alignment horizontal="center" vertical="center" textRotation="90" wrapText="1"/>
    </xf>
    <xf numFmtId="0" fontId="7" fillId="0" borderId="44" xfId="0" applyFont="1" applyBorder="1" applyAlignment="1">
      <alignment horizontal="center" vertical="center" textRotation="90" wrapText="1"/>
    </xf>
    <xf numFmtId="0" fontId="7" fillId="0" borderId="42" xfId="0" applyFont="1" applyBorder="1" applyAlignment="1">
      <alignment horizontal="center" vertical="center" wrapText="1"/>
    </xf>
    <xf numFmtId="0" fontId="7" fillId="0" borderId="35" xfId="0" applyFont="1" applyBorder="1" applyAlignment="1">
      <alignment horizontal="center" vertical="center" wrapText="1"/>
    </xf>
    <xf numFmtId="49" fontId="7" fillId="10" borderId="32" xfId="0" applyNumberFormat="1" applyFont="1" applyFill="1" applyBorder="1" applyAlignment="1">
      <alignment vertical="top" wrapText="1"/>
    </xf>
    <xf numFmtId="49" fontId="7" fillId="8" borderId="49" xfId="0" applyNumberFormat="1" applyFont="1" applyFill="1" applyBorder="1" applyAlignment="1">
      <alignment vertical="top" wrapText="1"/>
    </xf>
    <xf numFmtId="49" fontId="7" fillId="8" borderId="31" xfId="0" applyNumberFormat="1" applyFont="1" applyFill="1" applyBorder="1" applyAlignment="1">
      <alignment vertical="top" wrapText="1"/>
    </xf>
    <xf numFmtId="49" fontId="7" fillId="8" borderId="32" xfId="0" applyNumberFormat="1" applyFont="1" applyFill="1" applyBorder="1" applyAlignment="1">
      <alignment vertical="top" wrapText="1"/>
    </xf>
    <xf numFmtId="49" fontId="9" fillId="0" borderId="30" xfId="0" applyNumberFormat="1" applyFont="1" applyFill="1" applyBorder="1" applyAlignment="1">
      <alignment horizontal="center" vertical="top" wrapText="1"/>
    </xf>
    <xf numFmtId="164" fontId="15" fillId="0" borderId="14" xfId="0" applyNumberFormat="1" applyFont="1" applyBorder="1" applyAlignment="1">
      <alignment horizontal="center" vertical="center" wrapText="1"/>
    </xf>
    <xf numFmtId="164" fontId="15" fillId="0" borderId="10" xfId="0" applyNumberFormat="1" applyFont="1" applyBorder="1" applyAlignment="1">
      <alignment horizontal="center" vertical="center" wrapText="1"/>
    </xf>
    <xf numFmtId="0" fontId="7" fillId="0" borderId="52" xfId="0" applyFont="1" applyBorder="1" applyAlignment="1">
      <alignment horizontal="center" vertical="center" textRotation="90" wrapText="1"/>
    </xf>
    <xf numFmtId="0" fontId="7" fillId="0" borderId="10" xfId="0" applyFont="1" applyBorder="1" applyAlignment="1">
      <alignment horizontal="center" vertical="center" textRotation="90" wrapText="1"/>
    </xf>
    <xf numFmtId="0" fontId="4" fillId="0" borderId="42" xfId="0" applyNumberFormat="1" applyFont="1" applyBorder="1" applyAlignment="1">
      <alignment horizontal="center" vertical="center" textRotation="90" wrapText="1"/>
    </xf>
    <xf numFmtId="0" fontId="4" fillId="0" borderId="35" xfId="0" applyNumberFormat="1" applyFont="1" applyBorder="1" applyAlignment="1">
      <alignment horizontal="center" vertical="center" textRotation="90" wrapText="1"/>
    </xf>
    <xf numFmtId="165" fontId="4" fillId="0" borderId="14" xfId="0" applyNumberFormat="1" applyFont="1" applyFill="1" applyBorder="1" applyAlignment="1">
      <alignment horizontal="center" vertical="top" wrapText="1"/>
    </xf>
    <xf numFmtId="165" fontId="4" fillId="0" borderId="11" xfId="0" applyNumberFormat="1" applyFont="1" applyFill="1" applyBorder="1" applyAlignment="1">
      <alignment horizontal="center" vertical="top" wrapText="1"/>
    </xf>
    <xf numFmtId="49" fontId="7" fillId="10" borderId="43" xfId="0" applyNumberFormat="1" applyFont="1" applyFill="1" applyBorder="1" applyAlignment="1">
      <alignment horizontal="left" vertical="top" wrapText="1"/>
    </xf>
    <xf numFmtId="49" fontId="7" fillId="10" borderId="35" xfId="0" applyNumberFormat="1" applyFont="1" applyFill="1" applyBorder="1" applyAlignment="1">
      <alignment horizontal="left" vertical="top" wrapText="1"/>
    </xf>
    <xf numFmtId="49" fontId="7" fillId="10" borderId="23" xfId="0" applyNumberFormat="1" applyFont="1" applyFill="1" applyBorder="1" applyAlignment="1">
      <alignment horizontal="left" vertical="top" wrapText="1"/>
    </xf>
    <xf numFmtId="49" fontId="18" fillId="3" borderId="58" xfId="0" applyNumberFormat="1" applyFont="1" applyFill="1" applyBorder="1" applyAlignment="1">
      <alignment horizontal="left" vertical="top"/>
    </xf>
    <xf numFmtId="49" fontId="18" fillId="3" borderId="54" xfId="0" applyNumberFormat="1" applyFont="1" applyFill="1" applyBorder="1" applyAlignment="1">
      <alignment horizontal="left" vertical="top"/>
    </xf>
    <xf numFmtId="49" fontId="18" fillId="3" borderId="61" xfId="0" applyNumberFormat="1" applyFont="1" applyFill="1" applyBorder="1" applyAlignment="1">
      <alignment horizontal="left" vertical="top"/>
    </xf>
    <xf numFmtId="49" fontId="18" fillId="3" borderId="33" xfId="0" applyNumberFormat="1" applyFont="1" applyFill="1" applyBorder="1" applyAlignment="1">
      <alignment horizontal="left" vertical="top"/>
    </xf>
    <xf numFmtId="49" fontId="18" fillId="3" borderId="0" xfId="0" applyNumberFormat="1" applyFont="1" applyFill="1" applyBorder="1" applyAlignment="1">
      <alignment horizontal="left" vertical="top"/>
    </xf>
    <xf numFmtId="49" fontId="18" fillId="3" borderId="12" xfId="0" applyNumberFormat="1" applyFont="1" applyFill="1" applyBorder="1" applyAlignment="1">
      <alignment horizontal="left" vertical="top"/>
    </xf>
    <xf numFmtId="49" fontId="18" fillId="3" borderId="26" xfId="0" applyNumberFormat="1" applyFont="1" applyFill="1" applyBorder="1" applyAlignment="1">
      <alignment horizontal="left" vertical="top"/>
    </xf>
    <xf numFmtId="49" fontId="18" fillId="3" borderId="17" xfId="0" applyNumberFormat="1" applyFont="1" applyFill="1" applyBorder="1" applyAlignment="1">
      <alignment horizontal="left" vertical="top"/>
    </xf>
    <xf numFmtId="49" fontId="18" fillId="3" borderId="39" xfId="0" applyNumberFormat="1" applyFont="1" applyFill="1" applyBorder="1" applyAlignment="1">
      <alignment horizontal="left" vertical="top"/>
    </xf>
    <xf numFmtId="49" fontId="5" fillId="6" borderId="19" xfId="0" applyNumberFormat="1" applyFont="1" applyFill="1" applyBorder="1" applyAlignment="1">
      <alignment horizontal="center" vertical="top"/>
    </xf>
    <xf numFmtId="49" fontId="4" fillId="0" borderId="44" xfId="0" applyNumberFormat="1" applyFont="1" applyFill="1" applyBorder="1" applyAlignment="1">
      <alignment horizontal="center" vertical="top"/>
    </xf>
    <xf numFmtId="49" fontId="4" fillId="0" borderId="22" xfId="0" applyNumberFormat="1" applyFont="1" applyFill="1" applyBorder="1" applyAlignment="1">
      <alignment horizontal="center" vertical="top"/>
    </xf>
    <xf numFmtId="49" fontId="7" fillId="0" borderId="23" xfId="0" applyNumberFormat="1" applyFont="1" applyFill="1" applyBorder="1" applyAlignment="1">
      <alignment vertical="top" wrapText="1"/>
    </xf>
    <xf numFmtId="49" fontId="7" fillId="0" borderId="25" xfId="0" applyNumberFormat="1" applyFont="1" applyFill="1" applyBorder="1" applyAlignment="1">
      <alignment vertical="top" wrapText="1"/>
    </xf>
    <xf numFmtId="49" fontId="4" fillId="0" borderId="18" xfId="0" applyNumberFormat="1" applyFont="1" applyFill="1" applyBorder="1" applyAlignment="1">
      <alignment horizontal="center" vertical="top"/>
    </xf>
    <xf numFmtId="0" fontId="9" fillId="0" borderId="28" xfId="0" applyFont="1" applyBorder="1" applyAlignment="1">
      <alignment horizontal="center" vertical="center" textRotation="90" wrapText="1"/>
    </xf>
    <xf numFmtId="0" fontId="9" fillId="0" borderId="53" xfId="0" applyFont="1" applyBorder="1" applyAlignment="1">
      <alignment horizontal="center" vertical="center" textRotation="90" wrapText="1"/>
    </xf>
    <xf numFmtId="49" fontId="7" fillId="0" borderId="25" xfId="0" applyNumberFormat="1" applyFont="1" applyFill="1" applyBorder="1" applyAlignment="1">
      <alignment horizontal="left" vertical="top" wrapText="1"/>
    </xf>
    <xf numFmtId="49" fontId="5" fillId="6" borderId="55" xfId="0" applyNumberFormat="1" applyFont="1" applyFill="1" applyBorder="1" applyAlignment="1">
      <alignment horizontal="center" vertical="top"/>
    </xf>
    <xf numFmtId="49" fontId="5" fillId="6" borderId="56" xfId="0" applyNumberFormat="1" applyFont="1" applyFill="1" applyBorder="1" applyAlignment="1">
      <alignment horizontal="center" vertical="top"/>
    </xf>
    <xf numFmtId="49" fontId="5" fillId="6" borderId="26" xfId="0" applyNumberFormat="1" applyFont="1" applyFill="1" applyBorder="1" applyAlignment="1">
      <alignment horizontal="center" vertical="top"/>
    </xf>
    <xf numFmtId="49" fontId="5" fillId="2" borderId="60" xfId="0" applyNumberFormat="1" applyFont="1" applyFill="1" applyBorder="1" applyAlignment="1">
      <alignment horizontal="right" vertical="top"/>
    </xf>
    <xf numFmtId="49" fontId="9" fillId="0" borderId="55" xfId="0" applyNumberFormat="1" applyFont="1" applyFill="1" applyBorder="1" applyAlignment="1">
      <alignment horizontal="center" vertical="top" wrapText="1"/>
    </xf>
    <xf numFmtId="49" fontId="9" fillId="0" borderId="56" xfId="0" applyNumberFormat="1" applyFont="1" applyFill="1" applyBorder="1" applyAlignment="1">
      <alignment horizontal="center" vertical="top" wrapText="1"/>
    </xf>
    <xf numFmtId="49" fontId="9" fillId="0" borderId="5" xfId="0" applyNumberFormat="1" applyFont="1" applyFill="1" applyBorder="1" applyAlignment="1">
      <alignment horizontal="center" vertical="top" wrapText="1"/>
    </xf>
    <xf numFmtId="0" fontId="7" fillId="8" borderId="16" xfId="0" applyFont="1" applyFill="1" applyBorder="1" applyAlignment="1">
      <alignment horizontal="left" vertical="top" wrapText="1"/>
    </xf>
    <xf numFmtId="0" fontId="7" fillId="8" borderId="50" xfId="0" applyFont="1" applyFill="1" applyBorder="1" applyAlignment="1">
      <alignment horizontal="left" vertical="top" wrapText="1"/>
    </xf>
    <xf numFmtId="0" fontId="7" fillId="8" borderId="67" xfId="0" applyFont="1" applyFill="1" applyBorder="1" applyAlignment="1">
      <alignment horizontal="left" vertical="top" wrapText="1"/>
    </xf>
    <xf numFmtId="0" fontId="6" fillId="10" borderId="42" xfId="0" applyFont="1" applyFill="1" applyBorder="1" applyAlignment="1">
      <alignment horizontal="left" vertical="top" wrapText="1"/>
    </xf>
    <xf numFmtId="0" fontId="6" fillId="10" borderId="35" xfId="0" applyFont="1" applyFill="1" applyBorder="1" applyAlignment="1">
      <alignment horizontal="left" vertical="top" wrapText="1"/>
    </xf>
    <xf numFmtId="0" fontId="6" fillId="10" borderId="69" xfId="0" applyFont="1" applyFill="1" applyBorder="1" applyAlignment="1">
      <alignment horizontal="left" vertical="top" wrapText="1"/>
    </xf>
    <xf numFmtId="49" fontId="9" fillId="5" borderId="28" xfId="0" applyNumberFormat="1" applyFont="1" applyFill="1" applyBorder="1" applyAlignment="1">
      <alignment horizontal="center" vertical="top" wrapText="1"/>
    </xf>
    <xf numFmtId="49" fontId="9" fillId="0" borderId="58" xfId="0" applyNumberFormat="1" applyFont="1" applyFill="1" applyBorder="1" applyAlignment="1">
      <alignment horizontal="center" vertical="center" textRotation="90" wrapText="1"/>
    </xf>
    <xf numFmtId="49" fontId="9" fillId="0" borderId="33" xfId="0" applyNumberFormat="1" applyFont="1" applyFill="1" applyBorder="1" applyAlignment="1">
      <alignment horizontal="center" vertical="center" textRotation="90" wrapText="1"/>
    </xf>
    <xf numFmtId="49" fontId="9" fillId="0" borderId="26" xfId="0" applyNumberFormat="1" applyFont="1" applyFill="1" applyBorder="1" applyAlignment="1">
      <alignment horizontal="center" vertical="center" textRotation="90" wrapText="1"/>
    </xf>
    <xf numFmtId="49" fontId="5" fillId="6" borderId="17" xfId="0" applyNumberFormat="1" applyFont="1" applyFill="1" applyBorder="1" applyAlignment="1">
      <alignment horizontal="center" vertical="top"/>
    </xf>
    <xf numFmtId="49" fontId="5" fillId="6" borderId="27" xfId="0" applyNumberFormat="1" applyFont="1" applyFill="1" applyBorder="1" applyAlignment="1">
      <alignment horizontal="center" vertical="top"/>
    </xf>
    <xf numFmtId="49" fontId="4" fillId="0" borderId="22" xfId="0" applyNumberFormat="1" applyFont="1" applyBorder="1" applyAlignment="1">
      <alignment horizontal="center" vertical="top"/>
    </xf>
    <xf numFmtId="49" fontId="7" fillId="10" borderId="25" xfId="0" applyNumberFormat="1" applyFont="1" applyFill="1" applyBorder="1" applyAlignment="1">
      <alignment vertical="top" wrapText="1"/>
    </xf>
    <xf numFmtId="49" fontId="7" fillId="10" borderId="43" xfId="0" applyNumberFormat="1" applyFont="1" applyFill="1" applyBorder="1" applyAlignment="1">
      <alignment vertical="top" wrapText="1"/>
    </xf>
    <xf numFmtId="49" fontId="4" fillId="0" borderId="42" xfId="0" applyNumberFormat="1" applyFont="1" applyBorder="1" applyAlignment="1">
      <alignment horizontal="center" vertical="top"/>
    </xf>
    <xf numFmtId="49" fontId="4" fillId="0" borderId="35" xfId="0" applyNumberFormat="1" applyFont="1" applyBorder="1" applyAlignment="1">
      <alignment horizontal="center" vertical="top"/>
    </xf>
    <xf numFmtId="49" fontId="4" fillId="0" borderId="23" xfId="0" applyNumberFormat="1" applyFont="1" applyBorder="1" applyAlignment="1">
      <alignment horizontal="center" vertical="top"/>
    </xf>
    <xf numFmtId="49" fontId="7" fillId="0" borderId="16" xfId="0" applyNumberFormat="1" applyFont="1" applyFill="1" applyBorder="1" applyAlignment="1">
      <alignment horizontal="left" vertical="top" wrapText="1"/>
    </xf>
    <xf numFmtId="49" fontId="7" fillId="0" borderId="67" xfId="0" applyNumberFormat="1" applyFont="1" applyFill="1" applyBorder="1" applyAlignment="1">
      <alignment horizontal="left" vertical="top" wrapText="1"/>
    </xf>
    <xf numFmtId="49" fontId="9" fillId="0" borderId="58" xfId="0" applyNumberFormat="1" applyFont="1" applyFill="1" applyBorder="1" applyAlignment="1">
      <alignment horizontal="center" vertical="top" wrapText="1"/>
    </xf>
    <xf numFmtId="49" fontId="9" fillId="0" borderId="26" xfId="0" applyNumberFormat="1" applyFont="1" applyFill="1" applyBorder="1" applyAlignment="1">
      <alignment horizontal="center" vertical="top" wrapText="1"/>
    </xf>
    <xf numFmtId="49" fontId="6" fillId="2" borderId="60" xfId="0" applyNumberFormat="1" applyFont="1" applyFill="1" applyBorder="1" applyAlignment="1">
      <alignment horizontal="left" vertical="top" wrapText="1"/>
    </xf>
    <xf numFmtId="49" fontId="6" fillId="2" borderId="63" xfId="0" applyNumberFormat="1" applyFont="1" applyFill="1" applyBorder="1" applyAlignment="1">
      <alignment horizontal="left" vertical="top" wrapText="1"/>
    </xf>
    <xf numFmtId="49" fontId="6" fillId="2" borderId="62" xfId="0" applyNumberFormat="1" applyFont="1" applyFill="1" applyBorder="1" applyAlignment="1">
      <alignment horizontal="left" vertical="top" wrapText="1"/>
    </xf>
    <xf numFmtId="164" fontId="7" fillId="0" borderId="14" xfId="0" applyNumberFormat="1" applyFont="1" applyFill="1" applyBorder="1" applyAlignment="1">
      <alignment horizontal="left" vertical="top" wrapText="1"/>
    </xf>
    <xf numFmtId="164" fontId="7" fillId="0" borderId="11" xfId="0" applyNumberFormat="1" applyFont="1" applyFill="1" applyBorder="1" applyAlignment="1">
      <alignment horizontal="left" vertical="top" wrapText="1"/>
    </xf>
    <xf numFmtId="0" fontId="7" fillId="8" borderId="52" xfId="1" applyFont="1" applyFill="1" applyBorder="1" applyAlignment="1">
      <alignment horizontal="left" vertical="top" wrapText="1"/>
    </xf>
    <xf numFmtId="0" fontId="7" fillId="8" borderId="10" xfId="1" applyFont="1" applyFill="1" applyBorder="1" applyAlignment="1">
      <alignment horizontal="left" vertical="top" wrapText="1"/>
    </xf>
    <xf numFmtId="0" fontId="7" fillId="8" borderId="47" xfId="1" applyFont="1" applyFill="1" applyBorder="1" applyAlignment="1">
      <alignment horizontal="left" vertical="top" wrapText="1"/>
    </xf>
    <xf numFmtId="0" fontId="7" fillId="8" borderId="52" xfId="0" applyFont="1" applyFill="1" applyBorder="1" applyAlignment="1">
      <alignment horizontal="left" vertical="top" wrapText="1"/>
    </xf>
    <xf numFmtId="0" fontId="7" fillId="8" borderId="10" xfId="0" applyFont="1" applyFill="1" applyBorder="1" applyAlignment="1">
      <alignment horizontal="left" vertical="top" wrapText="1"/>
    </xf>
    <xf numFmtId="49" fontId="7" fillId="8" borderId="32" xfId="0" applyNumberFormat="1" applyFont="1" applyFill="1" applyBorder="1" applyAlignment="1">
      <alignment horizontal="left" vertical="top" wrapText="1"/>
    </xf>
    <xf numFmtId="49" fontId="5" fillId="6" borderId="39" xfId="0" applyNumberFormat="1" applyFont="1" applyFill="1" applyBorder="1" applyAlignment="1">
      <alignment horizontal="center" vertical="top"/>
    </xf>
    <xf numFmtId="49" fontId="7" fillId="0" borderId="52" xfId="0" applyNumberFormat="1" applyFont="1" applyBorder="1" applyAlignment="1">
      <alignment horizontal="center" vertical="top"/>
    </xf>
    <xf numFmtId="49" fontId="5" fillId="2" borderId="26" xfId="0" applyNumberFormat="1" applyFont="1" applyFill="1" applyBorder="1" applyAlignment="1">
      <alignment horizontal="right" vertical="top"/>
    </xf>
    <xf numFmtId="49" fontId="5" fillId="2" borderId="17" xfId="0" applyNumberFormat="1" applyFont="1" applyFill="1" applyBorder="1" applyAlignment="1">
      <alignment horizontal="right" vertical="top"/>
    </xf>
    <xf numFmtId="49" fontId="7" fillId="5" borderId="16" xfId="0" applyNumberFormat="1" applyFont="1" applyFill="1" applyBorder="1" applyAlignment="1">
      <alignment horizontal="left" vertical="top" wrapText="1"/>
    </xf>
    <xf numFmtId="49" fontId="7" fillId="5" borderId="50" xfId="0" applyNumberFormat="1" applyFont="1" applyFill="1" applyBorder="1" applyAlignment="1">
      <alignment horizontal="left" vertical="top" wrapText="1"/>
    </xf>
    <xf numFmtId="49" fontId="7" fillId="5" borderId="67" xfId="0" applyNumberFormat="1" applyFont="1" applyFill="1" applyBorder="1" applyAlignment="1">
      <alignment horizontal="left" vertical="top" wrapText="1"/>
    </xf>
    <xf numFmtId="49" fontId="7" fillId="0" borderId="14" xfId="0" applyNumberFormat="1" applyFont="1" applyFill="1" applyBorder="1" applyAlignment="1">
      <alignment horizontal="left" vertical="top" wrapText="1"/>
    </xf>
    <xf numFmtId="49" fontId="7" fillId="0" borderId="10" xfId="0" applyNumberFormat="1" applyFont="1" applyFill="1" applyBorder="1" applyAlignment="1">
      <alignment horizontal="left" vertical="top" wrapText="1"/>
    </xf>
    <xf numFmtId="49" fontId="7" fillId="0" borderId="45" xfId="0" applyNumberFormat="1" applyFont="1" applyFill="1" applyBorder="1" applyAlignment="1">
      <alignment horizontal="center" vertical="top" wrapText="1"/>
    </xf>
    <xf numFmtId="49" fontId="7" fillId="0" borderId="0" xfId="0" applyNumberFormat="1" applyFont="1" applyFill="1" applyBorder="1" applyAlignment="1">
      <alignment horizontal="center" vertical="top" wrapText="1"/>
    </xf>
    <xf numFmtId="49" fontId="5" fillId="6" borderId="40" xfId="0" applyNumberFormat="1" applyFont="1" applyFill="1" applyBorder="1" applyAlignment="1">
      <alignment horizontal="center" vertical="top"/>
    </xf>
    <xf numFmtId="1" fontId="7" fillId="0" borderId="52" xfId="0" applyNumberFormat="1" applyFont="1" applyFill="1" applyBorder="1" applyAlignment="1">
      <alignment horizontal="center" vertical="top"/>
    </xf>
    <xf numFmtId="1" fontId="7" fillId="0" borderId="10" xfId="0" applyNumberFormat="1" applyFont="1" applyFill="1" applyBorder="1" applyAlignment="1">
      <alignment horizontal="center" vertical="top"/>
    </xf>
    <xf numFmtId="1" fontId="7" fillId="0" borderId="47" xfId="0" applyNumberFormat="1" applyFont="1" applyFill="1" applyBorder="1" applyAlignment="1">
      <alignment horizontal="center" vertical="top"/>
    </xf>
    <xf numFmtId="49" fontId="7" fillId="0" borderId="52" xfId="0" applyNumberFormat="1" applyFont="1" applyFill="1" applyBorder="1" applyAlignment="1">
      <alignment horizontal="center" vertical="top"/>
    </xf>
    <xf numFmtId="49" fontId="7" fillId="0" borderId="10" xfId="0" applyNumberFormat="1" applyFont="1" applyFill="1" applyBorder="1" applyAlignment="1">
      <alignment horizontal="center" vertical="top"/>
    </xf>
    <xf numFmtId="49" fontId="7" fillId="0" borderId="47" xfId="0" applyNumberFormat="1" applyFont="1" applyFill="1" applyBorder="1" applyAlignment="1">
      <alignment horizontal="center" vertical="top"/>
    </xf>
    <xf numFmtId="49" fontId="5" fillId="6" borderId="58" xfId="0" applyNumberFormat="1" applyFont="1" applyFill="1" applyBorder="1" applyAlignment="1">
      <alignment horizontal="center" vertical="top"/>
    </xf>
    <xf numFmtId="164" fontId="7" fillId="0" borderId="45" xfId="0" applyNumberFormat="1" applyFont="1" applyBorder="1" applyAlignment="1">
      <alignment horizontal="left" vertical="top" wrapText="1"/>
    </xf>
    <xf numFmtId="0" fontId="7" fillId="0" borderId="11" xfId="3" applyFont="1" applyFill="1" applyBorder="1" applyAlignment="1">
      <alignment horizontal="left" vertical="top" wrapText="1"/>
    </xf>
    <xf numFmtId="0" fontId="4" fillId="0" borderId="46" xfId="3" applyFont="1" applyFill="1" applyBorder="1" applyAlignment="1">
      <alignment horizontal="left" vertical="top" wrapText="1"/>
    </xf>
    <xf numFmtId="0" fontId="7" fillId="0" borderId="52" xfId="0" applyFont="1" applyBorder="1" applyAlignment="1">
      <alignment horizontal="center" vertical="top"/>
    </xf>
    <xf numFmtId="0" fontId="7" fillId="0" borderId="10" xfId="0" applyFont="1" applyBorder="1" applyAlignment="1">
      <alignment horizontal="center" vertical="top"/>
    </xf>
    <xf numFmtId="0" fontId="7" fillId="0" borderId="47" xfId="0" applyFont="1" applyBorder="1" applyAlignment="1">
      <alignment horizontal="center" vertical="top"/>
    </xf>
    <xf numFmtId="49" fontId="4" fillId="0" borderId="10" xfId="3" applyNumberFormat="1" applyFont="1" applyFill="1" applyBorder="1" applyAlignment="1">
      <alignment horizontal="center" vertical="top"/>
    </xf>
    <xf numFmtId="49" fontId="4" fillId="0" borderId="47" xfId="3" applyNumberFormat="1" applyFont="1" applyFill="1" applyBorder="1" applyAlignment="1">
      <alignment horizontal="center" vertical="top"/>
    </xf>
    <xf numFmtId="0" fontId="9" fillId="0" borderId="28" xfId="0" applyFont="1" applyFill="1" applyBorder="1" applyAlignment="1">
      <alignment horizontal="center" vertical="center" wrapText="1"/>
    </xf>
    <xf numFmtId="49" fontId="4" fillId="0" borderId="41" xfId="0" applyNumberFormat="1" applyFont="1" applyBorder="1" applyAlignment="1">
      <alignment horizontal="center" vertical="top" wrapText="1"/>
    </xf>
    <xf numFmtId="49" fontId="4" fillId="0" borderId="34" xfId="0" applyNumberFormat="1" applyFont="1" applyBorder="1" applyAlignment="1">
      <alignment horizontal="center" vertical="top" wrapText="1"/>
    </xf>
    <xf numFmtId="49" fontId="4" fillId="0" borderId="2" xfId="0" applyNumberFormat="1" applyFont="1" applyBorder="1" applyAlignment="1">
      <alignment horizontal="center" vertical="top" wrapText="1"/>
    </xf>
    <xf numFmtId="49" fontId="7" fillId="0" borderId="14" xfId="0" applyNumberFormat="1" applyFont="1" applyFill="1" applyBorder="1" applyAlignment="1">
      <alignment horizontal="center" vertical="top"/>
    </xf>
    <xf numFmtId="49" fontId="7" fillId="0" borderId="11" xfId="0" applyNumberFormat="1" applyFont="1" applyFill="1" applyBorder="1" applyAlignment="1">
      <alignment horizontal="center" vertical="top"/>
    </xf>
    <xf numFmtId="1" fontId="7" fillId="0" borderId="14" xfId="0" applyNumberFormat="1" applyFont="1" applyFill="1" applyBorder="1" applyAlignment="1">
      <alignment horizontal="center" vertical="top"/>
    </xf>
    <xf numFmtId="1" fontId="7" fillId="0" borderId="11" xfId="0" applyNumberFormat="1" applyFont="1" applyFill="1" applyBorder="1" applyAlignment="1">
      <alignment horizontal="center" vertical="top"/>
    </xf>
  </cellXfs>
  <cellStyles count="13">
    <cellStyle name="Įprastas" xfId="0" builtinId="0"/>
    <cellStyle name="Įprastas 2" xfId="1"/>
    <cellStyle name="Įprastas 2 2" xfId="2"/>
    <cellStyle name="Įprastas 3" xfId="3"/>
    <cellStyle name="Įprastas 4" xfId="4"/>
    <cellStyle name="Kablelis 2" xfId="5"/>
    <cellStyle name="Kablelis 3" xfId="6"/>
    <cellStyle name="Normal 2" xfId="7"/>
    <cellStyle name="Normal 2 2" xfId="9"/>
    <cellStyle name="Normal 2 2 2" xfId="12"/>
    <cellStyle name="Normal 2 3" xfId="11"/>
    <cellStyle name="Procentai 2" xfId="8"/>
    <cellStyle name="Procentai 2 2" xfId="10"/>
  </cellStyles>
  <dxfs count="0"/>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lt-L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lt-LT" sz="1200" b="1" i="0" baseline="0">
                <a:effectLst/>
                <a:latin typeface="Times New Roman" pitchFamily="18" charset="0"/>
                <a:cs typeface="Times New Roman" pitchFamily="18" charset="0"/>
              </a:rPr>
              <a:t>2012 m. SVP programos Nr. 07 įvykdymas</a:t>
            </a:r>
            <a:endParaRPr lang="lt-LT" sz="1200">
              <a:effectLst/>
              <a:latin typeface="Times New Roman" pitchFamily="18" charset="0"/>
              <a:cs typeface="Times New Roman" pitchFamily="18" charset="0"/>
            </a:endParaRPr>
          </a:p>
        </c:rich>
      </c:tx>
      <c:layout>
        <c:manualLayout>
          <c:xMode val="edge"/>
          <c:yMode val="edge"/>
          <c:x val="0.20576132403339098"/>
          <c:y val="3.7786916762793221E-2"/>
        </c:manualLayout>
      </c:layout>
      <c:overlay val="0"/>
      <c:spPr>
        <a:noFill/>
        <a:ln w="25400">
          <a:noFill/>
        </a:ln>
      </c:spPr>
    </c:title>
    <c:autoTitleDeleted val="0"/>
    <c:view3D>
      <c:rotX val="30"/>
      <c:rotY val="0"/>
      <c:rAngAx val="0"/>
      <c:perspective val="30"/>
    </c:view3D>
    <c:floor>
      <c:thickness val="0"/>
    </c:floor>
    <c:sideWall>
      <c:thickness val="0"/>
    </c:sideWall>
    <c:backWall>
      <c:thickness val="0"/>
    </c:backWall>
    <c:plotArea>
      <c:layout>
        <c:manualLayout>
          <c:layoutTarget val="inner"/>
          <c:xMode val="edge"/>
          <c:yMode val="edge"/>
          <c:x val="0.14384447003413131"/>
          <c:y val="0.29664289995246718"/>
          <c:w val="0.80448717948717952"/>
          <c:h val="0.64854984220090028"/>
        </c:manualLayout>
      </c:layout>
      <c:pie3DChart>
        <c:varyColors val="1"/>
        <c:ser>
          <c:idx val="0"/>
          <c:order val="0"/>
          <c:spPr>
            <a:ln>
              <a:solidFill>
                <a:sysClr val="windowText" lastClr="000000"/>
              </a:solidFill>
            </a:ln>
          </c:spPr>
          <c:explosion val="6"/>
          <c:dPt>
            <c:idx val="0"/>
            <c:bubble3D val="0"/>
            <c:spPr>
              <a:solidFill>
                <a:schemeClr val="bg1"/>
              </a:solidFill>
              <a:ln>
                <a:solidFill>
                  <a:sysClr val="windowText" lastClr="000000"/>
                </a:solidFill>
              </a:ln>
            </c:spPr>
          </c:dPt>
          <c:dPt>
            <c:idx val="1"/>
            <c:bubble3D val="0"/>
            <c:spPr>
              <a:solidFill>
                <a:schemeClr val="accent5">
                  <a:lumMod val="20000"/>
                  <a:lumOff val="80000"/>
                </a:schemeClr>
              </a:solidFill>
              <a:ln>
                <a:solidFill>
                  <a:sysClr val="windowText" lastClr="000000"/>
                </a:solidFill>
              </a:ln>
            </c:spPr>
          </c:dPt>
          <c:dPt>
            <c:idx val="2"/>
            <c:bubble3D val="0"/>
            <c:spPr>
              <a:solidFill>
                <a:srgbClr val="FFCCFF"/>
              </a:solidFill>
              <a:ln>
                <a:solidFill>
                  <a:sysClr val="windowText" lastClr="000000"/>
                </a:solidFill>
              </a:ln>
            </c:spPr>
          </c:dPt>
          <c:dLbls>
            <c:dLbl>
              <c:idx val="0"/>
              <c:layout>
                <c:manualLayout>
                  <c:x val="3.5024949944498035E-2"/>
                  <c:y val="-0.18425692851385703"/>
                </c:manualLayout>
              </c:layout>
              <c:tx>
                <c:rich>
                  <a:bodyPr/>
                  <a:lstStyle/>
                  <a:p>
                    <a:r>
                      <a:rPr lang="lt-LT" sz="1050"/>
                      <a:t>Faktiškai</a:t>
                    </a:r>
                    <a:r>
                      <a:rPr lang="lt-LT" sz="1050" baseline="0"/>
                      <a:t> įvykdyta</a:t>
                    </a:r>
                    <a:r>
                      <a:rPr lang="en-US" sz="1050"/>
                      <a:t>
45%</a:t>
                    </a:r>
                    <a:endParaRPr lang="en-US"/>
                  </a:p>
                </c:rich>
              </c:tx>
              <c:dLblPos val="bestFit"/>
              <c:showLegendKey val="0"/>
              <c:showVal val="0"/>
              <c:showCatName val="1"/>
              <c:showSerName val="0"/>
              <c:showPercent val="1"/>
              <c:showBubbleSize val="0"/>
            </c:dLbl>
            <c:dLbl>
              <c:idx val="1"/>
              <c:layout>
                <c:manualLayout>
                  <c:x val="-0.11509424958243868"/>
                  <c:y val="-9.9737532808398963E-2"/>
                </c:manualLayout>
              </c:layout>
              <c:tx>
                <c:rich>
                  <a:bodyPr/>
                  <a:lstStyle/>
                  <a:p>
                    <a:r>
                      <a:rPr lang="lt-LT" sz="1050"/>
                      <a:t>Iš dalies įvykdyta</a:t>
                    </a:r>
                    <a:r>
                      <a:rPr lang="en-US" sz="1050"/>
                      <a:t>
33%</a:t>
                    </a:r>
                    <a:endParaRPr lang="en-US"/>
                  </a:p>
                </c:rich>
              </c:tx>
              <c:dLblPos val="bestFit"/>
              <c:showLegendKey val="0"/>
              <c:showVal val="0"/>
              <c:showCatName val="1"/>
              <c:showSerName val="0"/>
              <c:showPercent val="1"/>
              <c:showBubbleSize val="0"/>
            </c:dLbl>
            <c:dLbl>
              <c:idx val="2"/>
              <c:layout>
                <c:manualLayout>
                  <c:x val="-5.8072630423959465E-2"/>
                  <c:y val="-2.2288981393249408E-2"/>
                </c:manualLayout>
              </c:layout>
              <c:tx>
                <c:rich>
                  <a:bodyPr/>
                  <a:lstStyle/>
                  <a:p>
                    <a:r>
                      <a:rPr lang="lt-LT" sz="1050"/>
                      <a:t>Neįvykdyta</a:t>
                    </a:r>
                    <a:r>
                      <a:rPr lang="en-US" sz="1050"/>
                      <a:t>
22%</a:t>
                    </a:r>
                    <a:endParaRPr lang="en-US"/>
                  </a:p>
                </c:rich>
              </c:tx>
              <c:dLblPos val="bestFit"/>
              <c:showLegendKey val="0"/>
              <c:showVal val="0"/>
              <c:showCatName val="1"/>
              <c:showSerName val="0"/>
              <c:showPercent val="1"/>
              <c:showBubbleSize val="0"/>
            </c:dLbl>
            <c:spPr>
              <a:noFill/>
              <a:ln w="25400">
                <a:noFill/>
              </a:ln>
            </c:spPr>
            <c:txPr>
              <a:bodyPr/>
              <a:lstStyle/>
              <a:p>
                <a:pPr>
                  <a:defRPr sz="1050">
                    <a:latin typeface="Times New Roman" pitchFamily="18" charset="0"/>
                    <a:cs typeface="Times New Roman" pitchFamily="18" charset="0"/>
                  </a:defRPr>
                </a:pPr>
                <a:endParaRPr lang="lt-LT"/>
              </a:p>
            </c:txPr>
            <c:showLegendKey val="0"/>
            <c:showVal val="0"/>
            <c:showCatName val="1"/>
            <c:showSerName val="0"/>
            <c:showPercent val="1"/>
            <c:showBubbleSize val="0"/>
            <c:showLeaderLines val="1"/>
          </c:dLbls>
          <c:val>
            <c:numRef>
              <c:f>(Ataskaita!$E$10,Ataskaita!$E$11,Ataskaita!$E$12)</c:f>
              <c:numCache>
                <c:formatCode>General</c:formatCode>
                <c:ptCount val="3"/>
                <c:pt idx="0">
                  <c:v>10</c:v>
                </c:pt>
                <c:pt idx="1">
                  <c:v>7</c:v>
                </c:pt>
                <c:pt idx="2">
                  <c:v>1</c:v>
                </c:pt>
              </c:numCache>
            </c:numRef>
          </c:val>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printSettings>
    <c:headerFooter/>
    <c:pageMargins b="0.75000000000000056" l="0.70000000000000051" r="0.70000000000000051" t="0.75000000000000056" header="0.30000000000000027" footer="0.30000000000000027"/>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495300</xdr:colOff>
      <xdr:row>15</xdr:row>
      <xdr:rowOff>85725</xdr:rowOff>
    </xdr:from>
    <xdr:to>
      <xdr:col>9</xdr:col>
      <xdr:colOff>180975</xdr:colOff>
      <xdr:row>30</xdr:row>
      <xdr:rowOff>542925</xdr:rowOff>
    </xdr:to>
    <xdr:graphicFrame macro="">
      <xdr:nvGraphicFramePr>
        <xdr:cNvPr id="2" name="Diagrama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5"/>
  <sheetViews>
    <sheetView tabSelected="1" zoomScaleNormal="100" workbookViewId="0">
      <selection sqref="A1:L1"/>
    </sheetView>
  </sheetViews>
  <sheetFormatPr defaultRowHeight="12.75" x14ac:dyDescent="0.2"/>
  <sheetData>
    <row r="1" spans="1:12" ht="21" customHeight="1" x14ac:dyDescent="0.25">
      <c r="A1" s="377" t="s">
        <v>217</v>
      </c>
      <c r="B1" s="377"/>
      <c r="C1" s="377"/>
      <c r="D1" s="377"/>
      <c r="E1" s="377"/>
      <c r="F1" s="377"/>
      <c r="G1" s="377"/>
      <c r="H1" s="377"/>
      <c r="I1" s="377"/>
      <c r="J1" s="377"/>
      <c r="K1" s="377"/>
      <c r="L1" s="377"/>
    </row>
    <row r="2" spans="1:12" ht="22.5" customHeight="1" x14ac:dyDescent="0.25">
      <c r="A2" s="377" t="s">
        <v>209</v>
      </c>
      <c r="B2" s="377"/>
      <c r="C2" s="377"/>
      <c r="D2" s="377"/>
      <c r="E2" s="377"/>
      <c r="F2" s="377"/>
      <c r="G2" s="377"/>
      <c r="H2" s="377"/>
      <c r="I2" s="377"/>
      <c r="J2" s="377"/>
      <c r="K2" s="377"/>
      <c r="L2" s="377"/>
    </row>
    <row r="3" spans="1:12" ht="21" customHeight="1" x14ac:dyDescent="0.25">
      <c r="A3" s="377" t="s">
        <v>210</v>
      </c>
      <c r="B3" s="377"/>
      <c r="C3" s="377"/>
      <c r="D3" s="377"/>
      <c r="E3" s="377"/>
      <c r="F3" s="377"/>
      <c r="G3" s="377"/>
      <c r="H3" s="377"/>
      <c r="I3" s="377"/>
      <c r="J3" s="377"/>
      <c r="K3" s="377"/>
      <c r="L3" s="377"/>
    </row>
    <row r="4" spans="1:12" ht="31.5" customHeight="1" x14ac:dyDescent="0.2"/>
    <row r="5" spans="1:12" ht="31.5" customHeight="1" x14ac:dyDescent="0.2">
      <c r="A5" s="378" t="s">
        <v>219</v>
      </c>
      <c r="B5" s="378"/>
      <c r="C5" s="378"/>
      <c r="D5" s="378"/>
      <c r="E5" s="378"/>
      <c r="F5" s="378"/>
      <c r="G5" s="378"/>
      <c r="H5" s="378"/>
      <c r="I5" s="378"/>
      <c r="J5" s="378"/>
      <c r="K5" s="378"/>
      <c r="L5" s="378"/>
    </row>
    <row r="6" spans="1:12" x14ac:dyDescent="0.2">
      <c r="A6" s="10"/>
      <c r="B6" s="10"/>
      <c r="C6" s="10"/>
      <c r="D6" s="10"/>
      <c r="E6" s="10"/>
      <c r="F6" s="10"/>
      <c r="G6" s="10"/>
      <c r="H6" s="10"/>
      <c r="I6" s="10"/>
      <c r="J6" s="10"/>
      <c r="K6" s="10"/>
      <c r="L6" s="10"/>
    </row>
    <row r="7" spans="1:12" ht="48.75" customHeight="1" x14ac:dyDescent="0.2">
      <c r="A7" s="379" t="s">
        <v>220</v>
      </c>
      <c r="B7" s="379"/>
      <c r="C7" s="379"/>
      <c r="D7" s="379"/>
      <c r="E7" s="379"/>
      <c r="F7" s="379"/>
      <c r="G7" s="379"/>
      <c r="H7" s="379"/>
      <c r="I7" s="379"/>
      <c r="J7" s="379"/>
      <c r="K7" s="379"/>
      <c r="L7" s="379"/>
    </row>
    <row r="8" spans="1:12" x14ac:dyDescent="0.2">
      <c r="A8" s="10"/>
      <c r="B8" s="10"/>
      <c r="C8" s="10"/>
      <c r="D8" s="10"/>
      <c r="E8" s="10"/>
      <c r="F8" s="10"/>
      <c r="G8" s="10"/>
      <c r="H8" s="10"/>
      <c r="I8" s="10"/>
      <c r="J8" s="10"/>
      <c r="K8" s="10"/>
      <c r="L8" s="10"/>
    </row>
    <row r="9" spans="1:12" ht="15.75" x14ac:dyDescent="0.2">
      <c r="A9" s="379" t="s">
        <v>218</v>
      </c>
      <c r="B9" s="379"/>
      <c r="C9" s="379"/>
      <c r="D9" s="379"/>
      <c r="E9" s="379"/>
      <c r="F9" s="379"/>
      <c r="G9" s="379"/>
      <c r="H9" s="379"/>
      <c r="I9" s="379"/>
      <c r="J9" s="379"/>
      <c r="K9" s="379"/>
      <c r="L9" s="10"/>
    </row>
    <row r="10" spans="1:12" ht="15.75" x14ac:dyDescent="0.25">
      <c r="A10" s="232"/>
      <c r="B10" s="380" t="s">
        <v>211</v>
      </c>
      <c r="C10" s="380"/>
      <c r="D10" s="233" t="s">
        <v>212</v>
      </c>
      <c r="E10" s="233">
        <v>10</v>
      </c>
      <c r="F10" s="381" t="s">
        <v>213</v>
      </c>
      <c r="G10" s="381"/>
      <c r="H10" s="381"/>
      <c r="I10" s="381"/>
      <c r="J10" s="381"/>
      <c r="K10" s="381"/>
      <c r="L10" s="10"/>
    </row>
    <row r="11" spans="1:12" ht="15.75" x14ac:dyDescent="0.25">
      <c r="A11" s="232"/>
      <c r="B11" s="380" t="s">
        <v>214</v>
      </c>
      <c r="C11" s="380"/>
      <c r="D11" s="233" t="s">
        <v>212</v>
      </c>
      <c r="E11" s="233">
        <v>7</v>
      </c>
      <c r="F11" s="381" t="s">
        <v>215</v>
      </c>
      <c r="G11" s="381"/>
      <c r="H11" s="381"/>
      <c r="I11" s="381"/>
      <c r="J11" s="381"/>
      <c r="K11" s="381"/>
      <c r="L11" s="10"/>
    </row>
    <row r="12" spans="1:12" ht="15.75" x14ac:dyDescent="0.25">
      <c r="A12" s="232"/>
      <c r="B12" s="380" t="s">
        <v>216</v>
      </c>
      <c r="C12" s="380"/>
      <c r="D12" s="233" t="s">
        <v>212</v>
      </c>
      <c r="E12" s="233">
        <v>1</v>
      </c>
      <c r="F12" s="381"/>
      <c r="G12" s="381"/>
      <c r="H12" s="381"/>
      <c r="I12" s="381"/>
      <c r="J12" s="381"/>
      <c r="K12" s="381"/>
      <c r="L12" s="10"/>
    </row>
    <row r="15" spans="1:12" x14ac:dyDescent="0.2">
      <c r="A15" s="10"/>
      <c r="B15" s="10"/>
      <c r="C15" s="10"/>
      <c r="D15" s="10"/>
      <c r="E15" s="10"/>
      <c r="F15" s="10"/>
      <c r="G15" s="10"/>
      <c r="H15" s="10"/>
      <c r="I15" s="10"/>
      <c r="J15" s="10"/>
    </row>
    <row r="16" spans="1:12" x14ac:dyDescent="0.2">
      <c r="A16" s="10"/>
      <c r="B16" s="10"/>
      <c r="C16" s="10"/>
      <c r="D16" s="10"/>
      <c r="E16" s="10"/>
      <c r="F16" s="10"/>
      <c r="G16" s="10"/>
      <c r="H16" s="10"/>
      <c r="I16" s="10"/>
      <c r="J16" s="10"/>
    </row>
    <row r="17" spans="1:11" x14ac:dyDescent="0.2">
      <c r="A17" s="10"/>
      <c r="B17" s="10"/>
      <c r="C17" s="10"/>
      <c r="D17" s="10"/>
      <c r="E17" s="10"/>
      <c r="F17" s="10"/>
      <c r="G17" s="10"/>
      <c r="H17" s="10"/>
      <c r="I17" s="10"/>
      <c r="J17" s="10"/>
    </row>
    <row r="18" spans="1:11" x14ac:dyDescent="0.2">
      <c r="A18" s="10"/>
      <c r="B18" s="10"/>
      <c r="C18" s="10"/>
      <c r="D18" s="10"/>
      <c r="E18" s="10"/>
      <c r="F18" s="10"/>
      <c r="G18" s="10"/>
      <c r="H18" s="10"/>
      <c r="I18" s="10"/>
      <c r="J18" s="10"/>
    </row>
    <row r="19" spans="1:11" x14ac:dyDescent="0.2">
      <c r="A19" s="10"/>
      <c r="B19" s="10"/>
      <c r="C19" s="10"/>
      <c r="D19" s="10"/>
      <c r="E19" s="10"/>
      <c r="F19" s="10"/>
      <c r="G19" s="10"/>
      <c r="H19" s="10"/>
      <c r="I19" s="10"/>
      <c r="J19" s="10"/>
    </row>
    <row r="20" spans="1:11" x14ac:dyDescent="0.2">
      <c r="A20" s="10"/>
      <c r="B20" s="10"/>
      <c r="C20" s="10"/>
      <c r="D20" s="10"/>
      <c r="E20" s="10"/>
      <c r="F20" s="10"/>
      <c r="G20" s="10"/>
      <c r="H20" s="10"/>
      <c r="I20" s="10"/>
      <c r="J20" s="10"/>
    </row>
    <row r="21" spans="1:11" x14ac:dyDescent="0.2">
      <c r="A21" s="10"/>
      <c r="B21" s="10"/>
      <c r="C21" s="10"/>
      <c r="D21" s="10"/>
      <c r="E21" s="10"/>
      <c r="F21" s="10"/>
      <c r="G21" s="10"/>
      <c r="H21" s="10"/>
      <c r="I21" s="10"/>
      <c r="J21" s="10"/>
    </row>
    <row r="22" spans="1:11" x14ac:dyDescent="0.2">
      <c r="A22" s="10"/>
      <c r="B22" s="10"/>
      <c r="C22" s="10"/>
      <c r="D22" s="10"/>
      <c r="E22" s="10"/>
      <c r="F22" s="10"/>
      <c r="G22" s="10"/>
      <c r="H22" s="10"/>
      <c r="I22" s="10"/>
      <c r="J22" s="10"/>
    </row>
    <row r="23" spans="1:11" x14ac:dyDescent="0.2">
      <c r="A23" s="10"/>
      <c r="B23" s="10"/>
      <c r="C23" s="10"/>
      <c r="D23" s="10"/>
      <c r="E23" s="10"/>
      <c r="F23" s="10"/>
      <c r="G23" s="10"/>
      <c r="H23" s="10"/>
      <c r="I23" s="10"/>
      <c r="J23" s="10"/>
    </row>
    <row r="24" spans="1:11" x14ac:dyDescent="0.2">
      <c r="A24" s="10"/>
      <c r="B24" s="10"/>
      <c r="C24" s="10"/>
      <c r="D24" s="10"/>
      <c r="E24" s="10"/>
      <c r="F24" s="10"/>
      <c r="G24" s="10"/>
      <c r="H24" s="10"/>
      <c r="I24" s="10"/>
      <c r="J24" s="10"/>
    </row>
    <row r="25" spans="1:11" x14ac:dyDescent="0.2">
      <c r="A25" s="10"/>
      <c r="B25" s="10"/>
      <c r="C25" s="10"/>
      <c r="D25" s="10"/>
      <c r="E25" s="10"/>
      <c r="F25" s="10"/>
      <c r="G25" s="10"/>
      <c r="H25" s="10"/>
      <c r="I25" s="10"/>
      <c r="J25" s="10"/>
    </row>
    <row r="26" spans="1:11" x14ac:dyDescent="0.2">
      <c r="A26" s="10"/>
      <c r="B26" s="10"/>
      <c r="C26" s="10"/>
      <c r="D26" s="10"/>
      <c r="E26" s="10"/>
      <c r="F26" s="10"/>
      <c r="G26" s="10"/>
      <c r="H26" s="10"/>
      <c r="I26" s="10"/>
      <c r="J26" s="10"/>
    </row>
    <row r="27" spans="1:11" x14ac:dyDescent="0.2">
      <c r="A27" s="10"/>
      <c r="B27" s="10"/>
      <c r="C27" s="10"/>
      <c r="D27" s="10"/>
      <c r="E27" s="10"/>
      <c r="F27" s="10"/>
      <c r="G27" s="10"/>
      <c r="H27" s="10"/>
      <c r="I27" s="10"/>
      <c r="J27" s="10"/>
    </row>
    <row r="28" spans="1:11" ht="15.75" customHeight="1" x14ac:dyDescent="0.2">
      <c r="A28" s="10"/>
      <c r="B28" s="10"/>
      <c r="C28" s="10"/>
      <c r="D28" s="10"/>
      <c r="E28" s="10"/>
      <c r="F28" s="10"/>
      <c r="G28" s="10"/>
      <c r="H28" s="10"/>
      <c r="I28" s="10"/>
      <c r="J28" s="10"/>
      <c r="K28" s="231"/>
    </row>
    <row r="29" spans="1:11" ht="15" customHeight="1" x14ac:dyDescent="0.2">
      <c r="A29" s="10"/>
      <c r="B29" s="10"/>
      <c r="C29" s="10"/>
      <c r="D29" s="10"/>
      <c r="E29" s="10"/>
      <c r="F29" s="10"/>
      <c r="G29" s="10"/>
      <c r="H29" s="10"/>
      <c r="I29" s="10"/>
      <c r="J29" s="10"/>
      <c r="K29" s="231"/>
    </row>
    <row r="30" spans="1:11" ht="15.75" customHeight="1" x14ac:dyDescent="0.2">
      <c r="A30" s="10"/>
      <c r="B30" s="10"/>
      <c r="C30" s="10"/>
      <c r="D30" s="10"/>
      <c r="E30" s="10"/>
      <c r="F30" s="10"/>
      <c r="G30" s="10"/>
      <c r="H30" s="10"/>
      <c r="I30" s="10"/>
      <c r="J30" s="10"/>
      <c r="K30" s="231"/>
    </row>
    <row r="31" spans="1:11" ht="123" customHeight="1" x14ac:dyDescent="0.2">
      <c r="A31" s="231"/>
      <c r="B31" s="231"/>
      <c r="C31" s="231"/>
      <c r="D31" s="231"/>
      <c r="E31" s="231"/>
      <c r="F31" s="231"/>
      <c r="G31" s="231"/>
      <c r="H31" s="231"/>
      <c r="I31" s="231"/>
      <c r="J31" s="231"/>
      <c r="K31" s="231"/>
    </row>
    <row r="32" spans="1:11" ht="22.5" customHeight="1" x14ac:dyDescent="0.2">
      <c r="A32" s="374" t="s">
        <v>227</v>
      </c>
      <c r="B32" s="374"/>
      <c r="C32" s="374"/>
      <c r="D32" s="374"/>
      <c r="E32" s="374"/>
      <c r="F32" s="374"/>
      <c r="G32" s="374"/>
      <c r="H32" s="374"/>
      <c r="I32" s="374"/>
      <c r="J32" s="374"/>
      <c r="K32" s="374"/>
    </row>
    <row r="33" spans="1:11" ht="18.75" customHeight="1" x14ac:dyDescent="0.2">
      <c r="A33" s="375" t="s">
        <v>207</v>
      </c>
      <c r="B33" s="375"/>
      <c r="C33" s="375"/>
      <c r="D33" s="375"/>
      <c r="E33" s="375"/>
      <c r="F33" s="375"/>
      <c r="G33" s="375"/>
      <c r="H33" s="375"/>
      <c r="I33" s="375"/>
      <c r="J33" s="375"/>
      <c r="K33" s="375"/>
    </row>
    <row r="34" spans="1:11" ht="32.25" customHeight="1" x14ac:dyDescent="0.2">
      <c r="A34" s="376" t="s">
        <v>208</v>
      </c>
      <c r="B34" s="376"/>
      <c r="C34" s="376"/>
      <c r="D34" s="376"/>
      <c r="E34" s="376"/>
      <c r="F34" s="376"/>
      <c r="G34" s="376"/>
      <c r="H34" s="376"/>
      <c r="I34" s="376"/>
      <c r="J34" s="376"/>
      <c r="K34" s="376"/>
    </row>
    <row r="35" spans="1:11" ht="15.75" x14ac:dyDescent="0.2">
      <c r="A35" s="376" t="s">
        <v>255</v>
      </c>
      <c r="B35" s="376"/>
      <c r="C35" s="376"/>
      <c r="D35" s="376"/>
      <c r="E35" s="376"/>
      <c r="F35" s="376"/>
      <c r="G35" s="376"/>
      <c r="H35" s="376"/>
      <c r="I35" s="376"/>
      <c r="J35" s="376"/>
      <c r="K35" s="376"/>
    </row>
  </sheetData>
  <mergeCells count="16">
    <mergeCell ref="A32:K32"/>
    <mergeCell ref="A33:K33"/>
    <mergeCell ref="A34:K34"/>
    <mergeCell ref="A35:K35"/>
    <mergeCell ref="A1:L1"/>
    <mergeCell ref="A2:L2"/>
    <mergeCell ref="A3:L3"/>
    <mergeCell ref="A5:L5"/>
    <mergeCell ref="A7:L7"/>
    <mergeCell ref="A9:K9"/>
    <mergeCell ref="B10:C10"/>
    <mergeCell ref="F10:K10"/>
    <mergeCell ref="B11:C11"/>
    <mergeCell ref="F11:K11"/>
    <mergeCell ref="B12:C12"/>
    <mergeCell ref="F12:K12"/>
  </mergeCells>
  <pageMargins left="1.1811023622047245" right="0.39370078740157483" top="0.78740157480314965" bottom="0.78740157480314965" header="0.31496062992125984" footer="0.31496062992125984"/>
  <pageSetup paperSize="9" scale="7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140"/>
  <sheetViews>
    <sheetView zoomScaleNormal="100" workbookViewId="0">
      <selection sqref="A1:P1"/>
    </sheetView>
  </sheetViews>
  <sheetFormatPr defaultRowHeight="12.75" x14ac:dyDescent="0.2"/>
  <cols>
    <col min="1" max="3" width="2.7109375" style="10" customWidth="1"/>
    <col min="4" max="4" width="47.42578125" style="10" customWidth="1"/>
    <col min="5" max="5" width="3.5703125" style="44" customWidth="1"/>
    <col min="6" max="7" width="2.7109375" style="16" customWidth="1"/>
    <col min="8" max="8" width="7.7109375" style="10" customWidth="1"/>
    <col min="9" max="11" width="8" style="10" customWidth="1"/>
    <col min="12" max="12" width="37.42578125" style="36" customWidth="1"/>
    <col min="13" max="13" width="6.140625" style="37" customWidth="1"/>
    <col min="14" max="14" width="6.140625" style="52" customWidth="1"/>
    <col min="15" max="16" width="32.28515625" style="10" customWidth="1"/>
    <col min="17" max="16384" width="9.140625" style="10"/>
  </cols>
  <sheetData>
    <row r="1" spans="1:16" ht="18.75" customHeight="1" x14ac:dyDescent="0.2">
      <c r="A1" s="546" t="s">
        <v>152</v>
      </c>
      <c r="B1" s="546"/>
      <c r="C1" s="546"/>
      <c r="D1" s="546"/>
      <c r="E1" s="546"/>
      <c r="F1" s="546"/>
      <c r="G1" s="546"/>
      <c r="H1" s="546"/>
      <c r="I1" s="546"/>
      <c r="J1" s="546"/>
      <c r="K1" s="546"/>
      <c r="L1" s="546"/>
      <c r="M1" s="546"/>
      <c r="N1" s="546"/>
      <c r="O1" s="546"/>
      <c r="P1" s="546"/>
    </row>
    <row r="2" spans="1:16" ht="15" customHeight="1" x14ac:dyDescent="0.2">
      <c r="A2" s="547" t="s">
        <v>153</v>
      </c>
      <c r="B2" s="547"/>
      <c r="C2" s="547"/>
      <c r="D2" s="547"/>
      <c r="E2" s="547"/>
      <c r="F2" s="547"/>
      <c r="G2" s="547"/>
      <c r="H2" s="547"/>
      <c r="I2" s="547"/>
      <c r="J2" s="547"/>
      <c r="K2" s="547"/>
      <c r="L2" s="547"/>
      <c r="M2" s="547"/>
      <c r="N2" s="547"/>
      <c r="O2" s="547"/>
      <c r="P2" s="547"/>
    </row>
    <row r="3" spans="1:16" ht="15" customHeight="1" thickBot="1" x14ac:dyDescent="0.25">
      <c r="A3" s="581"/>
      <c r="B3" s="581"/>
      <c r="C3" s="581"/>
      <c r="D3" s="581"/>
      <c r="E3" s="581"/>
      <c r="F3" s="581"/>
      <c r="G3" s="581"/>
      <c r="H3" s="581"/>
      <c r="I3" s="581"/>
      <c r="J3" s="581"/>
      <c r="K3" s="581"/>
      <c r="L3" s="581"/>
      <c r="M3" s="581"/>
      <c r="N3" s="581"/>
    </row>
    <row r="4" spans="1:16" s="46" customFormat="1" ht="36.75" customHeight="1" x14ac:dyDescent="0.2">
      <c r="A4" s="590" t="s">
        <v>0</v>
      </c>
      <c r="B4" s="593" t="s">
        <v>1</v>
      </c>
      <c r="C4" s="596" t="s">
        <v>2</v>
      </c>
      <c r="D4" s="599" t="s">
        <v>26</v>
      </c>
      <c r="E4" s="579" t="s">
        <v>34</v>
      </c>
      <c r="F4" s="576" t="s">
        <v>85</v>
      </c>
      <c r="G4" s="610" t="s">
        <v>3</v>
      </c>
      <c r="H4" s="608" t="s">
        <v>4</v>
      </c>
      <c r="I4" s="569" t="s">
        <v>82</v>
      </c>
      <c r="J4" s="582"/>
      <c r="K4" s="583"/>
      <c r="L4" s="569" t="s">
        <v>134</v>
      </c>
      <c r="M4" s="570"/>
      <c r="N4" s="571"/>
      <c r="O4" s="432" t="s">
        <v>150</v>
      </c>
      <c r="P4" s="435" t="s">
        <v>151</v>
      </c>
    </row>
    <row r="5" spans="1:16" s="46" customFormat="1" ht="15" customHeight="1" x14ac:dyDescent="0.2">
      <c r="A5" s="591"/>
      <c r="B5" s="594"/>
      <c r="C5" s="597"/>
      <c r="D5" s="600"/>
      <c r="E5" s="580"/>
      <c r="F5" s="577"/>
      <c r="G5" s="611"/>
      <c r="H5" s="609"/>
      <c r="I5" s="606" t="s">
        <v>135</v>
      </c>
      <c r="J5" s="584" t="s">
        <v>136</v>
      </c>
      <c r="K5" s="584" t="s">
        <v>137</v>
      </c>
      <c r="L5" s="567" t="s">
        <v>26</v>
      </c>
      <c r="M5" s="572" t="s">
        <v>162</v>
      </c>
      <c r="N5" s="574" t="s">
        <v>163</v>
      </c>
      <c r="O5" s="433"/>
      <c r="P5" s="436"/>
    </row>
    <row r="6" spans="1:16" s="46" customFormat="1" ht="72.75" customHeight="1" thickBot="1" x14ac:dyDescent="0.25">
      <c r="A6" s="592"/>
      <c r="B6" s="595"/>
      <c r="C6" s="598"/>
      <c r="D6" s="600"/>
      <c r="E6" s="580"/>
      <c r="F6" s="578"/>
      <c r="G6" s="611"/>
      <c r="H6" s="609"/>
      <c r="I6" s="607"/>
      <c r="J6" s="585"/>
      <c r="K6" s="585"/>
      <c r="L6" s="568"/>
      <c r="M6" s="573"/>
      <c r="N6" s="575"/>
      <c r="O6" s="434"/>
      <c r="P6" s="437"/>
    </row>
    <row r="7" spans="1:16" ht="28.5" customHeight="1" x14ac:dyDescent="0.2">
      <c r="A7" s="527" t="s">
        <v>5</v>
      </c>
      <c r="B7" s="617" t="s">
        <v>50</v>
      </c>
      <c r="C7" s="618"/>
      <c r="D7" s="618"/>
      <c r="E7" s="618"/>
      <c r="F7" s="618"/>
      <c r="G7" s="618"/>
      <c r="H7" s="618"/>
      <c r="I7" s="618"/>
      <c r="J7" s="618"/>
      <c r="K7" s="619"/>
      <c r="L7" s="125" t="s">
        <v>154</v>
      </c>
      <c r="M7" s="126" t="s">
        <v>155</v>
      </c>
      <c r="N7" s="239">
        <v>99</v>
      </c>
      <c r="O7" s="167"/>
      <c r="P7" s="127"/>
    </row>
    <row r="8" spans="1:16" ht="39.75" customHeight="1" x14ac:dyDescent="0.2">
      <c r="A8" s="528"/>
      <c r="B8" s="620"/>
      <c r="C8" s="621"/>
      <c r="D8" s="621"/>
      <c r="E8" s="621"/>
      <c r="F8" s="621"/>
      <c r="G8" s="621"/>
      <c r="H8" s="621"/>
      <c r="I8" s="621"/>
      <c r="J8" s="621"/>
      <c r="K8" s="622"/>
      <c r="L8" s="131" t="s">
        <v>239</v>
      </c>
      <c r="M8" s="132" t="s">
        <v>156</v>
      </c>
      <c r="N8" s="224">
        <v>97.5</v>
      </c>
      <c r="O8" s="133"/>
      <c r="P8" s="134"/>
    </row>
    <row r="9" spans="1:16" ht="39.75" customHeight="1" x14ac:dyDescent="0.2">
      <c r="A9" s="528"/>
      <c r="B9" s="620"/>
      <c r="C9" s="621"/>
      <c r="D9" s="621"/>
      <c r="E9" s="621"/>
      <c r="F9" s="621"/>
      <c r="G9" s="621"/>
      <c r="H9" s="621"/>
      <c r="I9" s="621"/>
      <c r="J9" s="621"/>
      <c r="K9" s="622"/>
      <c r="L9" s="131" t="s">
        <v>157</v>
      </c>
      <c r="M9" s="132" t="s">
        <v>158</v>
      </c>
      <c r="N9" s="224">
        <v>574.5</v>
      </c>
      <c r="O9" s="133"/>
      <c r="P9" s="134"/>
    </row>
    <row r="10" spans="1:16" ht="15" customHeight="1" thickBot="1" x14ac:dyDescent="0.25">
      <c r="A10" s="529"/>
      <c r="B10" s="623"/>
      <c r="C10" s="624"/>
      <c r="D10" s="624"/>
      <c r="E10" s="624"/>
      <c r="F10" s="624"/>
      <c r="G10" s="624"/>
      <c r="H10" s="624"/>
      <c r="I10" s="624"/>
      <c r="J10" s="624"/>
      <c r="K10" s="625"/>
      <c r="L10" s="128" t="s">
        <v>159</v>
      </c>
      <c r="M10" s="129" t="s">
        <v>160</v>
      </c>
      <c r="N10" s="225">
        <v>106</v>
      </c>
      <c r="O10" s="124"/>
      <c r="P10" s="130"/>
    </row>
    <row r="11" spans="1:16" ht="16.5" customHeight="1" thickBot="1" x14ac:dyDescent="0.25">
      <c r="A11" s="165" t="s">
        <v>5</v>
      </c>
      <c r="B11" s="170" t="s">
        <v>5</v>
      </c>
      <c r="C11" s="55" t="s">
        <v>51</v>
      </c>
      <c r="D11" s="56"/>
      <c r="E11" s="56"/>
      <c r="F11" s="56"/>
      <c r="G11" s="56"/>
      <c r="H11" s="56"/>
      <c r="I11" s="56"/>
      <c r="J11" s="88"/>
      <c r="K11" s="88"/>
      <c r="L11" s="89"/>
      <c r="M11" s="90"/>
      <c r="N11" s="91"/>
      <c r="O11" s="386"/>
      <c r="P11" s="387"/>
    </row>
    <row r="12" spans="1:16" ht="27" customHeight="1" x14ac:dyDescent="0.2">
      <c r="A12" s="562" t="s">
        <v>5</v>
      </c>
      <c r="B12" s="548" t="s">
        <v>5</v>
      </c>
      <c r="C12" s="686" t="s">
        <v>5</v>
      </c>
      <c r="D12" s="53" t="s">
        <v>52</v>
      </c>
      <c r="E12" s="54"/>
      <c r="F12" s="409" t="s">
        <v>13</v>
      </c>
      <c r="G12" s="462" t="s">
        <v>48</v>
      </c>
      <c r="H12" s="11"/>
      <c r="I12" s="97"/>
      <c r="J12" s="67"/>
      <c r="K12" s="87"/>
      <c r="L12" s="174"/>
      <c r="M12" s="176"/>
      <c r="N12" s="160"/>
      <c r="O12" s="261"/>
      <c r="P12" s="116"/>
    </row>
    <row r="13" spans="1:16" ht="23.25" customHeight="1" x14ac:dyDescent="0.2">
      <c r="A13" s="563"/>
      <c r="B13" s="553"/>
      <c r="C13" s="550"/>
      <c r="D13" s="602" t="s">
        <v>64</v>
      </c>
      <c r="E13" s="605"/>
      <c r="F13" s="410"/>
      <c r="G13" s="463"/>
      <c r="H13" s="12" t="s">
        <v>8</v>
      </c>
      <c r="I13" s="98">
        <v>190</v>
      </c>
      <c r="J13" s="68">
        <v>190</v>
      </c>
      <c r="K13" s="74">
        <v>189.8</v>
      </c>
      <c r="L13" s="358" t="s">
        <v>256</v>
      </c>
      <c r="M13" s="177" t="s">
        <v>169</v>
      </c>
      <c r="N13" s="161" t="s">
        <v>169</v>
      </c>
      <c r="O13" s="448" t="s">
        <v>170</v>
      </c>
      <c r="P13" s="117"/>
    </row>
    <row r="14" spans="1:16" ht="27.75" customHeight="1" x14ac:dyDescent="0.2">
      <c r="A14" s="563"/>
      <c r="B14" s="553"/>
      <c r="C14" s="550"/>
      <c r="D14" s="603"/>
      <c r="E14" s="605"/>
      <c r="F14" s="410"/>
      <c r="G14" s="463"/>
      <c r="H14" s="92" t="s">
        <v>15</v>
      </c>
      <c r="I14" s="95">
        <f>SUM(I13:I13)</f>
        <v>190</v>
      </c>
      <c r="J14" s="95">
        <f>SUM(J13:J13)</f>
        <v>190</v>
      </c>
      <c r="K14" s="114">
        <f>SUM(K13:K13)</f>
        <v>189.8</v>
      </c>
      <c r="L14" s="75"/>
      <c r="M14" s="78"/>
      <c r="N14" s="75"/>
      <c r="O14" s="449"/>
      <c r="P14" s="120"/>
    </row>
    <row r="15" spans="1:16" ht="13.5" customHeight="1" x14ac:dyDescent="0.2">
      <c r="A15" s="563"/>
      <c r="B15" s="553"/>
      <c r="C15" s="550"/>
      <c r="D15" s="604" t="s">
        <v>65</v>
      </c>
      <c r="E15" s="467" t="s">
        <v>83</v>
      </c>
      <c r="F15" s="410"/>
      <c r="G15" s="463"/>
      <c r="H15" s="12" t="s">
        <v>8</v>
      </c>
      <c r="I15" s="69">
        <v>29.1</v>
      </c>
      <c r="J15" s="68">
        <v>29.1</v>
      </c>
      <c r="K15" s="74">
        <v>34.6</v>
      </c>
      <c r="L15" s="682" t="s">
        <v>91</v>
      </c>
      <c r="M15" s="684" t="s">
        <v>90</v>
      </c>
      <c r="N15" s="161" t="s">
        <v>90</v>
      </c>
      <c r="O15" s="444" t="s">
        <v>228</v>
      </c>
      <c r="P15" s="121"/>
    </row>
    <row r="16" spans="1:16" ht="13.5" customHeight="1" x14ac:dyDescent="0.2">
      <c r="A16" s="563"/>
      <c r="B16" s="553"/>
      <c r="C16" s="550"/>
      <c r="D16" s="604"/>
      <c r="E16" s="468"/>
      <c r="F16" s="410"/>
      <c r="G16" s="463"/>
      <c r="H16" s="12"/>
      <c r="I16" s="69"/>
      <c r="J16" s="68"/>
      <c r="K16" s="74"/>
      <c r="L16" s="683"/>
      <c r="M16" s="685"/>
      <c r="N16" s="161"/>
      <c r="O16" s="445"/>
      <c r="P16" s="117"/>
    </row>
    <row r="17" spans="1:18" ht="13.5" customHeight="1" x14ac:dyDescent="0.2">
      <c r="A17" s="563"/>
      <c r="B17" s="553"/>
      <c r="C17" s="550"/>
      <c r="D17" s="604"/>
      <c r="E17" s="469"/>
      <c r="F17" s="410"/>
      <c r="G17" s="463"/>
      <c r="H17" s="92" t="s">
        <v>15</v>
      </c>
      <c r="I17" s="95">
        <f>SUM(I15:I16)</f>
        <v>29.1</v>
      </c>
      <c r="J17" s="95">
        <f>SUM(J15:J16)</f>
        <v>29.1</v>
      </c>
      <c r="K17" s="114">
        <f>SUM(K15:K16)</f>
        <v>34.6</v>
      </c>
      <c r="L17" s="175"/>
      <c r="M17" s="178"/>
      <c r="N17" s="76"/>
      <c r="O17" s="446"/>
      <c r="P17" s="120"/>
    </row>
    <row r="18" spans="1:18" ht="62.25" customHeight="1" x14ac:dyDescent="0.2">
      <c r="A18" s="563"/>
      <c r="B18" s="553"/>
      <c r="C18" s="550"/>
      <c r="D18" s="601" t="s">
        <v>66</v>
      </c>
      <c r="E18" s="467"/>
      <c r="F18" s="410"/>
      <c r="G18" s="463"/>
      <c r="H18" s="612" t="s">
        <v>8</v>
      </c>
      <c r="I18" s="588">
        <v>107.8</v>
      </c>
      <c r="J18" s="586">
        <v>120.1</v>
      </c>
      <c r="K18" s="586">
        <v>119.8</v>
      </c>
      <c r="L18" s="667" t="s">
        <v>257</v>
      </c>
      <c r="M18" s="708">
        <v>625</v>
      </c>
      <c r="N18" s="706" t="s">
        <v>166</v>
      </c>
      <c r="O18" s="450" t="s">
        <v>240</v>
      </c>
      <c r="P18" s="444" t="s">
        <v>229</v>
      </c>
    </row>
    <row r="19" spans="1:18" ht="16.5" customHeight="1" x14ac:dyDescent="0.2">
      <c r="A19" s="563"/>
      <c r="B19" s="553"/>
      <c r="C19" s="550"/>
      <c r="D19" s="601"/>
      <c r="E19" s="468"/>
      <c r="F19" s="410"/>
      <c r="G19" s="463"/>
      <c r="H19" s="613"/>
      <c r="I19" s="589"/>
      <c r="J19" s="587"/>
      <c r="K19" s="587"/>
      <c r="L19" s="668"/>
      <c r="M19" s="709"/>
      <c r="N19" s="707"/>
      <c r="O19" s="451"/>
      <c r="P19" s="447"/>
    </row>
    <row r="20" spans="1:18" ht="13.5" customHeight="1" x14ac:dyDescent="0.2">
      <c r="A20" s="563"/>
      <c r="B20" s="553"/>
      <c r="C20" s="550"/>
      <c r="D20" s="601"/>
      <c r="E20" s="469"/>
      <c r="F20" s="410"/>
      <c r="G20" s="463"/>
      <c r="H20" s="92" t="s">
        <v>15</v>
      </c>
      <c r="I20" s="95">
        <f>SUM(I18:I19)</f>
        <v>107.8</v>
      </c>
      <c r="J20" s="95">
        <f>SUM(J18:J19)</f>
        <v>120.1</v>
      </c>
      <c r="K20" s="114">
        <f>SUM(K18:K19)</f>
        <v>119.8</v>
      </c>
      <c r="L20" s="238" t="s">
        <v>190</v>
      </c>
      <c r="M20" s="264"/>
      <c r="N20" s="237"/>
      <c r="O20" s="262"/>
      <c r="P20" s="263" t="s">
        <v>232</v>
      </c>
    </row>
    <row r="21" spans="1:18" ht="13.5" customHeight="1" x14ac:dyDescent="0.2">
      <c r="A21" s="563"/>
      <c r="B21" s="553"/>
      <c r="C21" s="550"/>
      <c r="D21" s="614" t="s">
        <v>132</v>
      </c>
      <c r="E21" s="467"/>
      <c r="F21" s="410"/>
      <c r="G21" s="463"/>
      <c r="H21" s="12" t="s">
        <v>8</v>
      </c>
      <c r="I21" s="98">
        <v>217.8</v>
      </c>
      <c r="J21" s="68">
        <v>250.5</v>
      </c>
      <c r="K21" s="199">
        <v>248.9</v>
      </c>
      <c r="L21" s="156" t="s">
        <v>92</v>
      </c>
      <c r="M21" s="200">
        <v>44</v>
      </c>
      <c r="N21" s="197">
        <v>43</v>
      </c>
      <c r="O21" s="241"/>
      <c r="P21" s="241"/>
    </row>
    <row r="22" spans="1:18" ht="13.5" customHeight="1" x14ac:dyDescent="0.2">
      <c r="A22" s="563"/>
      <c r="B22" s="553"/>
      <c r="C22" s="550"/>
      <c r="D22" s="615"/>
      <c r="E22" s="468"/>
      <c r="F22" s="410"/>
      <c r="G22" s="463"/>
      <c r="H22" s="12"/>
      <c r="I22" s="98"/>
      <c r="J22" s="68"/>
      <c r="K22" s="74"/>
      <c r="L22" s="156" t="s">
        <v>93</v>
      </c>
      <c r="M22" s="200">
        <v>35</v>
      </c>
      <c r="N22" s="197">
        <v>5</v>
      </c>
      <c r="O22" s="241"/>
      <c r="P22" s="240"/>
    </row>
    <row r="23" spans="1:18" ht="13.5" customHeight="1" x14ac:dyDescent="0.2">
      <c r="A23" s="563"/>
      <c r="B23" s="553"/>
      <c r="C23" s="550"/>
      <c r="D23" s="615"/>
      <c r="E23" s="468"/>
      <c r="F23" s="410"/>
      <c r="G23" s="463"/>
      <c r="H23" s="201"/>
      <c r="I23" s="202"/>
      <c r="J23" s="203"/>
      <c r="K23" s="204"/>
      <c r="L23" s="205" t="s">
        <v>124</v>
      </c>
      <c r="M23" s="200">
        <v>1</v>
      </c>
      <c r="N23" s="197">
        <v>1</v>
      </c>
      <c r="O23" s="241"/>
      <c r="P23" s="240"/>
    </row>
    <row r="24" spans="1:18" ht="13.5" customHeight="1" x14ac:dyDescent="0.2">
      <c r="A24" s="528"/>
      <c r="B24" s="514"/>
      <c r="C24" s="551"/>
      <c r="D24" s="615"/>
      <c r="E24" s="468"/>
      <c r="F24" s="410"/>
      <c r="G24" s="463"/>
      <c r="H24" s="206"/>
      <c r="I24" s="69"/>
      <c r="J24" s="68"/>
      <c r="K24" s="74"/>
      <c r="L24" s="205" t="s">
        <v>131</v>
      </c>
      <c r="M24" s="200">
        <v>1</v>
      </c>
      <c r="N24" s="197">
        <v>1</v>
      </c>
      <c r="O24" s="241"/>
      <c r="P24" s="240"/>
    </row>
    <row r="25" spans="1:18" ht="13.5" customHeight="1" x14ac:dyDescent="0.2">
      <c r="A25" s="528"/>
      <c r="B25" s="514"/>
      <c r="C25" s="551"/>
      <c r="D25" s="616"/>
      <c r="E25" s="468"/>
      <c r="F25" s="410"/>
      <c r="G25" s="463"/>
      <c r="H25" s="207" t="s">
        <v>15</v>
      </c>
      <c r="I25" s="208">
        <f>SUM(I21:I24)</f>
        <v>217.8</v>
      </c>
      <c r="J25" s="208">
        <f>SUM(J21:J24)</f>
        <v>250.5</v>
      </c>
      <c r="K25" s="209">
        <f>SUM(K21:K24)</f>
        <v>248.9</v>
      </c>
      <c r="L25" s="205" t="s">
        <v>133</v>
      </c>
      <c r="M25" s="200">
        <v>1</v>
      </c>
      <c r="N25" s="197">
        <v>2</v>
      </c>
      <c r="O25" s="241"/>
      <c r="P25" s="240"/>
    </row>
    <row r="26" spans="1:18" ht="13.5" customHeight="1" thickBot="1" x14ac:dyDescent="0.25">
      <c r="A26" s="564"/>
      <c r="B26" s="549"/>
      <c r="C26" s="552"/>
      <c r="D26" s="210"/>
      <c r="E26" s="211"/>
      <c r="F26" s="212"/>
      <c r="G26" s="213"/>
      <c r="H26" s="94" t="s">
        <v>15</v>
      </c>
      <c r="I26" s="111">
        <f>SUM(I25,I20,I17,I14)</f>
        <v>544.70000000000005</v>
      </c>
      <c r="J26" s="111">
        <f>SUM(J25,J20,J17,J14)</f>
        <v>589.70000000000005</v>
      </c>
      <c r="K26" s="106">
        <f>SUM(K25,K20,K17,K14)</f>
        <v>593.1</v>
      </c>
      <c r="L26" s="214" t="s">
        <v>138</v>
      </c>
      <c r="M26" s="215">
        <v>12</v>
      </c>
      <c r="N26" s="198">
        <v>19</v>
      </c>
      <c r="O26" s="242"/>
      <c r="P26" s="286"/>
    </row>
    <row r="27" spans="1:18" ht="32.25" customHeight="1" x14ac:dyDescent="0.2">
      <c r="A27" s="527" t="s">
        <v>5</v>
      </c>
      <c r="B27" s="513" t="s">
        <v>5</v>
      </c>
      <c r="C27" s="693" t="s">
        <v>6</v>
      </c>
      <c r="D27" s="45" t="s">
        <v>53</v>
      </c>
      <c r="E27" s="43"/>
      <c r="F27" s="397" t="s">
        <v>10</v>
      </c>
      <c r="G27" s="657" t="s">
        <v>48</v>
      </c>
      <c r="H27" s="99"/>
      <c r="I27" s="20"/>
      <c r="J27" s="87"/>
      <c r="K27" s="67"/>
      <c r="L27" s="31"/>
      <c r="M27" s="284"/>
      <c r="N27" s="283"/>
      <c r="O27" s="382" t="s">
        <v>230</v>
      </c>
      <c r="P27" s="116"/>
      <c r="R27" s="51"/>
    </row>
    <row r="28" spans="1:18" ht="21" customHeight="1" x14ac:dyDescent="0.2">
      <c r="A28" s="528"/>
      <c r="B28" s="514"/>
      <c r="C28" s="551"/>
      <c r="D28" s="470" t="s">
        <v>68</v>
      </c>
      <c r="E28" s="702" t="s">
        <v>39</v>
      </c>
      <c r="F28" s="398"/>
      <c r="G28" s="658"/>
      <c r="H28" s="100" t="s">
        <v>8</v>
      </c>
      <c r="I28" s="14">
        <v>5826</v>
      </c>
      <c r="J28" s="74">
        <v>6047.4</v>
      </c>
      <c r="K28" s="68">
        <v>6047.4</v>
      </c>
      <c r="L28" s="59" t="s">
        <v>258</v>
      </c>
      <c r="M28" s="285">
        <v>7300</v>
      </c>
      <c r="N28" s="282" t="s">
        <v>171</v>
      </c>
      <c r="O28" s="384"/>
      <c r="P28" s="117"/>
    </row>
    <row r="29" spans="1:18" ht="21" customHeight="1" x14ac:dyDescent="0.2">
      <c r="A29" s="528"/>
      <c r="B29" s="514"/>
      <c r="C29" s="551"/>
      <c r="D29" s="470"/>
      <c r="E29" s="702"/>
      <c r="F29" s="398"/>
      <c r="G29" s="658"/>
      <c r="H29" s="100" t="s">
        <v>31</v>
      </c>
      <c r="I29" s="14">
        <v>0</v>
      </c>
      <c r="J29" s="74">
        <v>105</v>
      </c>
      <c r="K29" s="68">
        <v>105</v>
      </c>
      <c r="L29" s="59" t="s">
        <v>94</v>
      </c>
      <c r="M29" s="285">
        <v>22547</v>
      </c>
      <c r="N29" s="282" t="s">
        <v>261</v>
      </c>
      <c r="O29" s="384"/>
      <c r="P29" s="117"/>
    </row>
    <row r="30" spans="1:18" ht="18.75" customHeight="1" x14ac:dyDescent="0.2">
      <c r="A30" s="528"/>
      <c r="B30" s="514"/>
      <c r="C30" s="551"/>
      <c r="D30" s="470"/>
      <c r="E30" s="702"/>
      <c r="F30" s="398"/>
      <c r="G30" s="658"/>
      <c r="H30" s="144" t="s">
        <v>15</v>
      </c>
      <c r="I30" s="138">
        <f>SUM(I28:I29)</f>
        <v>5826</v>
      </c>
      <c r="J30" s="138">
        <f t="shared" ref="J30:K30" si="0">SUM(J28:J29)</f>
        <v>6152.4</v>
      </c>
      <c r="K30" s="142">
        <f t="shared" si="0"/>
        <v>6152.4</v>
      </c>
      <c r="L30" s="79" t="s">
        <v>95</v>
      </c>
      <c r="M30" s="285">
        <v>20</v>
      </c>
      <c r="N30" s="77" t="s">
        <v>172</v>
      </c>
      <c r="O30" s="447"/>
      <c r="P30" s="120"/>
    </row>
    <row r="31" spans="1:18" ht="16.5" customHeight="1" x14ac:dyDescent="0.2">
      <c r="A31" s="528"/>
      <c r="B31" s="514"/>
      <c r="C31" s="551"/>
      <c r="D31" s="470" t="s">
        <v>69</v>
      </c>
      <c r="E31" s="471" t="s">
        <v>40</v>
      </c>
      <c r="F31" s="398"/>
      <c r="G31" s="658"/>
      <c r="H31" s="100" t="s">
        <v>8</v>
      </c>
      <c r="I31" s="14">
        <v>195.3</v>
      </c>
      <c r="J31" s="74">
        <v>195.3</v>
      </c>
      <c r="K31" s="68">
        <v>195.3</v>
      </c>
      <c r="L31" s="58" t="s">
        <v>97</v>
      </c>
      <c r="M31" s="81">
        <v>42</v>
      </c>
      <c r="N31" s="281" t="s">
        <v>191</v>
      </c>
      <c r="O31" s="444"/>
      <c r="P31" s="444" t="s">
        <v>192</v>
      </c>
    </row>
    <row r="32" spans="1:18" ht="16.5" customHeight="1" x14ac:dyDescent="0.2">
      <c r="A32" s="528"/>
      <c r="B32" s="514"/>
      <c r="C32" s="551"/>
      <c r="D32" s="470"/>
      <c r="E32" s="471"/>
      <c r="F32" s="398"/>
      <c r="G32" s="658"/>
      <c r="H32" s="100" t="s">
        <v>49</v>
      </c>
      <c r="I32" s="14">
        <v>2.5</v>
      </c>
      <c r="J32" s="74">
        <v>2.5</v>
      </c>
      <c r="K32" s="68">
        <v>1.5</v>
      </c>
      <c r="L32" s="59" t="s">
        <v>241</v>
      </c>
      <c r="M32" s="285">
        <v>2</v>
      </c>
      <c r="N32" s="282" t="s">
        <v>128</v>
      </c>
      <c r="O32" s="445"/>
      <c r="P32" s="445"/>
    </row>
    <row r="33" spans="1:16" ht="15" customHeight="1" x14ac:dyDescent="0.2">
      <c r="A33" s="528"/>
      <c r="B33" s="514"/>
      <c r="C33" s="551"/>
      <c r="D33" s="470"/>
      <c r="E33" s="471"/>
      <c r="F33" s="398"/>
      <c r="G33" s="658"/>
      <c r="H33" s="144" t="s">
        <v>15</v>
      </c>
      <c r="I33" s="138">
        <f>SUM(I31:I32)</f>
        <v>197.8</v>
      </c>
      <c r="J33" s="138">
        <f t="shared" ref="J33:K33" si="1">SUM(J31:J32)</f>
        <v>197.8</v>
      </c>
      <c r="K33" s="142">
        <f t="shared" si="1"/>
        <v>196.8</v>
      </c>
      <c r="L33" s="79"/>
      <c r="M33" s="82"/>
      <c r="N33" s="77"/>
      <c r="O33" s="120"/>
      <c r="P33" s="120"/>
    </row>
    <row r="34" spans="1:16" ht="29.25" customHeight="1" x14ac:dyDescent="0.2">
      <c r="A34" s="528"/>
      <c r="B34" s="514"/>
      <c r="C34" s="551"/>
      <c r="D34" s="280" t="s">
        <v>243</v>
      </c>
      <c r="E34" s="471"/>
      <c r="F34" s="398"/>
      <c r="G34" s="658"/>
      <c r="H34" s="100" t="s">
        <v>8</v>
      </c>
      <c r="I34" s="14">
        <v>145</v>
      </c>
      <c r="J34" s="74">
        <v>145</v>
      </c>
      <c r="K34" s="68">
        <v>145</v>
      </c>
      <c r="L34" s="58" t="s">
        <v>96</v>
      </c>
      <c r="M34" s="81">
        <v>250</v>
      </c>
      <c r="N34" s="282" t="s">
        <v>167</v>
      </c>
      <c r="O34" s="444"/>
      <c r="P34" s="444" t="s">
        <v>231</v>
      </c>
    </row>
    <row r="35" spans="1:16" ht="15" customHeight="1" x14ac:dyDescent="0.2">
      <c r="A35" s="528"/>
      <c r="B35" s="514"/>
      <c r="C35" s="551"/>
      <c r="D35" s="655" t="s">
        <v>54</v>
      </c>
      <c r="E35" s="471"/>
      <c r="F35" s="398"/>
      <c r="G35" s="658"/>
      <c r="H35" s="100" t="s">
        <v>84</v>
      </c>
      <c r="I35" s="14">
        <v>0</v>
      </c>
      <c r="J35" s="74">
        <v>0</v>
      </c>
      <c r="K35" s="68"/>
      <c r="L35" s="59" t="s">
        <v>139</v>
      </c>
      <c r="M35" s="285">
        <v>2.5</v>
      </c>
      <c r="N35" s="282" t="s">
        <v>168</v>
      </c>
      <c r="O35" s="445"/>
      <c r="P35" s="445"/>
    </row>
    <row r="36" spans="1:16" ht="15" customHeight="1" x14ac:dyDescent="0.2">
      <c r="A36" s="528"/>
      <c r="B36" s="514"/>
      <c r="C36" s="551"/>
      <c r="D36" s="656"/>
      <c r="E36" s="471"/>
      <c r="F36" s="654"/>
      <c r="G36" s="659"/>
      <c r="H36" s="144" t="s">
        <v>15</v>
      </c>
      <c r="I36" s="138">
        <f>SUM(I34:I35)</f>
        <v>145</v>
      </c>
      <c r="J36" s="138">
        <f t="shared" ref="J36:K36" si="2">SUM(J34:J35)</f>
        <v>145</v>
      </c>
      <c r="K36" s="142">
        <f t="shared" si="2"/>
        <v>145</v>
      </c>
      <c r="L36" s="244" t="s">
        <v>140</v>
      </c>
      <c r="M36" s="285">
        <v>1</v>
      </c>
      <c r="N36" s="282" t="s">
        <v>101</v>
      </c>
      <c r="O36" s="445"/>
      <c r="P36" s="445"/>
    </row>
    <row r="37" spans="1:16" ht="15" customHeight="1" thickBot="1" x14ac:dyDescent="0.25">
      <c r="A37" s="529"/>
      <c r="B37" s="515"/>
      <c r="C37" s="637"/>
      <c r="D37" s="626"/>
      <c r="E37" s="626"/>
      <c r="F37" s="626"/>
      <c r="G37" s="626"/>
      <c r="H37" s="94" t="s">
        <v>15</v>
      </c>
      <c r="I37" s="70">
        <f>SUM(I36,I33,I30)</f>
        <v>6168.8</v>
      </c>
      <c r="J37" s="70">
        <f>SUM(J36,J33,J30)</f>
        <v>6495.2</v>
      </c>
      <c r="K37" s="102">
        <f>SUM(K36,K33,K30)</f>
        <v>6494.2</v>
      </c>
      <c r="L37" s="243"/>
      <c r="M37" s="243"/>
      <c r="N37" s="243"/>
      <c r="O37" s="286"/>
      <c r="P37" s="286"/>
    </row>
    <row r="38" spans="1:16" ht="32.25" customHeight="1" x14ac:dyDescent="0.2">
      <c r="A38" s="562" t="s">
        <v>5</v>
      </c>
      <c r="B38" s="548" t="s">
        <v>5</v>
      </c>
      <c r="C38" s="635" t="s">
        <v>7</v>
      </c>
      <c r="D38" s="45" t="s">
        <v>55</v>
      </c>
      <c r="E38" s="17"/>
      <c r="F38" s="162"/>
      <c r="G38" s="559" t="s">
        <v>48</v>
      </c>
      <c r="H38" s="103"/>
      <c r="I38" s="20"/>
      <c r="J38" s="67"/>
      <c r="K38" s="151"/>
      <c r="L38" s="155" t="s">
        <v>259</v>
      </c>
      <c r="M38" s="371">
        <v>1765</v>
      </c>
      <c r="N38" s="369" t="s">
        <v>173</v>
      </c>
      <c r="O38" s="382" t="s">
        <v>260</v>
      </c>
      <c r="P38" s="116"/>
    </row>
    <row r="39" spans="1:16" ht="15" customHeight="1" x14ac:dyDescent="0.2">
      <c r="A39" s="528"/>
      <c r="B39" s="514"/>
      <c r="C39" s="636"/>
      <c r="D39" s="163" t="s">
        <v>67</v>
      </c>
      <c r="E39" s="632"/>
      <c r="F39" s="627" t="s">
        <v>10</v>
      </c>
      <c r="G39" s="560"/>
      <c r="H39" s="104" t="s">
        <v>8</v>
      </c>
      <c r="I39" s="14">
        <v>325.3</v>
      </c>
      <c r="J39" s="68">
        <v>325.3</v>
      </c>
      <c r="K39" s="152">
        <v>319.8</v>
      </c>
      <c r="L39" s="235" t="s">
        <v>222</v>
      </c>
      <c r="M39" s="372">
        <v>503</v>
      </c>
      <c r="N39" s="367" t="s">
        <v>174</v>
      </c>
      <c r="O39" s="445"/>
      <c r="P39" s="117"/>
    </row>
    <row r="40" spans="1:16" ht="15" customHeight="1" x14ac:dyDescent="0.2">
      <c r="A40" s="528"/>
      <c r="B40" s="514"/>
      <c r="C40" s="636"/>
      <c r="D40" s="629" t="s">
        <v>70</v>
      </c>
      <c r="E40" s="632"/>
      <c r="F40" s="410"/>
      <c r="G40" s="560"/>
      <c r="H40" s="104" t="s">
        <v>8</v>
      </c>
      <c r="I40" s="14">
        <v>0</v>
      </c>
      <c r="J40" s="68">
        <v>0</v>
      </c>
      <c r="K40" s="152"/>
      <c r="L40" s="235" t="s">
        <v>108</v>
      </c>
      <c r="M40" s="372">
        <v>400</v>
      </c>
      <c r="N40" s="77" t="s">
        <v>175</v>
      </c>
      <c r="O40" s="445"/>
      <c r="P40" s="117"/>
    </row>
    <row r="41" spans="1:16" ht="30" customHeight="1" x14ac:dyDescent="0.2">
      <c r="A41" s="528"/>
      <c r="B41" s="514"/>
      <c r="C41" s="636"/>
      <c r="D41" s="630"/>
      <c r="E41" s="632"/>
      <c r="F41" s="410"/>
      <c r="G41" s="560"/>
      <c r="H41" s="145" t="s">
        <v>15</v>
      </c>
      <c r="I41" s="138">
        <f>SUM(I39:I40)</f>
        <v>325.3</v>
      </c>
      <c r="J41" s="142">
        <f t="shared" ref="J41:K41" si="3">SUM(J39:J40)</f>
        <v>325.3</v>
      </c>
      <c r="K41" s="153">
        <f t="shared" si="3"/>
        <v>319.8</v>
      </c>
      <c r="L41" s="157" t="s">
        <v>109</v>
      </c>
      <c r="M41" s="82">
        <v>50</v>
      </c>
      <c r="N41" s="179" t="s">
        <v>176</v>
      </c>
      <c r="O41" s="446"/>
      <c r="P41" s="117"/>
    </row>
    <row r="42" spans="1:16" ht="15" customHeight="1" x14ac:dyDescent="0.2">
      <c r="A42" s="528"/>
      <c r="B42" s="514"/>
      <c r="C42" s="636"/>
      <c r="D42" s="630" t="s">
        <v>71</v>
      </c>
      <c r="E42" s="632"/>
      <c r="F42" s="410"/>
      <c r="G42" s="560"/>
      <c r="H42" s="104" t="s">
        <v>8</v>
      </c>
      <c r="I42" s="14">
        <v>23.6</v>
      </c>
      <c r="J42" s="68">
        <v>23.6</v>
      </c>
      <c r="K42" s="152">
        <v>23.6</v>
      </c>
      <c r="L42" s="217" t="s">
        <v>98</v>
      </c>
      <c r="M42" s="81">
        <v>3</v>
      </c>
      <c r="N42" s="366" t="s">
        <v>178</v>
      </c>
      <c r="O42" s="121"/>
      <c r="P42" s="121"/>
    </row>
    <row r="43" spans="1:16" ht="15" customHeight="1" x14ac:dyDescent="0.2">
      <c r="A43" s="528"/>
      <c r="B43" s="514"/>
      <c r="C43" s="636"/>
      <c r="D43" s="630"/>
      <c r="E43" s="632"/>
      <c r="F43" s="410"/>
      <c r="G43" s="560"/>
      <c r="H43" s="104" t="s">
        <v>49</v>
      </c>
      <c r="I43" s="14">
        <v>9</v>
      </c>
      <c r="J43" s="68">
        <v>9</v>
      </c>
      <c r="K43" s="152">
        <v>7.9</v>
      </c>
      <c r="L43" s="235"/>
      <c r="M43" s="372"/>
      <c r="N43" s="367"/>
      <c r="O43" s="117"/>
      <c r="P43" s="117"/>
    </row>
    <row r="44" spans="1:16" ht="15" customHeight="1" x14ac:dyDescent="0.2">
      <c r="A44" s="528"/>
      <c r="B44" s="514"/>
      <c r="C44" s="636"/>
      <c r="D44" s="630"/>
      <c r="E44" s="632"/>
      <c r="F44" s="628"/>
      <c r="G44" s="560"/>
      <c r="H44" s="145" t="s">
        <v>15</v>
      </c>
      <c r="I44" s="138">
        <f>SUM(I42:I43)</f>
        <v>32.6</v>
      </c>
      <c r="J44" s="138">
        <f t="shared" ref="J44:K44" si="4">SUM(J42:J43)</f>
        <v>32.6</v>
      </c>
      <c r="K44" s="138">
        <f t="shared" si="4"/>
        <v>31.5</v>
      </c>
      <c r="L44" s="157"/>
      <c r="M44" s="82"/>
      <c r="N44" s="77"/>
      <c r="O44" s="120"/>
      <c r="P44" s="120"/>
    </row>
    <row r="45" spans="1:16" ht="15" customHeight="1" x14ac:dyDescent="0.2">
      <c r="A45" s="528"/>
      <c r="B45" s="514"/>
      <c r="C45" s="636"/>
      <c r="D45" s="634" t="s">
        <v>72</v>
      </c>
      <c r="E45" s="632"/>
      <c r="F45" s="631" t="s">
        <v>7</v>
      </c>
      <c r="G45" s="560"/>
      <c r="H45" s="104" t="s">
        <v>8</v>
      </c>
      <c r="I45" s="14">
        <v>1091.2</v>
      </c>
      <c r="J45" s="68">
        <v>1099.2</v>
      </c>
      <c r="K45" s="152">
        <v>1099.2</v>
      </c>
      <c r="L45" s="217" t="s">
        <v>99</v>
      </c>
      <c r="M45" s="218">
        <v>25</v>
      </c>
      <c r="N45" s="222" t="s">
        <v>193</v>
      </c>
      <c r="O45" s="220"/>
      <c r="P45" s="444" t="s">
        <v>233</v>
      </c>
    </row>
    <row r="46" spans="1:16" ht="15" customHeight="1" x14ac:dyDescent="0.2">
      <c r="A46" s="528"/>
      <c r="B46" s="514"/>
      <c r="C46" s="636"/>
      <c r="D46" s="634"/>
      <c r="E46" s="632"/>
      <c r="F46" s="631"/>
      <c r="G46" s="560"/>
      <c r="H46" s="104" t="s">
        <v>49</v>
      </c>
      <c r="I46" s="14">
        <v>48.4</v>
      </c>
      <c r="J46" s="68">
        <v>48.4</v>
      </c>
      <c r="K46" s="152">
        <v>33.799999999999997</v>
      </c>
      <c r="L46" s="235" t="s">
        <v>100</v>
      </c>
      <c r="M46" s="221">
        <v>109</v>
      </c>
      <c r="N46" s="222" t="s">
        <v>194</v>
      </c>
      <c r="O46" s="219"/>
      <c r="P46" s="384"/>
    </row>
    <row r="47" spans="1:16" ht="15" customHeight="1" x14ac:dyDescent="0.2">
      <c r="A47" s="528"/>
      <c r="B47" s="514"/>
      <c r="C47" s="636"/>
      <c r="D47" s="634"/>
      <c r="E47" s="633"/>
      <c r="F47" s="627"/>
      <c r="G47" s="561"/>
      <c r="H47" s="145" t="s">
        <v>15</v>
      </c>
      <c r="I47" s="138">
        <f>SUM(I45:I46)</f>
        <v>1139.6000000000001</v>
      </c>
      <c r="J47" s="142">
        <f>SUM(J45:J46)</f>
        <v>1147.6000000000001</v>
      </c>
      <c r="K47" s="153">
        <f>SUM(K45:K46)</f>
        <v>1133</v>
      </c>
      <c r="L47" s="235"/>
      <c r="M47" s="372"/>
      <c r="N47" s="367"/>
      <c r="O47" s="117"/>
      <c r="P47" s="384"/>
    </row>
    <row r="48" spans="1:16" ht="15" customHeight="1" thickBot="1" x14ac:dyDescent="0.25">
      <c r="A48" s="564"/>
      <c r="B48" s="549"/>
      <c r="C48" s="637"/>
      <c r="D48" s="626"/>
      <c r="E48" s="626"/>
      <c r="F48" s="626"/>
      <c r="G48" s="626"/>
      <c r="H48" s="105" t="s">
        <v>15</v>
      </c>
      <c r="I48" s="106">
        <f>SUM(I47,I44,I41)</f>
        <v>1497.5</v>
      </c>
      <c r="J48" s="111">
        <f>SUM(J47,J44,J41)</f>
        <v>1505.5</v>
      </c>
      <c r="K48" s="154">
        <f>SUM(K47,K44,K41)</f>
        <v>1484.3</v>
      </c>
      <c r="L48" s="243"/>
      <c r="M48" s="243"/>
      <c r="N48" s="243"/>
      <c r="O48" s="286"/>
      <c r="P48" s="286"/>
    </row>
    <row r="49" spans="1:19" ht="15" customHeight="1" x14ac:dyDescent="0.2">
      <c r="A49" s="562" t="s">
        <v>5</v>
      </c>
      <c r="B49" s="548" t="s">
        <v>5</v>
      </c>
      <c r="C49" s="653" t="s">
        <v>9</v>
      </c>
      <c r="D49" s="45" t="s">
        <v>61</v>
      </c>
      <c r="E49" s="19"/>
      <c r="F49" s="409" t="s">
        <v>11</v>
      </c>
      <c r="G49" s="559" t="s">
        <v>48</v>
      </c>
      <c r="H49" s="23"/>
      <c r="I49" s="20"/>
      <c r="J49" s="67"/>
      <c r="K49" s="107"/>
      <c r="L49" s="34"/>
      <c r="M49" s="83"/>
      <c r="N49" s="369"/>
      <c r="O49" s="116"/>
      <c r="P49" s="248"/>
    </row>
    <row r="50" spans="1:19" ht="15" customHeight="1" x14ac:dyDescent="0.2">
      <c r="A50" s="528"/>
      <c r="B50" s="514"/>
      <c r="C50" s="636"/>
      <c r="D50" s="470" t="s">
        <v>73</v>
      </c>
      <c r="E50" s="648"/>
      <c r="F50" s="410"/>
      <c r="G50" s="560"/>
      <c r="H50" s="109" t="s">
        <v>8</v>
      </c>
      <c r="I50" s="14">
        <v>2734.3</v>
      </c>
      <c r="J50" s="68">
        <v>3224.3</v>
      </c>
      <c r="K50" s="101">
        <v>3224.3</v>
      </c>
      <c r="L50" s="545" t="s">
        <v>141</v>
      </c>
      <c r="M50" s="361">
        <v>6800</v>
      </c>
      <c r="N50" s="367" t="s">
        <v>185</v>
      </c>
      <c r="O50" s="454" t="s">
        <v>234</v>
      </c>
      <c r="P50" s="249"/>
    </row>
    <row r="51" spans="1:19" ht="24" customHeight="1" x14ac:dyDescent="0.2">
      <c r="A51" s="528"/>
      <c r="B51" s="514"/>
      <c r="C51" s="636"/>
      <c r="D51" s="470"/>
      <c r="E51" s="648"/>
      <c r="F51" s="410"/>
      <c r="G51" s="560"/>
      <c r="H51" s="145" t="s">
        <v>15</v>
      </c>
      <c r="I51" s="138">
        <f>SUM(I49:I50)</f>
        <v>2734.3</v>
      </c>
      <c r="J51" s="142">
        <f>SUM(J49:J50)</f>
        <v>3224.3</v>
      </c>
      <c r="K51" s="140">
        <f>SUM(K49:K50)</f>
        <v>3224.3</v>
      </c>
      <c r="L51" s="545"/>
      <c r="M51" s="183"/>
      <c r="N51" s="367"/>
      <c r="O51" s="455"/>
      <c r="P51" s="250"/>
    </row>
    <row r="52" spans="1:19" ht="15" customHeight="1" x14ac:dyDescent="0.2">
      <c r="A52" s="528"/>
      <c r="B52" s="514"/>
      <c r="C52" s="636"/>
      <c r="D52" s="470" t="s">
        <v>56</v>
      </c>
      <c r="E52" s="648"/>
      <c r="F52" s="410"/>
      <c r="G52" s="560"/>
      <c r="H52" s="104" t="s">
        <v>8</v>
      </c>
      <c r="I52" s="14">
        <v>1957.5</v>
      </c>
      <c r="J52" s="68">
        <v>1957.5</v>
      </c>
      <c r="K52" s="101">
        <v>1957.5</v>
      </c>
      <c r="L52" s="246" t="s">
        <v>142</v>
      </c>
      <c r="M52" s="84">
        <v>13.7</v>
      </c>
      <c r="N52" s="245">
        <v>14</v>
      </c>
      <c r="O52" s="452" t="s">
        <v>263</v>
      </c>
      <c r="P52" s="249"/>
      <c r="R52" s="228"/>
    </row>
    <row r="53" spans="1:19" ht="24.75" customHeight="1" x14ac:dyDescent="0.2">
      <c r="A53" s="528"/>
      <c r="B53" s="514"/>
      <c r="C53" s="636"/>
      <c r="D53" s="470"/>
      <c r="E53" s="648"/>
      <c r="F53" s="628"/>
      <c r="G53" s="561"/>
      <c r="H53" s="145" t="s">
        <v>15</v>
      </c>
      <c r="I53" s="138">
        <f>SUM(I52:I52)</f>
        <v>1957.5</v>
      </c>
      <c r="J53" s="142">
        <f>SUM(J52:J52)</f>
        <v>1957.5</v>
      </c>
      <c r="K53" s="140">
        <f>SUM(K52:K52)</f>
        <v>1957.5</v>
      </c>
      <c r="L53" s="247"/>
      <c r="M53" s="84"/>
      <c r="N53" s="367"/>
      <c r="O53" s="453"/>
      <c r="P53" s="252"/>
      <c r="R53" s="223"/>
    </row>
    <row r="54" spans="1:19" ht="15" customHeight="1" thickBot="1" x14ac:dyDescent="0.25">
      <c r="A54" s="564"/>
      <c r="B54" s="549"/>
      <c r="C54" s="552"/>
      <c r="D54" s="626"/>
      <c r="E54" s="626"/>
      <c r="F54" s="626"/>
      <c r="G54" s="626"/>
      <c r="H54" s="110" t="s">
        <v>15</v>
      </c>
      <c r="I54" s="70">
        <f>SUM(I53,I51)</f>
        <v>4691.8</v>
      </c>
      <c r="J54" s="102">
        <f>SUM(J53,J51)</f>
        <v>5181.8</v>
      </c>
      <c r="K54" s="108">
        <f>SUM(K53,K51)</f>
        <v>5181.8</v>
      </c>
      <c r="L54" s="243"/>
      <c r="M54" s="243"/>
      <c r="N54" s="243"/>
      <c r="O54" s="286"/>
      <c r="P54" s="286"/>
    </row>
    <row r="55" spans="1:19" ht="24" customHeight="1" x14ac:dyDescent="0.2">
      <c r="A55" s="527" t="s">
        <v>5</v>
      </c>
      <c r="B55" s="513" t="s">
        <v>5</v>
      </c>
      <c r="C55" s="524" t="s">
        <v>10</v>
      </c>
      <c r="D55" s="642" t="s">
        <v>47</v>
      </c>
      <c r="E55" s="503" t="s">
        <v>41</v>
      </c>
      <c r="F55" s="703" t="s">
        <v>7</v>
      </c>
      <c r="G55" s="400" t="s">
        <v>101</v>
      </c>
      <c r="H55" s="5" t="s">
        <v>8</v>
      </c>
      <c r="I55" s="20">
        <v>350.2</v>
      </c>
      <c r="J55" s="67">
        <v>731.2</v>
      </c>
      <c r="K55" s="67">
        <v>707.6</v>
      </c>
      <c r="L55" s="80" t="s">
        <v>224</v>
      </c>
      <c r="M55" s="85">
        <v>57</v>
      </c>
      <c r="N55" s="171" t="s">
        <v>206</v>
      </c>
      <c r="O55" s="168"/>
      <c r="P55" s="251"/>
    </row>
    <row r="56" spans="1:19" ht="15" customHeight="1" x14ac:dyDescent="0.2">
      <c r="A56" s="528"/>
      <c r="B56" s="514"/>
      <c r="C56" s="525"/>
      <c r="D56" s="643"/>
      <c r="E56" s="504"/>
      <c r="F56" s="704"/>
      <c r="G56" s="401"/>
      <c r="H56" s="6"/>
      <c r="I56" s="14"/>
      <c r="J56" s="68"/>
      <c r="K56" s="68"/>
      <c r="L56" s="695"/>
      <c r="M56" s="557"/>
      <c r="N56" s="700"/>
      <c r="O56" s="51"/>
      <c r="P56" s="252"/>
    </row>
    <row r="57" spans="1:19" ht="15" customHeight="1" thickBot="1" x14ac:dyDescent="0.25">
      <c r="A57" s="529"/>
      <c r="B57" s="515"/>
      <c r="C57" s="526"/>
      <c r="D57" s="644"/>
      <c r="E57" s="505"/>
      <c r="F57" s="705"/>
      <c r="G57" s="402"/>
      <c r="H57" s="258" t="s">
        <v>15</v>
      </c>
      <c r="I57" s="256">
        <f>SUM(I55:I56)</f>
        <v>350.2</v>
      </c>
      <c r="J57" s="256">
        <f>SUM(J55:J56)</f>
        <v>731.2</v>
      </c>
      <c r="K57" s="257">
        <f>SUM(K55:K56)</f>
        <v>707.6</v>
      </c>
      <c r="L57" s="696"/>
      <c r="M57" s="558"/>
      <c r="N57" s="701"/>
      <c r="O57" s="169"/>
      <c r="P57" s="253"/>
    </row>
    <row r="58" spans="1:19" ht="33.75" customHeight="1" x14ac:dyDescent="0.2">
      <c r="A58" s="563" t="s">
        <v>5</v>
      </c>
      <c r="B58" s="553" t="s">
        <v>5</v>
      </c>
      <c r="C58" s="550" t="s">
        <v>12</v>
      </c>
      <c r="D58" s="464" t="s">
        <v>161</v>
      </c>
      <c r="E58" s="639"/>
      <c r="F58" s="409" t="s">
        <v>10</v>
      </c>
      <c r="G58" s="412" t="s">
        <v>35</v>
      </c>
      <c r="H58" s="109" t="s">
        <v>8</v>
      </c>
      <c r="I58" s="20">
        <v>10.3</v>
      </c>
      <c r="J58" s="67">
        <v>10.3</v>
      </c>
      <c r="K58" s="107">
        <v>3.7</v>
      </c>
      <c r="L58" s="40" t="s">
        <v>111</v>
      </c>
      <c r="M58" s="86">
        <v>12</v>
      </c>
      <c r="N58" s="369" t="s">
        <v>197</v>
      </c>
      <c r="O58" s="117"/>
      <c r="P58" s="456" t="s">
        <v>195</v>
      </c>
    </row>
    <row r="59" spans="1:19" ht="33.75" customHeight="1" x14ac:dyDescent="0.2">
      <c r="A59" s="528"/>
      <c r="B59" s="514"/>
      <c r="C59" s="551"/>
      <c r="D59" s="465"/>
      <c r="E59" s="640"/>
      <c r="F59" s="410"/>
      <c r="G59" s="413"/>
      <c r="H59" s="25" t="s">
        <v>63</v>
      </c>
      <c r="I59" s="14">
        <v>601.5</v>
      </c>
      <c r="J59" s="68">
        <v>601.5</v>
      </c>
      <c r="K59" s="101">
        <v>2.7</v>
      </c>
      <c r="L59" s="35"/>
      <c r="M59" s="84"/>
      <c r="N59" s="367"/>
      <c r="O59" s="117"/>
      <c r="P59" s="457"/>
      <c r="R59" s="226"/>
    </row>
    <row r="60" spans="1:19" ht="15" customHeight="1" x14ac:dyDescent="0.2">
      <c r="A60" s="528"/>
      <c r="B60" s="514"/>
      <c r="C60" s="551"/>
      <c r="D60" s="465"/>
      <c r="E60" s="640"/>
      <c r="F60" s="410"/>
      <c r="G60" s="413"/>
      <c r="H60" s="112" t="s">
        <v>15</v>
      </c>
      <c r="I60" s="138">
        <f>SUM(I58:I59)</f>
        <v>611.79999999999995</v>
      </c>
      <c r="J60" s="142">
        <f>SUM(J58:J59)</f>
        <v>611.79999999999995</v>
      </c>
      <c r="K60" s="140">
        <f>SUM(K58:K59)</f>
        <v>6.4</v>
      </c>
      <c r="L60" s="35"/>
      <c r="M60" s="84"/>
      <c r="N60" s="367"/>
      <c r="O60" s="120"/>
      <c r="P60" s="458"/>
    </row>
    <row r="61" spans="1:19" ht="27.75" customHeight="1" x14ac:dyDescent="0.2">
      <c r="A61" s="528"/>
      <c r="B61" s="514"/>
      <c r="C61" s="551"/>
      <c r="D61" s="465"/>
      <c r="E61" s="640"/>
      <c r="F61" s="627" t="s">
        <v>10</v>
      </c>
      <c r="G61" s="531" t="s">
        <v>128</v>
      </c>
      <c r="H61" s="25" t="s">
        <v>8</v>
      </c>
      <c r="I61" s="14"/>
      <c r="J61" s="68">
        <v>86.7</v>
      </c>
      <c r="K61" s="101"/>
      <c r="L61" s="135" t="s">
        <v>129</v>
      </c>
      <c r="M61" s="363">
        <v>2</v>
      </c>
      <c r="N61" s="366" t="s">
        <v>197</v>
      </c>
      <c r="O61" s="229" t="s">
        <v>223</v>
      </c>
      <c r="P61" s="254" t="s">
        <v>196</v>
      </c>
    </row>
    <row r="62" spans="1:19" ht="13.5" customHeight="1" x14ac:dyDescent="0.2">
      <c r="A62" s="528"/>
      <c r="B62" s="514"/>
      <c r="C62" s="551"/>
      <c r="D62" s="466"/>
      <c r="E62" s="641"/>
      <c r="F62" s="628"/>
      <c r="G62" s="532"/>
      <c r="H62" s="113" t="s">
        <v>15</v>
      </c>
      <c r="I62" s="139">
        <f>SUM(I61)</f>
        <v>0</v>
      </c>
      <c r="J62" s="143">
        <f>SUM(J61)</f>
        <v>86.7</v>
      </c>
      <c r="K62" s="141">
        <f>SUM(K61)</f>
        <v>0</v>
      </c>
      <c r="L62" s="33" t="s">
        <v>130</v>
      </c>
      <c r="M62" s="361">
        <v>1</v>
      </c>
      <c r="N62" s="367" t="s">
        <v>101</v>
      </c>
      <c r="O62" s="117"/>
      <c r="P62" s="249"/>
      <c r="R62" s="51"/>
      <c r="S62" s="51"/>
    </row>
    <row r="63" spans="1:19" ht="13.5" customHeight="1" thickBot="1" x14ac:dyDescent="0.25">
      <c r="A63" s="564"/>
      <c r="B63" s="549"/>
      <c r="C63" s="552"/>
      <c r="D63" s="626"/>
      <c r="E63" s="652"/>
      <c r="F63" s="652"/>
      <c r="G63" s="652"/>
      <c r="H63" s="22" t="s">
        <v>15</v>
      </c>
      <c r="I63" s="70">
        <f>SUM(I62,I60)</f>
        <v>611.79999999999995</v>
      </c>
      <c r="J63" s="102">
        <f>SUM(J62,J60)</f>
        <v>698.5</v>
      </c>
      <c r="K63" s="108">
        <f>SUM(K62,K60)</f>
        <v>6.4</v>
      </c>
      <c r="L63" s="243"/>
      <c r="M63" s="243"/>
      <c r="N63" s="243"/>
      <c r="O63" s="286"/>
      <c r="P63" s="287"/>
      <c r="Q63" s="227"/>
    </row>
    <row r="64" spans="1:19" ht="15" customHeight="1" x14ac:dyDescent="0.2">
      <c r="A64" s="562" t="s">
        <v>5</v>
      </c>
      <c r="B64" s="548" t="s">
        <v>5</v>
      </c>
      <c r="C64" s="484" t="s">
        <v>13</v>
      </c>
      <c r="D64" s="679" t="s">
        <v>123</v>
      </c>
      <c r="E64" s="649" t="s">
        <v>60</v>
      </c>
      <c r="F64" s="409" t="s">
        <v>10</v>
      </c>
      <c r="G64" s="412" t="s">
        <v>35</v>
      </c>
      <c r="H64" s="5" t="s">
        <v>8</v>
      </c>
      <c r="I64" s="20">
        <v>5.3</v>
      </c>
      <c r="J64" s="67">
        <v>5.3</v>
      </c>
      <c r="K64" s="67">
        <v>2.4</v>
      </c>
      <c r="L64" s="40" t="s">
        <v>113</v>
      </c>
      <c r="M64" s="86">
        <v>1</v>
      </c>
      <c r="N64" s="369" t="s">
        <v>101</v>
      </c>
      <c r="O64" s="117"/>
      <c r="P64" s="249"/>
    </row>
    <row r="65" spans="1:16" ht="15" customHeight="1" x14ac:dyDescent="0.2">
      <c r="A65" s="528"/>
      <c r="B65" s="514"/>
      <c r="C65" s="525"/>
      <c r="D65" s="680"/>
      <c r="E65" s="650"/>
      <c r="F65" s="410"/>
      <c r="G65" s="532"/>
      <c r="H65" s="7" t="s">
        <v>29</v>
      </c>
      <c r="I65" s="14">
        <v>43.7</v>
      </c>
      <c r="J65" s="68">
        <v>43.7</v>
      </c>
      <c r="K65" s="68">
        <v>45.6</v>
      </c>
      <c r="L65" s="35"/>
      <c r="M65" s="84"/>
      <c r="N65" s="367"/>
      <c r="O65" s="117"/>
      <c r="P65" s="249"/>
    </row>
    <row r="66" spans="1:16" ht="26.25" customHeight="1" x14ac:dyDescent="0.2">
      <c r="A66" s="528"/>
      <c r="B66" s="514"/>
      <c r="C66" s="525"/>
      <c r="D66" s="680"/>
      <c r="E66" s="650"/>
      <c r="F66" s="410"/>
      <c r="G66" s="531" t="s">
        <v>48</v>
      </c>
      <c r="H66" s="8" t="s">
        <v>8</v>
      </c>
      <c r="I66" s="14">
        <v>61.1</v>
      </c>
      <c r="J66" s="68">
        <v>61.1</v>
      </c>
      <c r="K66" s="68">
        <v>55.6</v>
      </c>
      <c r="L66" s="122" t="s">
        <v>112</v>
      </c>
      <c r="M66" s="363">
        <v>1</v>
      </c>
      <c r="N66" s="366" t="s">
        <v>101</v>
      </c>
      <c r="O66" s="444" t="s">
        <v>235</v>
      </c>
      <c r="P66" s="255"/>
    </row>
    <row r="67" spans="1:16" ht="15" customHeight="1" thickBot="1" x14ac:dyDescent="0.25">
      <c r="A67" s="564"/>
      <c r="B67" s="549"/>
      <c r="C67" s="485"/>
      <c r="D67" s="681"/>
      <c r="E67" s="651"/>
      <c r="F67" s="411"/>
      <c r="G67" s="414"/>
      <c r="H67" s="258" t="s">
        <v>15</v>
      </c>
      <c r="I67" s="259">
        <f>SUM(I64:I66)</f>
        <v>110.1</v>
      </c>
      <c r="J67" s="259">
        <f>SUM(J64:J66)</f>
        <v>110.1</v>
      </c>
      <c r="K67" s="259">
        <f>SUM(K64:K66)</f>
        <v>103.6</v>
      </c>
      <c r="L67" s="243"/>
      <c r="M67" s="243"/>
      <c r="N67" s="243"/>
      <c r="O67" s="383"/>
      <c r="P67" s="286"/>
    </row>
    <row r="68" spans="1:16" ht="15" customHeight="1" thickBot="1" x14ac:dyDescent="0.25">
      <c r="A68" s="165" t="s">
        <v>5</v>
      </c>
      <c r="B68" s="364" t="s">
        <v>5</v>
      </c>
      <c r="C68" s="638" t="s">
        <v>14</v>
      </c>
      <c r="D68" s="482"/>
      <c r="E68" s="482"/>
      <c r="F68" s="482"/>
      <c r="G68" s="482"/>
      <c r="H68" s="483"/>
      <c r="I68" s="15">
        <f>SUM(I26,I37,I48,I54,I57,I63,I67)</f>
        <v>13974.9</v>
      </c>
      <c r="J68" s="15">
        <f>SUM(J26,J37,J48,J54,J57,J63,J67)</f>
        <v>15312.000000000002</v>
      </c>
      <c r="K68" s="15">
        <f>SUM(K26,K37,K48,K54,K57,K63,K67)</f>
        <v>14571.000000000002</v>
      </c>
      <c r="L68" s="385"/>
      <c r="M68" s="386"/>
      <c r="N68" s="386"/>
      <c r="O68" s="386"/>
      <c r="P68" s="387"/>
    </row>
    <row r="69" spans="1:16" ht="15" customHeight="1" thickBot="1" x14ac:dyDescent="0.25">
      <c r="A69" s="165" t="s">
        <v>5</v>
      </c>
      <c r="B69" s="172" t="s">
        <v>6</v>
      </c>
      <c r="C69" s="459" t="s">
        <v>57</v>
      </c>
      <c r="D69" s="460"/>
      <c r="E69" s="460"/>
      <c r="F69" s="460"/>
      <c r="G69" s="460"/>
      <c r="H69" s="460"/>
      <c r="I69" s="460"/>
      <c r="J69" s="460"/>
      <c r="K69" s="460"/>
      <c r="L69" s="460"/>
      <c r="M69" s="460"/>
      <c r="N69" s="460"/>
      <c r="O69" s="460"/>
      <c r="P69" s="461"/>
    </row>
    <row r="70" spans="1:16" s="24" customFormat="1" ht="54.75" customHeight="1" x14ac:dyDescent="0.2">
      <c r="A70" s="291" t="s">
        <v>5</v>
      </c>
      <c r="B70" s="292" t="s">
        <v>6</v>
      </c>
      <c r="C70" s="293" t="s">
        <v>5</v>
      </c>
      <c r="D70" s="189" t="s">
        <v>74</v>
      </c>
      <c r="E70" s="300"/>
      <c r="F70" s="301" t="s">
        <v>10</v>
      </c>
      <c r="G70" s="302" t="s">
        <v>48</v>
      </c>
      <c r="H70" s="23"/>
      <c r="I70" s="20"/>
      <c r="J70" s="87"/>
      <c r="K70" s="67"/>
      <c r="L70" s="190"/>
      <c r="M70" s="191"/>
      <c r="N70" s="192"/>
      <c r="O70" s="193"/>
      <c r="P70" s="288"/>
    </row>
    <row r="71" spans="1:16" s="24" customFormat="1" ht="15" customHeight="1" x14ac:dyDescent="0.2">
      <c r="A71" s="294"/>
      <c r="B71" s="295"/>
      <c r="C71" s="296"/>
      <c r="D71" s="180" t="s">
        <v>75</v>
      </c>
      <c r="E71" s="303"/>
      <c r="F71" s="304"/>
      <c r="G71" s="305"/>
      <c r="H71" s="25" t="s">
        <v>8</v>
      </c>
      <c r="I71" s="14">
        <v>588</v>
      </c>
      <c r="J71" s="74">
        <v>588</v>
      </c>
      <c r="K71" s="68">
        <v>562.5</v>
      </c>
      <c r="L71" s="694" t="s">
        <v>110</v>
      </c>
      <c r="M71" s="481">
        <v>18</v>
      </c>
      <c r="N71" s="554" t="s">
        <v>182</v>
      </c>
      <c r="O71" s="118"/>
      <c r="P71" s="276"/>
    </row>
    <row r="72" spans="1:16" s="24" customFormat="1" ht="15" customHeight="1" x14ac:dyDescent="0.2">
      <c r="A72" s="294"/>
      <c r="B72" s="295"/>
      <c r="C72" s="296"/>
      <c r="D72" s="188" t="s">
        <v>76</v>
      </c>
      <c r="E72" s="303"/>
      <c r="F72" s="304"/>
      <c r="G72" s="305"/>
      <c r="H72" s="25"/>
      <c r="I72" s="14"/>
      <c r="J72" s="74"/>
      <c r="K72" s="68"/>
      <c r="L72" s="477"/>
      <c r="M72" s="479"/>
      <c r="N72" s="555"/>
      <c r="O72" s="118"/>
      <c r="P72" s="276"/>
    </row>
    <row r="73" spans="1:16" s="24" customFormat="1" ht="15.75" customHeight="1" thickBot="1" x14ac:dyDescent="0.25">
      <c r="A73" s="297"/>
      <c r="B73" s="298"/>
      <c r="C73" s="299"/>
      <c r="D73" s="309" t="s">
        <v>77</v>
      </c>
      <c r="E73" s="310"/>
      <c r="F73" s="311"/>
      <c r="G73" s="312"/>
      <c r="H73" s="313" t="s">
        <v>15</v>
      </c>
      <c r="I73" s="314">
        <f>SUM(I71:I72)</f>
        <v>588</v>
      </c>
      <c r="J73" s="314">
        <f>SUM(J71:J72)</f>
        <v>588</v>
      </c>
      <c r="K73" s="267">
        <f>SUM(K71:K72)</f>
        <v>562.5</v>
      </c>
      <c r="L73" s="315"/>
      <c r="M73" s="316"/>
      <c r="N73" s="368"/>
      <c r="O73" s="317"/>
      <c r="P73" s="318"/>
    </row>
    <row r="74" spans="1:16" s="24" customFormat="1" ht="26.25" customHeight="1" x14ac:dyDescent="0.2">
      <c r="A74" s="291"/>
      <c r="B74" s="292"/>
      <c r="C74" s="293"/>
      <c r="D74" s="373" t="s">
        <v>78</v>
      </c>
      <c r="E74" s="300"/>
      <c r="F74" s="301"/>
      <c r="G74" s="302"/>
      <c r="H74" s="23" t="s">
        <v>8</v>
      </c>
      <c r="I74" s="20">
        <v>10</v>
      </c>
      <c r="J74" s="87">
        <v>10</v>
      </c>
      <c r="K74" s="67">
        <v>3.7</v>
      </c>
      <c r="L74" s="34" t="s">
        <v>102</v>
      </c>
      <c r="M74" s="86">
        <v>5</v>
      </c>
      <c r="N74" s="369" t="s">
        <v>178</v>
      </c>
      <c r="O74" s="382" t="s">
        <v>262</v>
      </c>
      <c r="P74" s="155" t="s">
        <v>189</v>
      </c>
    </row>
    <row r="75" spans="1:16" s="24" customFormat="1" ht="15" customHeight="1" x14ac:dyDescent="0.2">
      <c r="A75" s="294"/>
      <c r="B75" s="295"/>
      <c r="C75" s="296"/>
      <c r="D75" s="234"/>
      <c r="E75" s="303"/>
      <c r="F75" s="304"/>
      <c r="G75" s="305"/>
      <c r="H75" s="187" t="s">
        <v>15</v>
      </c>
      <c r="I75" s="138">
        <f>SUM(I74)</f>
        <v>10</v>
      </c>
      <c r="J75" s="138">
        <f>SUM(J74)</f>
        <v>10</v>
      </c>
      <c r="K75" s="142">
        <f>SUM(K74)</f>
        <v>3.7</v>
      </c>
      <c r="L75" s="35"/>
      <c r="M75" s="84"/>
      <c r="N75" s="367"/>
      <c r="O75" s="447"/>
      <c r="P75" s="289"/>
    </row>
    <row r="76" spans="1:16" s="24" customFormat="1" ht="25.5" customHeight="1" x14ac:dyDescent="0.2">
      <c r="A76" s="294"/>
      <c r="B76" s="295"/>
      <c r="C76" s="296"/>
      <c r="D76" s="674" t="s">
        <v>79</v>
      </c>
      <c r="E76" s="303"/>
      <c r="F76" s="304"/>
      <c r="G76" s="305"/>
      <c r="H76" s="25" t="s">
        <v>8</v>
      </c>
      <c r="I76" s="14">
        <v>40.200000000000003</v>
      </c>
      <c r="J76" s="74">
        <v>40.200000000000003</v>
      </c>
      <c r="K76" s="68">
        <v>43.8</v>
      </c>
      <c r="L76" s="370" t="s">
        <v>125</v>
      </c>
      <c r="M76" s="363">
        <v>350</v>
      </c>
      <c r="N76" s="366" t="s">
        <v>183</v>
      </c>
      <c r="O76" s="217" t="s">
        <v>236</v>
      </c>
      <c r="P76" s="262"/>
    </row>
    <row r="77" spans="1:16" s="24" customFormat="1" ht="71.25" customHeight="1" x14ac:dyDescent="0.2">
      <c r="A77" s="294"/>
      <c r="B77" s="295"/>
      <c r="C77" s="296"/>
      <c r="D77" s="674"/>
      <c r="E77" s="303"/>
      <c r="F77" s="304"/>
      <c r="G77" s="305"/>
      <c r="I77" s="184"/>
      <c r="J77" s="185"/>
      <c r="K77" s="186"/>
      <c r="L77" s="359" t="s">
        <v>103</v>
      </c>
      <c r="M77" s="361">
        <v>30</v>
      </c>
      <c r="N77" s="367" t="s">
        <v>184</v>
      </c>
      <c r="O77" s="235" t="s">
        <v>264</v>
      </c>
      <c r="P77" s="241"/>
    </row>
    <row r="78" spans="1:16" s="24" customFormat="1" ht="27" customHeight="1" x14ac:dyDescent="0.2">
      <c r="A78" s="294"/>
      <c r="B78" s="295"/>
      <c r="C78" s="296"/>
      <c r="D78" s="674"/>
      <c r="E78" s="306"/>
      <c r="F78" s="307"/>
      <c r="G78" s="308"/>
      <c r="H78" s="187" t="s">
        <v>15</v>
      </c>
      <c r="I78" s="138">
        <f>SUM(I76:I77)</f>
        <v>40.200000000000003</v>
      </c>
      <c r="J78" s="138">
        <f>SUM(J76:J77)</f>
        <v>40.200000000000003</v>
      </c>
      <c r="K78" s="142">
        <f>SUM(K76:K77)</f>
        <v>43.8</v>
      </c>
      <c r="L78" s="477" t="s">
        <v>104</v>
      </c>
      <c r="M78" s="479">
        <v>30</v>
      </c>
      <c r="N78" s="555" t="s">
        <v>177</v>
      </c>
      <c r="O78" s="384" t="s">
        <v>237</v>
      </c>
      <c r="P78" s="241"/>
    </row>
    <row r="79" spans="1:16" s="24" customFormat="1" ht="15" customHeight="1" thickBot="1" x14ac:dyDescent="0.25">
      <c r="A79" s="297"/>
      <c r="B79" s="298"/>
      <c r="C79" s="299"/>
      <c r="D79" s="652"/>
      <c r="E79" s="652"/>
      <c r="F79" s="652"/>
      <c r="G79" s="675"/>
      <c r="H79" s="115" t="s">
        <v>15</v>
      </c>
      <c r="I79" s="93">
        <f>SUM(I73,I75,I78)</f>
        <v>638.20000000000005</v>
      </c>
      <c r="J79" s="93">
        <f>SUM(J73,J75,J78)</f>
        <v>638.20000000000005</v>
      </c>
      <c r="K79" s="96">
        <f>SUM(K73,K75,K78)</f>
        <v>610</v>
      </c>
      <c r="L79" s="478"/>
      <c r="M79" s="480"/>
      <c r="N79" s="556"/>
      <c r="O79" s="383"/>
      <c r="P79" s="242"/>
    </row>
    <row r="80" spans="1:16" ht="18" customHeight="1" x14ac:dyDescent="0.2">
      <c r="A80" s="527" t="s">
        <v>5</v>
      </c>
      <c r="B80" s="513" t="s">
        <v>6</v>
      </c>
      <c r="C80" s="524" t="s">
        <v>6</v>
      </c>
      <c r="D80" s="645" t="s">
        <v>28</v>
      </c>
      <c r="E80" s="406" t="s">
        <v>17</v>
      </c>
      <c r="F80" s="409" t="s">
        <v>11</v>
      </c>
      <c r="G80" s="412" t="s">
        <v>35</v>
      </c>
      <c r="H80" s="3" t="s">
        <v>8</v>
      </c>
      <c r="I80" s="20">
        <v>0</v>
      </c>
      <c r="J80" s="67">
        <v>0</v>
      </c>
      <c r="K80" s="146">
        <v>0</v>
      </c>
      <c r="L80" s="38" t="s">
        <v>114</v>
      </c>
      <c r="M80" s="361">
        <v>0</v>
      </c>
      <c r="N80" s="367" t="s">
        <v>197</v>
      </c>
      <c r="O80" s="116"/>
      <c r="P80" s="270"/>
    </row>
    <row r="81" spans="1:16" ht="29.25" customHeight="1" x14ac:dyDescent="0.2">
      <c r="A81" s="528"/>
      <c r="B81" s="514"/>
      <c r="C81" s="525"/>
      <c r="D81" s="646"/>
      <c r="E81" s="407"/>
      <c r="F81" s="410"/>
      <c r="G81" s="413"/>
      <c r="H81" s="4" t="s">
        <v>63</v>
      </c>
      <c r="I81" s="14">
        <v>1500</v>
      </c>
      <c r="J81" s="68">
        <v>1500</v>
      </c>
      <c r="K81" s="101">
        <v>66.400000000000006</v>
      </c>
      <c r="L81" s="39" t="s">
        <v>126</v>
      </c>
      <c r="M81" s="361">
        <v>0</v>
      </c>
      <c r="N81" s="367" t="s">
        <v>197</v>
      </c>
      <c r="O81" s="230" t="s">
        <v>205</v>
      </c>
      <c r="P81" s="384" t="s">
        <v>225</v>
      </c>
    </row>
    <row r="82" spans="1:16" ht="15" customHeight="1" thickBot="1" x14ac:dyDescent="0.25">
      <c r="A82" s="529"/>
      <c r="B82" s="515"/>
      <c r="C82" s="526"/>
      <c r="D82" s="647"/>
      <c r="E82" s="408"/>
      <c r="F82" s="411"/>
      <c r="G82" s="414"/>
      <c r="H82" s="260" t="s">
        <v>15</v>
      </c>
      <c r="I82" s="266">
        <f>SUM(I80:I81)</f>
        <v>1500</v>
      </c>
      <c r="J82" s="267">
        <f>SUM(J80:J81)</f>
        <v>1500</v>
      </c>
      <c r="K82" s="266">
        <f>SUM(K80:K81)</f>
        <v>66.400000000000006</v>
      </c>
      <c r="L82" s="265" t="s">
        <v>144</v>
      </c>
      <c r="M82" s="361">
        <v>90</v>
      </c>
      <c r="N82" s="367" t="s">
        <v>204</v>
      </c>
      <c r="O82" s="216"/>
      <c r="P82" s="383"/>
    </row>
    <row r="83" spans="1:16" ht="15" customHeight="1" thickBot="1" x14ac:dyDescent="0.25">
      <c r="A83" s="365" t="s">
        <v>5</v>
      </c>
      <c r="B83" s="364" t="s">
        <v>6</v>
      </c>
      <c r="C83" s="173"/>
      <c r="D83" s="482" t="s">
        <v>14</v>
      </c>
      <c r="E83" s="482"/>
      <c r="F83" s="482"/>
      <c r="G83" s="482"/>
      <c r="H83" s="483"/>
      <c r="I83" s="18">
        <f>SUM(I79,I82)</f>
        <v>2138.1999999999998</v>
      </c>
      <c r="J83" s="18">
        <f>SUM(J79,J82)</f>
        <v>2138.1999999999998</v>
      </c>
      <c r="K83" s="18">
        <f>SUM(K79,K82)</f>
        <v>676.4</v>
      </c>
      <c r="L83" s="385"/>
      <c r="M83" s="386"/>
      <c r="N83" s="386"/>
      <c r="O83" s="386"/>
      <c r="P83" s="387"/>
    </row>
    <row r="84" spans="1:16" ht="15" customHeight="1" thickBot="1" x14ac:dyDescent="0.25">
      <c r="A84" s="166" t="s">
        <v>5</v>
      </c>
      <c r="B84" s="364" t="s">
        <v>7</v>
      </c>
      <c r="C84" s="664" t="s">
        <v>58</v>
      </c>
      <c r="D84" s="665"/>
      <c r="E84" s="665"/>
      <c r="F84" s="665"/>
      <c r="G84" s="665"/>
      <c r="H84" s="665"/>
      <c r="I84" s="665"/>
      <c r="J84" s="665"/>
      <c r="K84" s="665"/>
      <c r="L84" s="665"/>
      <c r="M84" s="665"/>
      <c r="N84" s="665"/>
      <c r="O84" s="665"/>
      <c r="P84" s="666"/>
    </row>
    <row r="85" spans="1:16" ht="19.5" customHeight="1" x14ac:dyDescent="0.2">
      <c r="A85" s="527" t="s">
        <v>5</v>
      </c>
      <c r="B85" s="513" t="s">
        <v>7</v>
      </c>
      <c r="C85" s="524" t="s">
        <v>5</v>
      </c>
      <c r="D85" s="642" t="s">
        <v>33</v>
      </c>
      <c r="E85" s="394"/>
      <c r="F85" s="397" t="s">
        <v>10</v>
      </c>
      <c r="G85" s="400" t="s">
        <v>48</v>
      </c>
      <c r="H85" s="5" t="s">
        <v>8</v>
      </c>
      <c r="I85" s="20">
        <v>2523.1</v>
      </c>
      <c r="J85" s="67">
        <v>2522.5</v>
      </c>
      <c r="K85" s="67">
        <v>2522.5</v>
      </c>
      <c r="L85" s="565" t="s">
        <v>105</v>
      </c>
      <c r="M85" s="697">
        <v>37195</v>
      </c>
      <c r="N85" s="676" t="s">
        <v>187</v>
      </c>
      <c r="O85" s="441" t="s">
        <v>188</v>
      </c>
      <c r="P85" s="438"/>
    </row>
    <row r="86" spans="1:16" ht="19.5" customHeight="1" x14ac:dyDescent="0.2">
      <c r="A86" s="528"/>
      <c r="B86" s="514"/>
      <c r="C86" s="525"/>
      <c r="D86" s="643"/>
      <c r="E86" s="395"/>
      <c r="F86" s="398"/>
      <c r="G86" s="401"/>
      <c r="H86" s="7"/>
      <c r="I86" s="13"/>
      <c r="J86" s="68">
        <v>0</v>
      </c>
      <c r="K86" s="68">
        <v>0</v>
      </c>
      <c r="L86" s="545"/>
      <c r="M86" s="698"/>
      <c r="N86" s="555"/>
      <c r="O86" s="442"/>
      <c r="P86" s="439"/>
    </row>
    <row r="87" spans="1:16" ht="15" customHeight="1" thickBot="1" x14ac:dyDescent="0.25">
      <c r="A87" s="529"/>
      <c r="B87" s="515"/>
      <c r="C87" s="526"/>
      <c r="D87" s="644"/>
      <c r="E87" s="396"/>
      <c r="F87" s="399"/>
      <c r="G87" s="402"/>
      <c r="H87" s="268" t="s">
        <v>15</v>
      </c>
      <c r="I87" s="256">
        <f>SUM(I85:I86)</f>
        <v>2523.1</v>
      </c>
      <c r="J87" s="256">
        <f>SUM(J85:J86)</f>
        <v>2522.5</v>
      </c>
      <c r="K87" s="256">
        <f>SUM(K85:K86)</f>
        <v>2522.5</v>
      </c>
      <c r="L87" s="566"/>
      <c r="M87" s="699"/>
      <c r="N87" s="556"/>
      <c r="O87" s="443"/>
      <c r="P87" s="440"/>
    </row>
    <row r="88" spans="1:16" ht="15" customHeight="1" x14ac:dyDescent="0.2">
      <c r="A88" s="527" t="s">
        <v>5</v>
      </c>
      <c r="B88" s="513" t="s">
        <v>7</v>
      </c>
      <c r="C88" s="524" t="s">
        <v>6</v>
      </c>
      <c r="D88" s="500" t="s">
        <v>37</v>
      </c>
      <c r="E88" s="503" t="s">
        <v>43</v>
      </c>
      <c r="F88" s="397" t="s">
        <v>11</v>
      </c>
      <c r="G88" s="400" t="s">
        <v>101</v>
      </c>
      <c r="H88" s="194" t="s">
        <v>8</v>
      </c>
      <c r="I88" s="20">
        <v>0</v>
      </c>
      <c r="J88" s="68">
        <v>0</v>
      </c>
      <c r="K88" s="67">
        <v>0</v>
      </c>
      <c r="L88" s="195" t="s">
        <v>122</v>
      </c>
      <c r="M88" s="687">
        <v>12</v>
      </c>
      <c r="N88" s="690" t="s">
        <v>178</v>
      </c>
      <c r="O88" s="382" t="s">
        <v>265</v>
      </c>
      <c r="P88" s="441" t="s">
        <v>186</v>
      </c>
    </row>
    <row r="89" spans="1:16" ht="15" customHeight="1" x14ac:dyDescent="0.2">
      <c r="A89" s="528"/>
      <c r="B89" s="514"/>
      <c r="C89" s="525"/>
      <c r="D89" s="501"/>
      <c r="E89" s="504"/>
      <c r="F89" s="398"/>
      <c r="G89" s="401"/>
      <c r="H89" s="196" t="s">
        <v>45</v>
      </c>
      <c r="I89" s="13">
        <v>222.9</v>
      </c>
      <c r="J89" s="68">
        <v>222.9</v>
      </c>
      <c r="K89" s="68">
        <v>21</v>
      </c>
      <c r="L89" s="158"/>
      <c r="M89" s="688"/>
      <c r="N89" s="691"/>
      <c r="O89" s="384"/>
      <c r="P89" s="442"/>
    </row>
    <row r="90" spans="1:16" s="27" customFormat="1" ht="28.5" customHeight="1" x14ac:dyDescent="0.2">
      <c r="A90" s="528"/>
      <c r="B90" s="514"/>
      <c r="C90" s="525"/>
      <c r="D90" s="501"/>
      <c r="E90" s="504"/>
      <c r="F90" s="398"/>
      <c r="G90" s="401"/>
      <c r="H90" s="26"/>
      <c r="I90" s="13"/>
      <c r="J90" s="68"/>
      <c r="K90" s="68"/>
      <c r="L90" s="158"/>
      <c r="M90" s="688"/>
      <c r="N90" s="691"/>
      <c r="O90" s="384"/>
      <c r="P90" s="442"/>
    </row>
    <row r="91" spans="1:16" s="27" customFormat="1" ht="32.25" customHeight="1" thickBot="1" x14ac:dyDescent="0.25">
      <c r="A91" s="529"/>
      <c r="B91" s="515"/>
      <c r="C91" s="526"/>
      <c r="D91" s="502"/>
      <c r="E91" s="505"/>
      <c r="F91" s="399"/>
      <c r="G91" s="402"/>
      <c r="H91" s="269" t="s">
        <v>15</v>
      </c>
      <c r="I91" s="256">
        <f>SUM(I88:I90)</f>
        <v>222.9</v>
      </c>
      <c r="J91" s="256">
        <f>SUM(J88:J90)</f>
        <v>222.9</v>
      </c>
      <c r="K91" s="256">
        <f>SUM(K88:K90)</f>
        <v>21</v>
      </c>
      <c r="L91" s="159"/>
      <c r="M91" s="689"/>
      <c r="N91" s="692"/>
      <c r="O91" s="383"/>
      <c r="P91" s="443"/>
    </row>
    <row r="92" spans="1:16" ht="16.5" customHeight="1" x14ac:dyDescent="0.2">
      <c r="A92" s="562" t="s">
        <v>5</v>
      </c>
      <c r="B92" s="548" t="s">
        <v>7</v>
      </c>
      <c r="C92" s="484" t="s">
        <v>7</v>
      </c>
      <c r="D92" s="660" t="s">
        <v>36</v>
      </c>
      <c r="E92" s="662"/>
      <c r="F92" s="409" t="s">
        <v>13</v>
      </c>
      <c r="G92" s="412" t="s">
        <v>48</v>
      </c>
      <c r="H92" s="5" t="s">
        <v>8</v>
      </c>
      <c r="I92" s="20">
        <v>31.1</v>
      </c>
      <c r="J92" s="68">
        <v>31.7</v>
      </c>
      <c r="K92" s="67">
        <v>31.7</v>
      </c>
      <c r="L92" s="32" t="s">
        <v>106</v>
      </c>
      <c r="M92" s="86">
        <v>7</v>
      </c>
      <c r="N92" s="369" t="s">
        <v>179</v>
      </c>
      <c r="O92" s="382" t="s">
        <v>238</v>
      </c>
      <c r="P92" s="270"/>
    </row>
    <row r="93" spans="1:16" ht="28.5" customHeight="1" thickBot="1" x14ac:dyDescent="0.25">
      <c r="A93" s="564"/>
      <c r="B93" s="549"/>
      <c r="C93" s="485"/>
      <c r="D93" s="661"/>
      <c r="E93" s="663"/>
      <c r="F93" s="411"/>
      <c r="G93" s="414"/>
      <c r="H93" s="258" t="s">
        <v>15</v>
      </c>
      <c r="I93" s="256">
        <f>SUM(I92:I92)</f>
        <v>31.1</v>
      </c>
      <c r="J93" s="256">
        <f>SUM(J92:J92)</f>
        <v>31.7</v>
      </c>
      <c r="K93" s="256">
        <f>SUM(K92:K92)</f>
        <v>31.7</v>
      </c>
      <c r="L93" s="243"/>
      <c r="M93" s="243"/>
      <c r="N93" s="243"/>
      <c r="O93" s="383"/>
      <c r="P93" s="243"/>
    </row>
    <row r="94" spans="1:16" s="27" customFormat="1" ht="14.25" customHeight="1" thickBot="1" x14ac:dyDescent="0.25">
      <c r="A94" s="365" t="s">
        <v>5</v>
      </c>
      <c r="B94" s="364" t="s">
        <v>7</v>
      </c>
      <c r="C94" s="677" t="s">
        <v>14</v>
      </c>
      <c r="D94" s="678"/>
      <c r="E94" s="678"/>
      <c r="F94" s="678"/>
      <c r="G94" s="678"/>
      <c r="H94" s="678"/>
      <c r="I94" s="18">
        <f>SUM(I93,I91,I87)</f>
        <v>2777.1</v>
      </c>
      <c r="J94" s="18">
        <f>SUM(J93,J91,J87)</f>
        <v>2777.1</v>
      </c>
      <c r="K94" s="18">
        <f>SUM(K93,K91,K87)</f>
        <v>2575.1999999999998</v>
      </c>
      <c r="L94" s="385"/>
      <c r="M94" s="386"/>
      <c r="N94" s="386"/>
      <c r="O94" s="386"/>
      <c r="P94" s="387"/>
    </row>
    <row r="95" spans="1:16" ht="14.25" customHeight="1" thickBot="1" x14ac:dyDescent="0.25">
      <c r="A95" s="165" t="s">
        <v>5</v>
      </c>
      <c r="B95" s="172" t="s">
        <v>9</v>
      </c>
      <c r="C95" s="388" t="s">
        <v>38</v>
      </c>
      <c r="D95" s="389"/>
      <c r="E95" s="389"/>
      <c r="F95" s="389"/>
      <c r="G95" s="389"/>
      <c r="H95" s="389"/>
      <c r="I95" s="389"/>
      <c r="J95" s="389"/>
      <c r="K95" s="389"/>
      <c r="L95" s="389"/>
      <c r="M95" s="389"/>
      <c r="N95" s="389"/>
      <c r="O95" s="389"/>
      <c r="P95" s="390"/>
    </row>
    <row r="96" spans="1:16" ht="27.75" customHeight="1" x14ac:dyDescent="0.2">
      <c r="A96" s="527" t="s">
        <v>5</v>
      </c>
      <c r="B96" s="513" t="s">
        <v>9</v>
      </c>
      <c r="C96" s="524" t="s">
        <v>5</v>
      </c>
      <c r="D96" s="391" t="s">
        <v>19</v>
      </c>
      <c r="E96" s="394"/>
      <c r="F96" s="397" t="s">
        <v>10</v>
      </c>
      <c r="G96" s="400" t="s">
        <v>48</v>
      </c>
      <c r="H96" s="5" t="s">
        <v>8</v>
      </c>
      <c r="I96" s="60">
        <v>265.7</v>
      </c>
      <c r="J96" s="71">
        <v>265.7</v>
      </c>
      <c r="K96" s="71">
        <v>265.60000000000002</v>
      </c>
      <c r="L96" s="34" t="s">
        <v>143</v>
      </c>
      <c r="M96" s="86">
        <v>285</v>
      </c>
      <c r="N96" s="369" t="s">
        <v>180</v>
      </c>
      <c r="O96" s="181" t="s">
        <v>181</v>
      </c>
      <c r="P96" s="116"/>
    </row>
    <row r="97" spans="1:16" ht="14.25" customHeight="1" x14ac:dyDescent="0.2">
      <c r="A97" s="528"/>
      <c r="B97" s="514"/>
      <c r="C97" s="525"/>
      <c r="D97" s="392"/>
      <c r="E97" s="395"/>
      <c r="F97" s="398"/>
      <c r="G97" s="401"/>
      <c r="H97" s="6"/>
      <c r="I97" s="21"/>
      <c r="J97" s="72"/>
      <c r="K97" s="72"/>
      <c r="L97" s="477" t="s">
        <v>107</v>
      </c>
      <c r="M97" s="479">
        <v>2</v>
      </c>
      <c r="N97" s="555" t="s">
        <v>128</v>
      </c>
      <c r="O97" s="241" t="s">
        <v>221</v>
      </c>
      <c r="P97" s="117"/>
    </row>
    <row r="98" spans="1:16" ht="14.25" customHeight="1" thickBot="1" x14ac:dyDescent="0.25">
      <c r="A98" s="529"/>
      <c r="B98" s="515"/>
      <c r="C98" s="526"/>
      <c r="D98" s="393"/>
      <c r="E98" s="396"/>
      <c r="F98" s="399"/>
      <c r="G98" s="402"/>
      <c r="H98" s="268" t="s">
        <v>15</v>
      </c>
      <c r="I98" s="271">
        <f>SUM(I96:I97)</f>
        <v>265.7</v>
      </c>
      <c r="J98" s="271">
        <f>SUM(J96:J97)</f>
        <v>265.7</v>
      </c>
      <c r="K98" s="272">
        <f>SUM(K96:K97)</f>
        <v>265.60000000000002</v>
      </c>
      <c r="L98" s="478"/>
      <c r="M98" s="480"/>
      <c r="N98" s="556"/>
      <c r="O98" s="182"/>
      <c r="P98" s="119"/>
    </row>
    <row r="99" spans="1:16" ht="15" customHeight="1" x14ac:dyDescent="0.2">
      <c r="A99" s="527" t="s">
        <v>5</v>
      </c>
      <c r="B99" s="513" t="s">
        <v>9</v>
      </c>
      <c r="C99" s="524" t="s">
        <v>6</v>
      </c>
      <c r="D99" s="403" t="s">
        <v>59</v>
      </c>
      <c r="E99" s="406" t="s">
        <v>17</v>
      </c>
      <c r="F99" s="409" t="s">
        <v>10</v>
      </c>
      <c r="G99" s="412" t="s">
        <v>35</v>
      </c>
      <c r="H99" s="28" t="s">
        <v>8</v>
      </c>
      <c r="I99" s="60">
        <v>0</v>
      </c>
      <c r="J99" s="71">
        <v>0</v>
      </c>
      <c r="K99" s="71">
        <v>0</v>
      </c>
      <c r="L99" s="290" t="s">
        <v>145</v>
      </c>
      <c r="M99" s="86">
        <v>2220</v>
      </c>
      <c r="N99" s="369" t="s">
        <v>199</v>
      </c>
      <c r="O99" s="116"/>
      <c r="P99" s="116"/>
    </row>
    <row r="100" spans="1:16" ht="15" customHeight="1" x14ac:dyDescent="0.2">
      <c r="A100" s="528"/>
      <c r="B100" s="514"/>
      <c r="C100" s="525"/>
      <c r="D100" s="404"/>
      <c r="E100" s="407"/>
      <c r="F100" s="410"/>
      <c r="G100" s="413"/>
      <c r="H100" s="29" t="s">
        <v>63</v>
      </c>
      <c r="I100" s="21">
        <v>0</v>
      </c>
      <c r="J100" s="72">
        <v>0</v>
      </c>
      <c r="K100" s="72">
        <v>0</v>
      </c>
      <c r="L100" s="42" t="s">
        <v>116</v>
      </c>
      <c r="M100" s="361">
        <v>2730</v>
      </c>
      <c r="N100" s="367" t="s">
        <v>200</v>
      </c>
      <c r="O100" s="117"/>
      <c r="P100" s="117"/>
    </row>
    <row r="101" spans="1:16" ht="15" customHeight="1" x14ac:dyDescent="0.2">
      <c r="A101" s="528"/>
      <c r="B101" s="514"/>
      <c r="C101" s="525"/>
      <c r="D101" s="404"/>
      <c r="E101" s="407"/>
      <c r="F101" s="410"/>
      <c r="G101" s="413"/>
      <c r="H101" s="29" t="s">
        <v>31</v>
      </c>
      <c r="I101" s="21">
        <v>1200</v>
      </c>
      <c r="J101" s="72">
        <v>1183.4000000000001</v>
      </c>
      <c r="K101" s="72">
        <v>1183.4000000000001</v>
      </c>
      <c r="L101" s="42" t="s">
        <v>117</v>
      </c>
      <c r="M101" s="361">
        <v>3048</v>
      </c>
      <c r="N101" s="367" t="s">
        <v>201</v>
      </c>
      <c r="O101" s="117"/>
      <c r="P101" s="117"/>
    </row>
    <row r="102" spans="1:16" ht="15" customHeight="1" x14ac:dyDescent="0.2">
      <c r="A102" s="528"/>
      <c r="B102" s="514"/>
      <c r="C102" s="525"/>
      <c r="D102" s="404"/>
      <c r="E102" s="407"/>
      <c r="F102" s="410"/>
      <c r="G102" s="413"/>
      <c r="H102" s="29"/>
      <c r="I102" s="21"/>
      <c r="J102" s="72"/>
      <c r="K102" s="72"/>
      <c r="L102" s="42" t="s">
        <v>118</v>
      </c>
      <c r="M102" s="361">
        <v>2568</v>
      </c>
      <c r="N102" s="367" t="s">
        <v>202</v>
      </c>
      <c r="O102" s="117"/>
      <c r="P102" s="117"/>
    </row>
    <row r="103" spans="1:16" ht="15" customHeight="1" thickBot="1" x14ac:dyDescent="0.25">
      <c r="A103" s="529"/>
      <c r="B103" s="515"/>
      <c r="C103" s="526"/>
      <c r="D103" s="405"/>
      <c r="E103" s="408"/>
      <c r="F103" s="411"/>
      <c r="G103" s="414"/>
      <c r="H103" s="273" t="s">
        <v>15</v>
      </c>
      <c r="I103" s="271">
        <f>SUM(I99:I102)</f>
        <v>1200</v>
      </c>
      <c r="J103" s="271">
        <f>SUM(J99:J102)</f>
        <v>1183.4000000000001</v>
      </c>
      <c r="K103" s="272">
        <f>SUM(K99:K102)</f>
        <v>1183.4000000000001</v>
      </c>
      <c r="L103" s="360" t="s">
        <v>144</v>
      </c>
      <c r="M103" s="362">
        <v>100</v>
      </c>
      <c r="N103" s="368" t="s">
        <v>203</v>
      </c>
      <c r="O103" s="119"/>
      <c r="P103" s="119"/>
    </row>
    <row r="104" spans="1:16" s="24" customFormat="1" ht="28.5" customHeight="1" x14ac:dyDescent="0.2">
      <c r="A104" s="527" t="s">
        <v>5</v>
      </c>
      <c r="B104" s="518" t="s">
        <v>9</v>
      </c>
      <c r="C104" s="533" t="s">
        <v>7</v>
      </c>
      <c r="D104" s="536" t="s">
        <v>242</v>
      </c>
      <c r="E104" s="321" t="s">
        <v>17</v>
      </c>
      <c r="F104" s="542" t="s">
        <v>11</v>
      </c>
      <c r="G104" s="427" t="s">
        <v>35</v>
      </c>
      <c r="H104" s="320" t="s">
        <v>8</v>
      </c>
      <c r="I104" s="319">
        <v>0</v>
      </c>
      <c r="J104" s="71">
        <v>0</v>
      </c>
      <c r="K104" s="322">
        <v>0</v>
      </c>
      <c r="L104" s="326" t="s">
        <v>146</v>
      </c>
      <c r="M104" s="357">
        <v>0.2</v>
      </c>
      <c r="N104" s="328" t="s">
        <v>244</v>
      </c>
      <c r="O104" s="669" t="s">
        <v>254</v>
      </c>
      <c r="P104" s="382" t="s">
        <v>251</v>
      </c>
    </row>
    <row r="105" spans="1:16" s="24" customFormat="1" ht="15.75" customHeight="1" x14ac:dyDescent="0.2">
      <c r="A105" s="528"/>
      <c r="B105" s="519"/>
      <c r="C105" s="535"/>
      <c r="D105" s="537"/>
      <c r="E105" s="329" t="s">
        <v>44</v>
      </c>
      <c r="F105" s="543"/>
      <c r="G105" s="428"/>
      <c r="H105" s="330" t="s">
        <v>63</v>
      </c>
      <c r="I105" s="331">
        <v>0</v>
      </c>
      <c r="J105" s="72">
        <v>0</v>
      </c>
      <c r="K105" s="323">
        <v>0</v>
      </c>
      <c r="L105" s="332" t="s">
        <v>119</v>
      </c>
      <c r="M105" s="333">
        <v>10.5</v>
      </c>
      <c r="N105" s="334" t="s">
        <v>245</v>
      </c>
      <c r="O105" s="670"/>
      <c r="P105" s="384"/>
    </row>
    <row r="106" spans="1:16" s="24" customFormat="1" ht="15.75" customHeight="1" x14ac:dyDescent="0.2">
      <c r="A106" s="528"/>
      <c r="B106" s="519"/>
      <c r="C106" s="535"/>
      <c r="D106" s="537"/>
      <c r="E106" s="539" t="s">
        <v>42</v>
      </c>
      <c r="F106" s="543"/>
      <c r="G106" s="428"/>
      <c r="H106" s="335" t="s">
        <v>27</v>
      </c>
      <c r="I106" s="336">
        <v>1074.7</v>
      </c>
      <c r="J106" s="72">
        <v>1074.7</v>
      </c>
      <c r="K106" s="323">
        <v>875.5</v>
      </c>
      <c r="L106" s="332" t="s">
        <v>120</v>
      </c>
      <c r="M106" s="337">
        <v>16</v>
      </c>
      <c r="N106" s="334" t="s">
        <v>246</v>
      </c>
      <c r="O106" s="670"/>
      <c r="P106" s="118"/>
    </row>
    <row r="107" spans="1:16" s="24" customFormat="1" ht="15.75" customHeight="1" x14ac:dyDescent="0.2">
      <c r="A107" s="528"/>
      <c r="B107" s="519"/>
      <c r="C107" s="535"/>
      <c r="D107" s="537"/>
      <c r="E107" s="540"/>
      <c r="F107" s="543"/>
      <c r="G107" s="428"/>
      <c r="H107" s="338" t="s">
        <v>29</v>
      </c>
      <c r="I107" s="339">
        <v>9135.2000000000007</v>
      </c>
      <c r="J107" s="72">
        <v>9135.2000000000007</v>
      </c>
      <c r="K107" s="323">
        <v>7441.4</v>
      </c>
      <c r="L107" s="332" t="s">
        <v>121</v>
      </c>
      <c r="M107" s="337">
        <v>1</v>
      </c>
      <c r="N107" s="334" t="s">
        <v>101</v>
      </c>
      <c r="O107" s="670"/>
      <c r="P107" s="118"/>
    </row>
    <row r="108" spans="1:16" s="24" customFormat="1" ht="15.75" customHeight="1" x14ac:dyDescent="0.2">
      <c r="A108" s="528"/>
      <c r="B108" s="519"/>
      <c r="C108" s="535"/>
      <c r="D108" s="537"/>
      <c r="E108" s="540"/>
      <c r="F108" s="543"/>
      <c r="G108" s="428"/>
      <c r="H108" s="340" t="s">
        <v>21</v>
      </c>
      <c r="I108" s="341">
        <v>1325.5</v>
      </c>
      <c r="J108" s="73">
        <v>1325.5</v>
      </c>
      <c r="K108" s="324">
        <v>1135</v>
      </c>
      <c r="L108" s="342" t="s">
        <v>144</v>
      </c>
      <c r="M108" s="337">
        <v>100</v>
      </c>
      <c r="N108" s="334" t="s">
        <v>247</v>
      </c>
      <c r="O108" s="670"/>
      <c r="P108" s="276"/>
    </row>
    <row r="109" spans="1:16" s="24" customFormat="1" ht="15.75" customHeight="1" thickBot="1" x14ac:dyDescent="0.25">
      <c r="A109" s="529"/>
      <c r="B109" s="520"/>
      <c r="C109" s="534"/>
      <c r="D109" s="538"/>
      <c r="E109" s="541"/>
      <c r="F109" s="544"/>
      <c r="G109" s="429"/>
      <c r="H109" s="343" t="s">
        <v>15</v>
      </c>
      <c r="I109" s="344">
        <f>SUM(I104:I108)</f>
        <v>11535.400000000001</v>
      </c>
      <c r="J109" s="344">
        <f>SUM(J104:J108)</f>
        <v>11535.400000000001</v>
      </c>
      <c r="K109" s="345">
        <v>9451.9</v>
      </c>
      <c r="L109" s="325"/>
      <c r="M109" s="325"/>
      <c r="N109" s="346"/>
      <c r="O109" s="671"/>
      <c r="P109" s="278"/>
    </row>
    <row r="110" spans="1:16" ht="17.25" customHeight="1" x14ac:dyDescent="0.2">
      <c r="A110" s="528" t="s">
        <v>5</v>
      </c>
      <c r="B110" s="516" t="s">
        <v>9</v>
      </c>
      <c r="C110" s="535" t="s">
        <v>9</v>
      </c>
      <c r="D110" s="415" t="s">
        <v>80</v>
      </c>
      <c r="E110" s="394" t="s">
        <v>17</v>
      </c>
      <c r="F110" s="409" t="s">
        <v>10</v>
      </c>
      <c r="G110" s="412" t="s">
        <v>35</v>
      </c>
      <c r="H110" s="5" t="s">
        <v>8</v>
      </c>
      <c r="I110" s="60">
        <v>0</v>
      </c>
      <c r="J110" s="71">
        <v>0</v>
      </c>
      <c r="K110" s="71">
        <v>0</v>
      </c>
      <c r="L110" s="40" t="s">
        <v>147</v>
      </c>
      <c r="M110" s="83">
        <v>1625.5</v>
      </c>
      <c r="N110" s="160" t="s">
        <v>197</v>
      </c>
      <c r="O110" s="382" t="s">
        <v>226</v>
      </c>
      <c r="P110" s="248"/>
    </row>
    <row r="111" spans="1:16" ht="17.25" customHeight="1" x14ac:dyDescent="0.2">
      <c r="A111" s="528"/>
      <c r="B111" s="516"/>
      <c r="C111" s="535"/>
      <c r="D111" s="416"/>
      <c r="E111" s="395"/>
      <c r="F111" s="410"/>
      <c r="G111" s="413"/>
      <c r="H111" s="8" t="s">
        <v>63</v>
      </c>
      <c r="I111" s="21">
        <v>0</v>
      </c>
      <c r="J111" s="72">
        <v>0</v>
      </c>
      <c r="K111" s="72">
        <v>0</v>
      </c>
      <c r="L111" s="41" t="s">
        <v>115</v>
      </c>
      <c r="M111" s="164">
        <v>23</v>
      </c>
      <c r="N111" s="161" t="s">
        <v>197</v>
      </c>
      <c r="O111" s="384"/>
      <c r="P111" s="249"/>
    </row>
    <row r="112" spans="1:16" ht="17.25" customHeight="1" x14ac:dyDescent="0.2">
      <c r="A112" s="528"/>
      <c r="B112" s="516"/>
      <c r="C112" s="535"/>
      <c r="D112" s="416"/>
      <c r="E112" s="395"/>
      <c r="F112" s="410"/>
      <c r="G112" s="413"/>
      <c r="H112" s="9" t="s">
        <v>29</v>
      </c>
      <c r="I112" s="21">
        <v>1173</v>
      </c>
      <c r="J112" s="72">
        <v>1173</v>
      </c>
      <c r="K112" s="72">
        <v>0</v>
      </c>
      <c r="L112" s="35"/>
      <c r="M112" s="84"/>
      <c r="N112" s="161"/>
      <c r="O112" s="384"/>
      <c r="P112" s="249"/>
    </row>
    <row r="113" spans="1:18" ht="27.75" customHeight="1" x14ac:dyDescent="0.2">
      <c r="A113" s="528"/>
      <c r="B113" s="516"/>
      <c r="C113" s="535"/>
      <c r="D113" s="416"/>
      <c r="E113" s="395"/>
      <c r="F113" s="410"/>
      <c r="G113" s="413"/>
      <c r="H113" s="9"/>
      <c r="I113" s="21"/>
      <c r="J113" s="72"/>
      <c r="K113" s="72"/>
      <c r="L113" s="33"/>
      <c r="M113" s="84"/>
      <c r="N113" s="236"/>
      <c r="O113" s="384"/>
      <c r="P113" s="249"/>
    </row>
    <row r="114" spans="1:18" ht="15" customHeight="1" thickBot="1" x14ac:dyDescent="0.25">
      <c r="A114" s="529"/>
      <c r="B114" s="517"/>
      <c r="C114" s="534"/>
      <c r="D114" s="417"/>
      <c r="E114" s="396"/>
      <c r="F114" s="411"/>
      <c r="G114" s="414"/>
      <c r="H114" s="258" t="s">
        <v>15</v>
      </c>
      <c r="I114" s="274">
        <f>SUM(I110:I113)</f>
        <v>1173</v>
      </c>
      <c r="J114" s="274">
        <f>SUM(J110:J113)</f>
        <v>1173</v>
      </c>
      <c r="K114" s="274">
        <f>SUM(K110:K113)</f>
        <v>0</v>
      </c>
      <c r="L114" s="275"/>
      <c r="M114" s="275"/>
      <c r="N114" s="275"/>
      <c r="O114" s="383"/>
      <c r="P114" s="253"/>
      <c r="R114" s="51"/>
    </row>
    <row r="115" spans="1:18" ht="15" customHeight="1" x14ac:dyDescent="0.2">
      <c r="A115" s="527" t="s">
        <v>5</v>
      </c>
      <c r="B115" s="530" t="s">
        <v>9</v>
      </c>
      <c r="C115" s="533" t="s">
        <v>10</v>
      </c>
      <c r="D115" s="418" t="s">
        <v>81</v>
      </c>
      <c r="E115" s="421" t="s">
        <v>17</v>
      </c>
      <c r="F115" s="424" t="s">
        <v>11</v>
      </c>
      <c r="G115" s="427" t="s">
        <v>35</v>
      </c>
      <c r="H115" s="349" t="s">
        <v>8</v>
      </c>
      <c r="I115" s="319">
        <v>0</v>
      </c>
      <c r="J115" s="71">
        <v>0</v>
      </c>
      <c r="K115" s="350">
        <v>0</v>
      </c>
      <c r="L115" s="326" t="s">
        <v>148</v>
      </c>
      <c r="M115" s="327">
        <v>3</v>
      </c>
      <c r="N115" s="328" t="s">
        <v>248</v>
      </c>
      <c r="O115" s="669" t="s">
        <v>253</v>
      </c>
      <c r="P115" s="672" t="s">
        <v>252</v>
      </c>
    </row>
    <row r="116" spans="1:18" ht="15" customHeight="1" x14ac:dyDescent="0.2">
      <c r="A116" s="528"/>
      <c r="B116" s="516"/>
      <c r="C116" s="535"/>
      <c r="D116" s="419"/>
      <c r="E116" s="422"/>
      <c r="F116" s="425"/>
      <c r="G116" s="428"/>
      <c r="H116" s="348" t="s">
        <v>29</v>
      </c>
      <c r="I116" s="336">
        <v>1041.8</v>
      </c>
      <c r="J116" s="72">
        <v>1041.8</v>
      </c>
      <c r="K116" s="351">
        <v>1163</v>
      </c>
      <c r="L116" s="332" t="s">
        <v>120</v>
      </c>
      <c r="M116" s="337">
        <v>3</v>
      </c>
      <c r="N116" s="334" t="s">
        <v>249</v>
      </c>
      <c r="O116" s="670"/>
      <c r="P116" s="673"/>
    </row>
    <row r="117" spans="1:18" ht="15" customHeight="1" x14ac:dyDescent="0.2">
      <c r="A117" s="528"/>
      <c r="B117" s="516"/>
      <c r="C117" s="535"/>
      <c r="D117" s="419"/>
      <c r="E117" s="422"/>
      <c r="F117" s="425"/>
      <c r="G117" s="428"/>
      <c r="H117" s="348" t="s">
        <v>27</v>
      </c>
      <c r="I117" s="336">
        <v>122.6</v>
      </c>
      <c r="J117" s="72">
        <v>122.6</v>
      </c>
      <c r="K117" s="351">
        <v>136.80000000000001</v>
      </c>
      <c r="L117" s="332" t="s">
        <v>144</v>
      </c>
      <c r="M117" s="337">
        <v>60</v>
      </c>
      <c r="N117" s="334" t="s">
        <v>250</v>
      </c>
      <c r="O117" s="670"/>
      <c r="P117" s="673"/>
    </row>
    <row r="118" spans="1:18" ht="15" customHeight="1" x14ac:dyDescent="0.2">
      <c r="A118" s="528"/>
      <c r="B118" s="516"/>
      <c r="C118" s="535"/>
      <c r="D118" s="419"/>
      <c r="E118" s="422"/>
      <c r="F118" s="425"/>
      <c r="G118" s="428"/>
      <c r="H118" s="347" t="s">
        <v>21</v>
      </c>
      <c r="I118" s="336">
        <v>67.599999999999994</v>
      </c>
      <c r="J118" s="72">
        <v>67.599999999999994</v>
      </c>
      <c r="K118" s="351">
        <v>75.5</v>
      </c>
      <c r="L118" s="355"/>
      <c r="M118" s="333"/>
      <c r="N118" s="334"/>
      <c r="O118" s="352"/>
      <c r="P118" s="249"/>
      <c r="R118" s="51"/>
    </row>
    <row r="119" spans="1:18" ht="15" customHeight="1" thickBot="1" x14ac:dyDescent="0.25">
      <c r="A119" s="529"/>
      <c r="B119" s="517"/>
      <c r="C119" s="534"/>
      <c r="D119" s="420"/>
      <c r="E119" s="423"/>
      <c r="F119" s="426"/>
      <c r="G119" s="429"/>
      <c r="H119" s="356" t="s">
        <v>15</v>
      </c>
      <c r="I119" s="344">
        <f>SUM(I115:I118)</f>
        <v>1231.9999999999998</v>
      </c>
      <c r="J119" s="344">
        <f>SUM(J115:J118)</f>
        <v>1231.9999999999998</v>
      </c>
      <c r="K119" s="345">
        <v>1375.3</v>
      </c>
      <c r="L119" s="353"/>
      <c r="M119" s="353"/>
      <c r="N119" s="346"/>
      <c r="O119" s="354"/>
      <c r="P119" s="277"/>
    </row>
    <row r="120" spans="1:18" ht="15" customHeight="1" x14ac:dyDescent="0.2">
      <c r="A120" s="527" t="s">
        <v>5</v>
      </c>
      <c r="B120" s="530" t="s">
        <v>9</v>
      </c>
      <c r="C120" s="533" t="s">
        <v>11</v>
      </c>
      <c r="D120" s="430" t="s">
        <v>127</v>
      </c>
      <c r="E120" s="394" t="s">
        <v>17</v>
      </c>
      <c r="F120" s="409" t="s">
        <v>10</v>
      </c>
      <c r="G120" s="412" t="s">
        <v>35</v>
      </c>
      <c r="H120" s="5" t="s">
        <v>21</v>
      </c>
      <c r="I120" s="60">
        <v>0</v>
      </c>
      <c r="J120" s="71">
        <v>70</v>
      </c>
      <c r="K120" s="71">
        <v>85</v>
      </c>
      <c r="L120" s="40" t="s">
        <v>149</v>
      </c>
      <c r="M120" s="83">
        <v>1.2</v>
      </c>
      <c r="N120" s="160" t="s">
        <v>198</v>
      </c>
      <c r="O120" s="382" t="s">
        <v>266</v>
      </c>
      <c r="P120" s="248"/>
    </row>
    <row r="121" spans="1:18" ht="15" customHeight="1" thickBot="1" x14ac:dyDescent="0.25">
      <c r="A121" s="529"/>
      <c r="B121" s="517"/>
      <c r="C121" s="534"/>
      <c r="D121" s="431"/>
      <c r="E121" s="396"/>
      <c r="F121" s="411"/>
      <c r="G121" s="414"/>
      <c r="H121" s="258" t="s">
        <v>15</v>
      </c>
      <c r="I121" s="274">
        <f>SUM(I120:I120)</f>
        <v>0</v>
      </c>
      <c r="J121" s="274">
        <f>SUM(J120:J120)</f>
        <v>70</v>
      </c>
      <c r="K121" s="274">
        <f>SUM(K120:K120)</f>
        <v>85</v>
      </c>
      <c r="L121" s="275"/>
      <c r="M121" s="275"/>
      <c r="N121" s="275"/>
      <c r="O121" s="383"/>
      <c r="P121" s="277"/>
    </row>
    <row r="122" spans="1:18" ht="15" customHeight="1" thickBot="1" x14ac:dyDescent="0.25">
      <c r="A122" s="165" t="s">
        <v>5</v>
      </c>
      <c r="B122" s="279" t="s">
        <v>9</v>
      </c>
      <c r="C122" s="482" t="s">
        <v>14</v>
      </c>
      <c r="D122" s="482"/>
      <c r="E122" s="482"/>
      <c r="F122" s="482"/>
      <c r="G122" s="482"/>
      <c r="H122" s="483"/>
      <c r="I122" s="48">
        <f>SUM(I121,I119,I114,I109,I103,I98)</f>
        <v>15406.100000000002</v>
      </c>
      <c r="J122" s="48">
        <f>SUM(J121,J119,J114,J109,J103,J98)</f>
        <v>15459.500000000002</v>
      </c>
      <c r="K122" s="48">
        <f>SUM(K121,K119,K114,K109,K103,K98)</f>
        <v>12361.199999999999</v>
      </c>
      <c r="L122" s="385"/>
      <c r="M122" s="386"/>
      <c r="N122" s="386"/>
      <c r="O122" s="386"/>
      <c r="P122" s="387"/>
    </row>
    <row r="123" spans="1:18" s="24" customFormat="1" ht="15" customHeight="1" thickBot="1" x14ac:dyDescent="0.25">
      <c r="A123" s="1" t="s">
        <v>5</v>
      </c>
      <c r="B123" s="508" t="s">
        <v>16</v>
      </c>
      <c r="C123" s="508"/>
      <c r="D123" s="508"/>
      <c r="E123" s="508"/>
      <c r="F123" s="508"/>
      <c r="G123" s="508"/>
      <c r="H123" s="509"/>
      <c r="I123" s="49">
        <f>SUM(I68,I83,I94,I122)</f>
        <v>34296.300000000003</v>
      </c>
      <c r="J123" s="49">
        <f>SUM(J68,J83,J94,J122)</f>
        <v>35686.800000000003</v>
      </c>
      <c r="K123" s="49">
        <f>SUM(K68,K83,K94,K122)</f>
        <v>30183.800000000003</v>
      </c>
      <c r="L123" s="486"/>
      <c r="M123" s="487"/>
      <c r="N123" s="487"/>
      <c r="O123" s="487"/>
      <c r="P123" s="488"/>
    </row>
    <row r="124" spans="1:18" ht="15" customHeight="1" thickBot="1" x14ac:dyDescent="0.25">
      <c r="A124" s="2" t="s">
        <v>12</v>
      </c>
      <c r="B124" s="510" t="s">
        <v>18</v>
      </c>
      <c r="C124" s="511"/>
      <c r="D124" s="511"/>
      <c r="E124" s="511"/>
      <c r="F124" s="511"/>
      <c r="G124" s="511"/>
      <c r="H124" s="512"/>
      <c r="I124" s="50">
        <f>I123</f>
        <v>34296.300000000003</v>
      </c>
      <c r="J124" s="57">
        <f>J123</f>
        <v>35686.800000000003</v>
      </c>
      <c r="K124" s="57">
        <f>K123</f>
        <v>30183.800000000003</v>
      </c>
      <c r="L124" s="489"/>
      <c r="M124" s="490"/>
      <c r="N124" s="490"/>
      <c r="O124" s="490"/>
      <c r="P124" s="491"/>
    </row>
    <row r="125" spans="1:18" ht="15" customHeight="1" x14ac:dyDescent="0.2">
      <c r="A125" s="522" t="s">
        <v>164</v>
      </c>
      <c r="B125" s="522"/>
      <c r="C125" s="522"/>
      <c r="D125" s="522"/>
      <c r="E125" s="522"/>
      <c r="F125" s="522"/>
      <c r="G125" s="522"/>
      <c r="H125" s="522"/>
      <c r="I125" s="522"/>
    </row>
    <row r="126" spans="1:18" ht="15" customHeight="1" x14ac:dyDescent="0.2">
      <c r="A126" s="523" t="s">
        <v>165</v>
      </c>
      <c r="B126" s="523"/>
      <c r="C126" s="523"/>
      <c r="D126" s="523"/>
      <c r="E126" s="523"/>
      <c r="F126" s="523"/>
      <c r="G126" s="523"/>
      <c r="H126" s="523"/>
      <c r="I126" s="523"/>
    </row>
    <row r="127" spans="1:18" ht="15" customHeight="1" thickBot="1" x14ac:dyDescent="0.3">
      <c r="A127" s="123"/>
      <c r="B127" s="123"/>
      <c r="C127" s="123"/>
      <c r="D127" s="521" t="s">
        <v>25</v>
      </c>
      <c r="E127" s="521"/>
      <c r="F127" s="521"/>
      <c r="G127" s="521"/>
      <c r="H127" s="521"/>
      <c r="I127" s="521"/>
      <c r="J127" s="521"/>
      <c r="K127" s="521"/>
      <c r="L127" s="147"/>
      <c r="M127" s="147"/>
      <c r="N127" s="147"/>
    </row>
    <row r="128" spans="1:18" ht="55.5" customHeight="1" thickBot="1" x14ac:dyDescent="0.25">
      <c r="A128" s="30"/>
      <c r="B128" s="30"/>
      <c r="C128" s="30"/>
      <c r="D128" s="506" t="s">
        <v>20</v>
      </c>
      <c r="E128" s="507"/>
      <c r="F128" s="507"/>
      <c r="G128" s="507"/>
      <c r="H128" s="507"/>
      <c r="I128" s="148" t="s">
        <v>135</v>
      </c>
      <c r="J128" s="149" t="s">
        <v>136</v>
      </c>
      <c r="K128" s="150" t="s">
        <v>137</v>
      </c>
      <c r="L128" s="136"/>
      <c r="M128" s="136"/>
      <c r="N128" s="136"/>
    </row>
    <row r="129" spans="1:15" ht="15" customHeight="1" thickBot="1" x14ac:dyDescent="0.25">
      <c r="A129" s="30"/>
      <c r="B129" s="30"/>
      <c r="C129" s="30"/>
      <c r="D129" s="496" t="s">
        <v>22</v>
      </c>
      <c r="E129" s="497"/>
      <c r="F129" s="497"/>
      <c r="G129" s="497"/>
      <c r="H129" s="497"/>
      <c r="I129" s="66">
        <f>SUM(I130:I133)</f>
        <v>19112.200000000004</v>
      </c>
      <c r="J129" s="66">
        <f>SUM(J130:J133)</f>
        <v>20344.300000000003</v>
      </c>
      <c r="K129" s="66">
        <f>SUM(K130:K133)</f>
        <v>17937.599999999999</v>
      </c>
      <c r="L129" s="136"/>
      <c r="M129" s="136"/>
      <c r="N129" s="136"/>
    </row>
    <row r="130" spans="1:15" ht="15" customHeight="1" x14ac:dyDescent="0.2">
      <c r="A130" s="30"/>
      <c r="B130" s="30"/>
      <c r="C130" s="30"/>
      <c r="D130" s="492" t="s">
        <v>86</v>
      </c>
      <c r="E130" s="493"/>
      <c r="F130" s="493"/>
      <c r="G130" s="493"/>
      <c r="H130" s="493"/>
      <c r="I130" s="62">
        <f>SUMIFS(I$1:I$124,$H$1:$H$124,"SB")</f>
        <v>16727.900000000001</v>
      </c>
      <c r="J130" s="62">
        <f>SUMIFS(J$1:J$124,$H$1:$H$124,"SB")</f>
        <v>17960</v>
      </c>
      <c r="K130" s="62">
        <f>SUMIFS(K$1:K$124,$H$1:$H$124,"SB")</f>
        <v>17804.3</v>
      </c>
      <c r="L130" s="136"/>
      <c r="M130" s="136"/>
      <c r="N130" s="136"/>
      <c r="O130" s="47"/>
    </row>
    <row r="131" spans="1:15" ht="15" customHeight="1" x14ac:dyDescent="0.2">
      <c r="A131" s="30"/>
      <c r="B131" s="30"/>
      <c r="C131" s="30"/>
      <c r="D131" s="494" t="s">
        <v>87</v>
      </c>
      <c r="E131" s="495"/>
      <c r="F131" s="495"/>
      <c r="G131" s="495"/>
      <c r="H131" s="495"/>
      <c r="I131" s="62">
        <f>SUMIFS(I$1:I$124,$H$1:$H$124,"SB(SP)")</f>
        <v>59.9</v>
      </c>
      <c r="J131" s="62">
        <f>SUMIFS(J$1:J$124,$H$1:$H$124,"SB(SP)")</f>
        <v>59.9</v>
      </c>
      <c r="K131" s="62">
        <f>SUMIFS(K$1:K$124,$H$1:$H$124,"SB(SP)")</f>
        <v>43.199999999999996</v>
      </c>
      <c r="L131" s="136"/>
      <c r="M131" s="136"/>
      <c r="N131" s="136"/>
    </row>
    <row r="132" spans="1:15" ht="15" customHeight="1" x14ac:dyDescent="0.2">
      <c r="A132" s="30"/>
      <c r="B132" s="30"/>
      <c r="C132" s="30"/>
      <c r="D132" s="494" t="s">
        <v>46</v>
      </c>
      <c r="E132" s="495"/>
      <c r="F132" s="495"/>
      <c r="G132" s="495"/>
      <c r="H132" s="495"/>
      <c r="I132" s="62">
        <f>SUMIFS(I$1:I$124,$H$1:$H$124,"SB(F)")</f>
        <v>222.9</v>
      </c>
      <c r="J132" s="62">
        <f>SUMIFS(J$1:J$124,$H$1:$H$124,"SB(F)")</f>
        <v>222.9</v>
      </c>
      <c r="K132" s="62">
        <f>SUMIFS(K$1:K$124,$H$1:$H$124,"SB(F)")</f>
        <v>21</v>
      </c>
      <c r="L132" s="136"/>
      <c r="M132" s="136"/>
      <c r="N132" s="136"/>
    </row>
    <row r="133" spans="1:15" ht="15" customHeight="1" thickBot="1" x14ac:dyDescent="0.25">
      <c r="A133" s="30"/>
      <c r="B133" s="30"/>
      <c r="C133" s="30"/>
      <c r="D133" s="494" t="s">
        <v>62</v>
      </c>
      <c r="E133" s="495"/>
      <c r="F133" s="495"/>
      <c r="G133" s="495"/>
      <c r="H133" s="495"/>
      <c r="I133" s="62">
        <f>SUMIFS(I$1:I$124,$H$1:$H$124,"SB(P)")</f>
        <v>2101.5</v>
      </c>
      <c r="J133" s="62">
        <f>SUMIFS(J$1:J$124,$H$1:$H$124,"SB(P)")</f>
        <v>2101.5</v>
      </c>
      <c r="K133" s="62">
        <f>SUMIFS(K$1:K$124,$H$1:$H$124,"SB(P)")</f>
        <v>69.100000000000009</v>
      </c>
      <c r="L133" s="136"/>
      <c r="M133" s="136"/>
      <c r="N133" s="136"/>
    </row>
    <row r="134" spans="1:15" ht="15" customHeight="1" thickBot="1" x14ac:dyDescent="0.25">
      <c r="A134" s="30"/>
      <c r="B134" s="30"/>
      <c r="C134" s="30"/>
      <c r="D134" s="496" t="s">
        <v>23</v>
      </c>
      <c r="E134" s="497"/>
      <c r="F134" s="497"/>
      <c r="G134" s="497"/>
      <c r="H134" s="497"/>
      <c r="I134" s="61">
        <f>SUM(I135:I138)</f>
        <v>15184.1</v>
      </c>
      <c r="J134" s="61">
        <f>SUM(J135:J138)</f>
        <v>15342.500000000002</v>
      </c>
      <c r="K134" s="61">
        <f>SUM(K135:K138)</f>
        <v>12246.2</v>
      </c>
      <c r="L134" s="136"/>
      <c r="M134" s="136"/>
      <c r="N134" s="136"/>
    </row>
    <row r="135" spans="1:15" ht="15" customHeight="1" x14ac:dyDescent="0.2">
      <c r="A135" s="30"/>
      <c r="B135" s="30"/>
      <c r="C135" s="30"/>
      <c r="D135" s="492" t="s">
        <v>30</v>
      </c>
      <c r="E135" s="493"/>
      <c r="F135" s="493"/>
      <c r="G135" s="493"/>
      <c r="H135" s="493"/>
      <c r="I135" s="62">
        <f>SUMIFS(I$1:I$124,$H$1:$H$124,"LRVB")</f>
        <v>1197.3</v>
      </c>
      <c r="J135" s="62">
        <f>SUMIFS(J$1:J$124,$H$1:$H$124,"LRVB")</f>
        <v>1197.3</v>
      </c>
      <c r="K135" s="62">
        <f>SUMIFS(K$1:K$124,$H$1:$H$124,"LRVB")</f>
        <v>1012.3</v>
      </c>
      <c r="L135" s="136"/>
      <c r="M135" s="136"/>
      <c r="N135" s="136"/>
    </row>
    <row r="136" spans="1:15" ht="15" customHeight="1" x14ac:dyDescent="0.2">
      <c r="A136" s="30"/>
      <c r="B136" s="30"/>
      <c r="C136" s="30"/>
      <c r="D136" s="494" t="s">
        <v>32</v>
      </c>
      <c r="E136" s="495"/>
      <c r="F136" s="495"/>
      <c r="G136" s="495"/>
      <c r="H136" s="495"/>
      <c r="I136" s="62">
        <f>SUMIFS(I$1:I$124,$H$1:$H$124,"KPP")</f>
        <v>1200</v>
      </c>
      <c r="J136" s="62">
        <f>SUMIFS(J$1:J$124,$H$1:$H$124,"KPP")</f>
        <v>1288.4000000000001</v>
      </c>
      <c r="K136" s="62">
        <f>SUMIFS(K$1:K$124,$H$1:$H$124,"KPP")</f>
        <v>1288.4000000000001</v>
      </c>
      <c r="L136" s="136"/>
      <c r="M136" s="136"/>
      <c r="N136" s="136"/>
    </row>
    <row r="137" spans="1:15" ht="15" customHeight="1" x14ac:dyDescent="0.2">
      <c r="A137" s="30"/>
      <c r="B137" s="30"/>
      <c r="C137" s="30"/>
      <c r="D137" s="473" t="s">
        <v>88</v>
      </c>
      <c r="E137" s="474"/>
      <c r="F137" s="474"/>
      <c r="G137" s="474"/>
      <c r="H137" s="474"/>
      <c r="I137" s="62">
        <f>SUMIFS(I$1:I$124,$H$1:$H$124,"ES")</f>
        <v>11393.7</v>
      </c>
      <c r="J137" s="62">
        <f>SUMIFS(J$1:J$124,$H$1:$H$124,"ES")</f>
        <v>11393.7</v>
      </c>
      <c r="K137" s="62">
        <f>SUMIFS(K$1:K$124,$H$1:$H$124,"ES")</f>
        <v>8650</v>
      </c>
      <c r="L137" s="136"/>
      <c r="M137" s="136"/>
      <c r="N137" s="136"/>
    </row>
    <row r="138" spans="1:15" ht="15" customHeight="1" thickBot="1" x14ac:dyDescent="0.25">
      <c r="A138" s="30"/>
      <c r="B138" s="30"/>
      <c r="C138" s="30"/>
      <c r="D138" s="475" t="s">
        <v>89</v>
      </c>
      <c r="E138" s="476"/>
      <c r="F138" s="476"/>
      <c r="G138" s="476"/>
      <c r="H138" s="476"/>
      <c r="I138" s="62">
        <f>SUMIFS(I$1:I$124,$H$1:$H$124,"Kt")</f>
        <v>1393.1</v>
      </c>
      <c r="J138" s="62">
        <f>SUMIFS(J$1:J$124,$H$1:$H$124,"Kt")</f>
        <v>1463.1</v>
      </c>
      <c r="K138" s="62">
        <f>SUMIFS(K$1:K$124,$H$1:$H$124,"Kt")</f>
        <v>1295.5</v>
      </c>
      <c r="L138" s="136"/>
      <c r="M138" s="136"/>
      <c r="N138" s="136"/>
    </row>
    <row r="139" spans="1:15" ht="15" customHeight="1" thickBot="1" x14ac:dyDescent="0.25">
      <c r="A139" s="30"/>
      <c r="B139" s="30"/>
      <c r="C139" s="30"/>
      <c r="D139" s="498" t="s">
        <v>24</v>
      </c>
      <c r="E139" s="499"/>
      <c r="F139" s="499"/>
      <c r="G139" s="499"/>
      <c r="H139" s="499"/>
      <c r="I139" s="63">
        <f>SUM(I129,I134)</f>
        <v>34296.300000000003</v>
      </c>
      <c r="J139" s="63">
        <f>SUM(J129,J134)</f>
        <v>35686.800000000003</v>
      </c>
      <c r="K139" s="63">
        <f>SUM(K129,K134)</f>
        <v>30183.8</v>
      </c>
      <c r="L139" s="137"/>
      <c r="M139" s="137"/>
      <c r="N139" s="137"/>
    </row>
    <row r="140" spans="1:15" ht="15" customHeight="1" x14ac:dyDescent="0.2">
      <c r="D140" s="472"/>
      <c r="E140" s="472"/>
      <c r="F140" s="472"/>
      <c r="G140" s="472"/>
      <c r="H140" s="472"/>
      <c r="I140" s="472"/>
      <c r="J140" s="472"/>
      <c r="K140" s="472"/>
      <c r="L140" s="472"/>
      <c r="M140" s="64"/>
      <c r="N140" s="65"/>
    </row>
  </sheetData>
  <mergeCells count="257">
    <mergeCell ref="P31:P32"/>
    <mergeCell ref="P34:P36"/>
    <mergeCell ref="L15:L16"/>
    <mergeCell ref="M15:M16"/>
    <mergeCell ref="C12:C26"/>
    <mergeCell ref="O31:O32"/>
    <mergeCell ref="O85:O87"/>
    <mergeCell ref="M88:M91"/>
    <mergeCell ref="N88:N91"/>
    <mergeCell ref="O88:O91"/>
    <mergeCell ref="C85:C87"/>
    <mergeCell ref="C88:C91"/>
    <mergeCell ref="C27:C37"/>
    <mergeCell ref="L71:L72"/>
    <mergeCell ref="L56:L57"/>
    <mergeCell ref="M85:M87"/>
    <mergeCell ref="N56:N57"/>
    <mergeCell ref="E28:E30"/>
    <mergeCell ref="F55:F57"/>
    <mergeCell ref="G55:G57"/>
    <mergeCell ref="G66:G67"/>
    <mergeCell ref="G88:G91"/>
    <mergeCell ref="N18:N19"/>
    <mergeCell ref="M18:M19"/>
    <mergeCell ref="L18:L19"/>
    <mergeCell ref="K18:K19"/>
    <mergeCell ref="O104:O107"/>
    <mergeCell ref="O108:O109"/>
    <mergeCell ref="P104:P105"/>
    <mergeCell ref="O115:O117"/>
    <mergeCell ref="P115:P117"/>
    <mergeCell ref="O66:O67"/>
    <mergeCell ref="A92:A93"/>
    <mergeCell ref="D76:D78"/>
    <mergeCell ref="N97:N98"/>
    <mergeCell ref="D79:G79"/>
    <mergeCell ref="B88:B91"/>
    <mergeCell ref="C80:C82"/>
    <mergeCell ref="N85:N87"/>
    <mergeCell ref="O74:O75"/>
    <mergeCell ref="O78:O79"/>
    <mergeCell ref="L83:P83"/>
    <mergeCell ref="A99:A103"/>
    <mergeCell ref="B99:B103"/>
    <mergeCell ref="A85:A87"/>
    <mergeCell ref="B96:B98"/>
    <mergeCell ref="C94:H94"/>
    <mergeCell ref="D64:D67"/>
    <mergeCell ref="D92:D93"/>
    <mergeCell ref="E92:E93"/>
    <mergeCell ref="F92:F93"/>
    <mergeCell ref="G92:G93"/>
    <mergeCell ref="F58:F60"/>
    <mergeCell ref="F61:F62"/>
    <mergeCell ref="D85:D87"/>
    <mergeCell ref="E85:E87"/>
    <mergeCell ref="F85:F87"/>
    <mergeCell ref="G85:G87"/>
    <mergeCell ref="C84:P84"/>
    <mergeCell ref="P81:P82"/>
    <mergeCell ref="G80:G82"/>
    <mergeCell ref="B27:B37"/>
    <mergeCell ref="A58:A63"/>
    <mergeCell ref="D63:G63"/>
    <mergeCell ref="B49:B54"/>
    <mergeCell ref="A49:A54"/>
    <mergeCell ref="D52:D53"/>
    <mergeCell ref="C49:C54"/>
    <mergeCell ref="C55:C57"/>
    <mergeCell ref="A27:A37"/>
    <mergeCell ref="E31:E33"/>
    <mergeCell ref="F27:F36"/>
    <mergeCell ref="D35:D36"/>
    <mergeCell ref="D37:G37"/>
    <mergeCell ref="G27:G36"/>
    <mergeCell ref="A55:A57"/>
    <mergeCell ref="G58:G60"/>
    <mergeCell ref="D42:D44"/>
    <mergeCell ref="B38:B48"/>
    <mergeCell ref="E39:E41"/>
    <mergeCell ref="F49:F53"/>
    <mergeCell ref="G49:G53"/>
    <mergeCell ref="D54:G54"/>
    <mergeCell ref="E52:E53"/>
    <mergeCell ref="D50:D51"/>
    <mergeCell ref="B80:B82"/>
    <mergeCell ref="A38:A48"/>
    <mergeCell ref="D48:G48"/>
    <mergeCell ref="F39:F44"/>
    <mergeCell ref="D40:D41"/>
    <mergeCell ref="F45:F47"/>
    <mergeCell ref="E45:E47"/>
    <mergeCell ref="E42:E44"/>
    <mergeCell ref="D45:D47"/>
    <mergeCell ref="C38:C48"/>
    <mergeCell ref="C68:H68"/>
    <mergeCell ref="E58:E62"/>
    <mergeCell ref="D55:D57"/>
    <mergeCell ref="E55:E57"/>
    <mergeCell ref="D80:D82"/>
    <mergeCell ref="E80:E82"/>
    <mergeCell ref="F80:F82"/>
    <mergeCell ref="G64:G65"/>
    <mergeCell ref="E50:E51"/>
    <mergeCell ref="A64:A67"/>
    <mergeCell ref="E64:E67"/>
    <mergeCell ref="F64:F67"/>
    <mergeCell ref="J18:J19"/>
    <mergeCell ref="I18:I19"/>
    <mergeCell ref="A4:A6"/>
    <mergeCell ref="B4:B6"/>
    <mergeCell ref="C4:C6"/>
    <mergeCell ref="D4:D6"/>
    <mergeCell ref="D18:D20"/>
    <mergeCell ref="D13:D14"/>
    <mergeCell ref="E15:E17"/>
    <mergeCell ref="D15:D17"/>
    <mergeCell ref="E13:E14"/>
    <mergeCell ref="B12:B26"/>
    <mergeCell ref="I5:I6"/>
    <mergeCell ref="H4:H6"/>
    <mergeCell ref="G4:G6"/>
    <mergeCell ref="H18:H19"/>
    <mergeCell ref="D21:D25"/>
    <mergeCell ref="E21:E25"/>
    <mergeCell ref="F12:F25"/>
    <mergeCell ref="B7:K10"/>
    <mergeCell ref="A7:A10"/>
    <mergeCell ref="L4:N4"/>
    <mergeCell ref="M5:M6"/>
    <mergeCell ref="N5:N6"/>
    <mergeCell ref="F4:F6"/>
    <mergeCell ref="E4:E6"/>
    <mergeCell ref="A3:N3"/>
    <mergeCell ref="I4:K4"/>
    <mergeCell ref="J5:J6"/>
    <mergeCell ref="K5:K6"/>
    <mergeCell ref="G120:G121"/>
    <mergeCell ref="C110:C114"/>
    <mergeCell ref="A104:A109"/>
    <mergeCell ref="A115:A119"/>
    <mergeCell ref="L50:L51"/>
    <mergeCell ref="D132:H132"/>
    <mergeCell ref="D133:H133"/>
    <mergeCell ref="A1:P1"/>
    <mergeCell ref="A2:P2"/>
    <mergeCell ref="A96:A98"/>
    <mergeCell ref="B92:B93"/>
    <mergeCell ref="C58:C63"/>
    <mergeCell ref="B58:B63"/>
    <mergeCell ref="B64:B67"/>
    <mergeCell ref="A80:A82"/>
    <mergeCell ref="C64:C67"/>
    <mergeCell ref="C96:C98"/>
    <mergeCell ref="N71:N72"/>
    <mergeCell ref="N78:N79"/>
    <mergeCell ref="M56:M57"/>
    <mergeCell ref="G38:G47"/>
    <mergeCell ref="A12:A26"/>
    <mergeCell ref="L85:L87"/>
    <mergeCell ref="L5:L6"/>
    <mergeCell ref="D128:H128"/>
    <mergeCell ref="B123:H123"/>
    <mergeCell ref="B124:H124"/>
    <mergeCell ref="B55:B57"/>
    <mergeCell ref="B110:B114"/>
    <mergeCell ref="B104:B109"/>
    <mergeCell ref="D127:K127"/>
    <mergeCell ref="A125:I125"/>
    <mergeCell ref="A126:I126"/>
    <mergeCell ref="C99:C103"/>
    <mergeCell ref="B85:B87"/>
    <mergeCell ref="A88:A91"/>
    <mergeCell ref="B115:B119"/>
    <mergeCell ref="A110:A114"/>
    <mergeCell ref="G61:G62"/>
    <mergeCell ref="A120:A121"/>
    <mergeCell ref="B120:B121"/>
    <mergeCell ref="C120:C121"/>
    <mergeCell ref="C115:C119"/>
    <mergeCell ref="C104:C109"/>
    <mergeCell ref="D104:D109"/>
    <mergeCell ref="E106:E109"/>
    <mergeCell ref="F104:F109"/>
    <mergeCell ref="G104:G109"/>
    <mergeCell ref="D140:L140"/>
    <mergeCell ref="D137:H137"/>
    <mergeCell ref="D138:H138"/>
    <mergeCell ref="L78:L79"/>
    <mergeCell ref="M78:M79"/>
    <mergeCell ref="M71:M72"/>
    <mergeCell ref="C122:H122"/>
    <mergeCell ref="C92:C93"/>
    <mergeCell ref="L97:L98"/>
    <mergeCell ref="D83:H83"/>
    <mergeCell ref="L122:P122"/>
    <mergeCell ref="L123:P123"/>
    <mergeCell ref="L124:P124"/>
    <mergeCell ref="D135:H135"/>
    <mergeCell ref="D131:H131"/>
    <mergeCell ref="D136:H136"/>
    <mergeCell ref="D129:H129"/>
    <mergeCell ref="D130:H130"/>
    <mergeCell ref="D134:H134"/>
    <mergeCell ref="D139:H139"/>
    <mergeCell ref="M97:M98"/>
    <mergeCell ref="D88:D91"/>
    <mergeCell ref="E88:E91"/>
    <mergeCell ref="F88:F91"/>
    <mergeCell ref="O4:O6"/>
    <mergeCell ref="P4:P6"/>
    <mergeCell ref="P85:P87"/>
    <mergeCell ref="P88:P91"/>
    <mergeCell ref="O34:O36"/>
    <mergeCell ref="O15:O17"/>
    <mergeCell ref="O27:O30"/>
    <mergeCell ref="O38:O41"/>
    <mergeCell ref="O13:O14"/>
    <mergeCell ref="O18:O19"/>
    <mergeCell ref="P18:P19"/>
    <mergeCell ref="O52:O53"/>
    <mergeCell ref="O50:O51"/>
    <mergeCell ref="O11:P11"/>
    <mergeCell ref="P58:P60"/>
    <mergeCell ref="P45:P47"/>
    <mergeCell ref="L68:P68"/>
    <mergeCell ref="C69:P69"/>
    <mergeCell ref="G12:G25"/>
    <mergeCell ref="D58:D62"/>
    <mergeCell ref="E18:E20"/>
    <mergeCell ref="D31:D33"/>
    <mergeCell ref="D28:D30"/>
    <mergeCell ref="E34:E36"/>
    <mergeCell ref="O120:O121"/>
    <mergeCell ref="O110:O114"/>
    <mergeCell ref="O92:O93"/>
    <mergeCell ref="L94:P94"/>
    <mergeCell ref="C95:P95"/>
    <mergeCell ref="D96:D98"/>
    <mergeCell ref="E96:E98"/>
    <mergeCell ref="F96:F98"/>
    <mergeCell ref="G96:G98"/>
    <mergeCell ref="D99:D103"/>
    <mergeCell ref="E99:E103"/>
    <mergeCell ref="F99:F103"/>
    <mergeCell ref="G99:G103"/>
    <mergeCell ref="D110:D114"/>
    <mergeCell ref="E110:E114"/>
    <mergeCell ref="F110:F114"/>
    <mergeCell ref="G110:G114"/>
    <mergeCell ref="D115:D119"/>
    <mergeCell ref="E115:E119"/>
    <mergeCell ref="F115:F119"/>
    <mergeCell ref="G115:G119"/>
    <mergeCell ref="D120:D121"/>
    <mergeCell ref="E120:E121"/>
    <mergeCell ref="F120:F121"/>
  </mergeCells>
  <phoneticPr fontId="3" type="noConversion"/>
  <printOptions horizontalCentered="1"/>
  <pageMargins left="0" right="0" top="0" bottom="0" header="0" footer="0"/>
  <pageSetup paperSize="9" scale="70" fitToHeight="0" orientation="landscape" r:id="rId1"/>
  <headerFooter alignWithMargins="0">
    <oddFooter>Puslapių &amp;P</oddFooter>
  </headerFooter>
  <rowBreaks count="3" manualBreakCount="3">
    <brk id="37" max="15" man="1"/>
    <brk id="73" max="15" man="1"/>
    <brk id="103" max="15" man="1"/>
  </rowBreaks>
  <ignoredErrors>
    <ignoredError sqref="J47" formulaRange="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2</vt:i4>
      </vt:variant>
      <vt:variant>
        <vt:lpstr>Įvardinti diapazonai</vt:lpstr>
      </vt:variant>
      <vt:variant>
        <vt:i4>2</vt:i4>
      </vt:variant>
    </vt:vector>
  </HeadingPairs>
  <TitlesOfParts>
    <vt:vector size="4" baseType="lpstr">
      <vt:lpstr>Ataskaita</vt:lpstr>
      <vt:lpstr>Priemonių suvestinė</vt:lpstr>
      <vt:lpstr>'Priemonių suvestinė'!Print_Area</vt:lpstr>
      <vt:lpstr>'Priemonių suvestinė'!Print_Titles</vt:lpstr>
    </vt:vector>
  </TitlesOfParts>
  <Company>valdyba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Snieguole Kacerauskaite</cp:lastModifiedBy>
  <cp:lastPrinted>2013-03-21T07:46:42Z</cp:lastPrinted>
  <dcterms:created xsi:type="dcterms:W3CDTF">2004-04-19T12:01:47Z</dcterms:created>
  <dcterms:modified xsi:type="dcterms:W3CDTF">2013-03-21T07:46:47Z</dcterms:modified>
</cp:coreProperties>
</file>