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75" windowWidth="18195" windowHeight="11820"/>
  </bookViews>
  <sheets>
    <sheet name="Aprašymas" sheetId="2" r:id="rId1"/>
    <sheet name="Priemonių suvestinė" sheetId="1" r:id="rId2"/>
  </sheets>
  <definedNames>
    <definedName name="_xlnm.Print_Area" localSheetId="0">Aprašymas!$A$1:$F$30</definedName>
    <definedName name="_xlnm.Print_Area" localSheetId="1">'Priemonių suvestinė'!$A$1:$O$114</definedName>
    <definedName name="_xlnm.Print_Titles" localSheetId="1">'Priemonių suvestinė'!$2:$4</definedName>
  </definedNames>
  <calcPr calcId="145621"/>
</workbook>
</file>

<file path=xl/calcChain.xml><?xml version="1.0" encoding="utf-8"?>
<calcChain xmlns="http://schemas.openxmlformats.org/spreadsheetml/2006/main">
  <c r="J97" i="1" l="1"/>
  <c r="J98" i="1" s="1"/>
  <c r="I97" i="1"/>
  <c r="I98" i="1" s="1"/>
  <c r="J109" i="1" l="1"/>
  <c r="J105" i="1"/>
  <c r="J56" i="1" l="1"/>
  <c r="I56" i="1"/>
  <c r="J54" i="1"/>
  <c r="I54" i="1"/>
  <c r="J48" i="1"/>
  <c r="I48" i="1"/>
  <c r="J46" i="1"/>
  <c r="I46" i="1"/>
  <c r="J39" i="1"/>
  <c r="I39" i="1"/>
  <c r="I37" i="1"/>
  <c r="J29" i="1"/>
  <c r="J107" i="1" s="1"/>
  <c r="J28" i="1"/>
  <c r="I51" i="1"/>
  <c r="J51" i="1"/>
  <c r="I57" i="1"/>
  <c r="J24" i="1"/>
  <c r="I24" i="1"/>
  <c r="J21" i="1"/>
  <c r="I21" i="1"/>
  <c r="J19" i="1"/>
  <c r="I19" i="1"/>
  <c r="J17" i="1"/>
  <c r="I17" i="1"/>
  <c r="J15" i="1"/>
  <c r="I15" i="1"/>
  <c r="J37" i="1" l="1"/>
  <c r="J57" i="1" s="1"/>
  <c r="J106" i="1"/>
  <c r="J25" i="1"/>
  <c r="J113" i="1"/>
  <c r="J112" i="1"/>
  <c r="J111" i="1"/>
  <c r="J108" i="1"/>
  <c r="J104" i="1" s="1"/>
  <c r="H24" i="1" l="1"/>
  <c r="H97" i="1"/>
  <c r="H98" i="1" s="1"/>
  <c r="J92" i="1"/>
  <c r="J89" i="1"/>
  <c r="J93" i="1" s="1"/>
  <c r="J84" i="1"/>
  <c r="J79" i="1"/>
  <c r="J75" i="1"/>
  <c r="J71" i="1"/>
  <c r="J67" i="1"/>
  <c r="J63" i="1"/>
  <c r="H113" i="1"/>
  <c r="H112" i="1"/>
  <c r="H111" i="1"/>
  <c r="H109" i="1"/>
  <c r="H108" i="1"/>
  <c r="H107" i="1"/>
  <c r="H106" i="1"/>
  <c r="H105" i="1"/>
  <c r="H37" i="1"/>
  <c r="H79" i="1"/>
  <c r="H48" i="1"/>
  <c r="H46" i="1"/>
  <c r="H39" i="1"/>
  <c r="H21" i="1"/>
  <c r="H19" i="1"/>
  <c r="H17" i="1"/>
  <c r="H15" i="1"/>
  <c r="H92" i="1"/>
  <c r="H93" i="1" s="1"/>
  <c r="H89" i="1"/>
  <c r="H84" i="1"/>
  <c r="H75" i="1"/>
  <c r="H71" i="1"/>
  <c r="H67" i="1"/>
  <c r="H63" i="1"/>
  <c r="H56" i="1"/>
  <c r="H54" i="1"/>
  <c r="H51" i="1"/>
  <c r="I92" i="1"/>
  <c r="I89" i="1"/>
  <c r="I84" i="1"/>
  <c r="I79" i="1"/>
  <c r="I75" i="1"/>
  <c r="I71" i="1"/>
  <c r="I67" i="1"/>
  <c r="I63" i="1"/>
  <c r="H25" i="1"/>
  <c r="H110" i="1"/>
  <c r="I109" i="1"/>
  <c r="I107" i="1"/>
  <c r="I113" i="1"/>
  <c r="I108" i="1"/>
  <c r="I112" i="1"/>
  <c r="I106" i="1"/>
  <c r="I105" i="1"/>
  <c r="I111" i="1"/>
  <c r="I110" i="1" s="1"/>
  <c r="J80" i="1"/>
  <c r="J85" i="1" s="1"/>
  <c r="H104" i="1"/>
  <c r="H114" i="1" s="1"/>
  <c r="I80" i="1"/>
  <c r="I85" i="1" s="1"/>
  <c r="H80" i="1"/>
  <c r="H85" i="1" s="1"/>
  <c r="I93" i="1" l="1"/>
  <c r="J99" i="1"/>
  <c r="J100" i="1" s="1"/>
  <c r="H57" i="1"/>
  <c r="H99" i="1" s="1"/>
  <c r="H100" i="1" s="1"/>
  <c r="I104" i="1"/>
  <c r="I114" i="1" s="1"/>
  <c r="I25" i="1"/>
  <c r="I99" i="1" l="1"/>
  <c r="I100" i="1" s="1"/>
  <c r="J110" i="1"/>
  <c r="J114" i="1" l="1"/>
</calcChain>
</file>

<file path=xl/sharedStrings.xml><?xml version="1.0" encoding="utf-8"?>
<sst xmlns="http://schemas.openxmlformats.org/spreadsheetml/2006/main" count="352" uniqueCount="201">
  <si>
    <t>Programos tikslo kodas</t>
  </si>
  <si>
    <t>Uždavinio kodas</t>
  </si>
  <si>
    <t>Priemonės kodas</t>
  </si>
  <si>
    <t>Pavadinimas</t>
  </si>
  <si>
    <t>Priemonės požymis</t>
  </si>
  <si>
    <t>Asignavimų valdytojo kodas</t>
  </si>
  <si>
    <t>Finansavimo šaltinis</t>
  </si>
  <si>
    <t>01</t>
  </si>
  <si>
    <t>Įgyvendinti socialinės paramos politiką siekiant sumažinti socialinę atskirtį Klaipėdos mieste</t>
  </si>
  <si>
    <t>Užtikrinti Lietuvos Respublikos įstatymais, Vyriausybės nutarimais ir kitais teisės aktais numatytų socialinių išmokų ir kompensacijų mokėjimą</t>
  </si>
  <si>
    <t>SB(VB)</t>
  </si>
  <si>
    <t>Iš viso:</t>
  </si>
  <si>
    <t>02</t>
  </si>
  <si>
    <t xml:space="preserve">Tikslinių kompensacijų ir išmokų skaičiavimas ir mokėjimas, siekiant neįgaliesiems kompensuoti specialiųjų poreikių tenkinimo išlaidas </t>
  </si>
  <si>
    <t>LRVB</t>
  </si>
  <si>
    <t>03</t>
  </si>
  <si>
    <t>Išmokų vaikams skaičiavimas ir mokėjimas</t>
  </si>
  <si>
    <t>04</t>
  </si>
  <si>
    <t>Vienkartinių išmokų socialiai pažeidžiamiems žmonėms išmokėjimas</t>
  </si>
  <si>
    <t>3</t>
  </si>
  <si>
    <t>SB</t>
  </si>
  <si>
    <t>05</t>
  </si>
  <si>
    <t>Mokinių iš mažas pajamas gaunančių šeimų nemokamo maitinimo gamybos išlaidų padengimas</t>
  </si>
  <si>
    <t>Iš viso uždaviniui:</t>
  </si>
  <si>
    <t xml:space="preserve">Teikti visuomenės poreikius atitinkančias socialines paslaugas įvairioms gyventojų grupėms </t>
  </si>
  <si>
    <t>BĮ Klaipėdos miesto globos namuose;</t>
  </si>
  <si>
    <t>SB(SP)</t>
  </si>
  <si>
    <t>BĮ Klaipėdos vaikų globos namuose „Smiltelė“;</t>
  </si>
  <si>
    <t>BĮ Klaipėdos vaikų globos namuose „Danė“;</t>
  </si>
  <si>
    <t>BĮ Klaipėdos vaikų globos namuose „Rytas“.</t>
  </si>
  <si>
    <t>BĮ Klaipėdos miesto socialinės paramos centre;</t>
  </si>
  <si>
    <t>BĮ Neįgaliųjų centre „Klaipėdos lakštutė“;</t>
  </si>
  <si>
    <t xml:space="preserve">BĮ Klaipėdos miesto šeimos ir vaiko gerovės centre; </t>
  </si>
  <si>
    <t>P4.2.3.6</t>
  </si>
  <si>
    <t>P4.2.3.4, P4.2.3.2, P4.2.2.5, P4.2.2.9, P4.2.2.4</t>
  </si>
  <si>
    <t>Nevyriausybinių organizacijų socialinių projektų dalinis finansavimas</t>
  </si>
  <si>
    <t>P4.2.1.4</t>
  </si>
  <si>
    <t>Aplinkos pritaikymas neįgaliesiems</t>
  </si>
  <si>
    <t>6</t>
  </si>
  <si>
    <t>06</t>
  </si>
  <si>
    <t>Socialinės reabilitacijos paslaugų neįgaliesiems bendruomenėje projektų dalinis finansavimas</t>
  </si>
  <si>
    <t>Plėtoti socialinių paslaugų infrastruktūrą, įrengiant  naujus ir modernizuojant esamus socialines paslaugas teikiančių įstaigų pastatus</t>
  </si>
  <si>
    <t>Nestacionarių socialinių paslaugų infrastruktūros plėtros projektų įgyvendinimas:</t>
  </si>
  <si>
    <t>ES</t>
  </si>
  <si>
    <t>Teikiamų socialinių paslaugų infrastruktūros tobulinimas siekiant atitikti keliamus reikalavimus:</t>
  </si>
  <si>
    <t xml:space="preserve">Aprūpinti mažas pajamas turinčius miestiečius socialiniu būstu </t>
  </si>
  <si>
    <t>Socialinio būsto fondo gyvenamųjų namų statyba ir būsto pirkimas</t>
  </si>
  <si>
    <t>P4.1.4.1</t>
  </si>
  <si>
    <t>Savivaldybės socialinio būsto gyvenamųjų patalpų  tinkamos fizinės būklės užtikrinimas ir nuomos administravimas</t>
  </si>
  <si>
    <t>P4.1.4.3</t>
  </si>
  <si>
    <t>Įgyvendinti valstybinių apsirūpinimo būstu programų priemones</t>
  </si>
  <si>
    <t>Politinių kalinių ir tremtinių bei jų šeimų narių sugrįžimo į Lietuvą programos (gyvenamojo namo projektavimas, statyba, butų pirkimas) įgyvendinimas</t>
  </si>
  <si>
    <t xml:space="preserve">1       </t>
  </si>
  <si>
    <t>Iš viso tikslui:</t>
  </si>
  <si>
    <t>12</t>
  </si>
  <si>
    <t xml:space="preserve">Iš viso programai: </t>
  </si>
  <si>
    <t>Finansavimo šaltinių suvestinė</t>
  </si>
  <si>
    <t>Finansavimo šaltiniai</t>
  </si>
  <si>
    <t>SAVIVALDYBĖS  LĖŠOS, IŠ VISO:</t>
  </si>
  <si>
    <r>
      <t xml:space="preserve">Savivaldybės biudžeto lėšos </t>
    </r>
    <r>
      <rPr>
        <b/>
        <sz val="10"/>
        <rFont val="Times New Roman"/>
        <family val="1"/>
      </rPr>
      <t>SB</t>
    </r>
  </si>
  <si>
    <r>
      <t xml:space="preserve">Pajamų įmokos už paslaugas </t>
    </r>
    <r>
      <rPr>
        <b/>
        <sz val="10"/>
        <rFont val="Times New Roman"/>
        <family val="1"/>
      </rPr>
      <t>SB(SP)</t>
    </r>
  </si>
  <si>
    <r>
      <t xml:space="preserve">Valstybės biudžeto specialiosios tikslinės dotacijos lėšos </t>
    </r>
    <r>
      <rPr>
        <b/>
        <sz val="10"/>
        <rFont val="Times New Roman"/>
        <family val="1"/>
        <charset val="186"/>
      </rPr>
      <t>SB(VB)</t>
    </r>
  </si>
  <si>
    <t>KITI ŠALTINIAI, IŠ VISO:</t>
  </si>
  <si>
    <r>
      <t xml:space="preserve">Europos Sąjungos paramos lėšos </t>
    </r>
    <r>
      <rPr>
        <b/>
        <sz val="10"/>
        <rFont val="Times New Roman"/>
        <family val="1"/>
      </rPr>
      <t>ES</t>
    </r>
  </si>
  <si>
    <r>
      <t xml:space="preserve">Kiti finansavimo šaltiniai </t>
    </r>
    <r>
      <rPr>
        <b/>
        <sz val="10"/>
        <rFont val="Times New Roman"/>
        <family val="1"/>
      </rPr>
      <t>Kt</t>
    </r>
  </si>
  <si>
    <t>IŠ VISO:</t>
  </si>
  <si>
    <t>I   P4.2.2.5</t>
  </si>
  <si>
    <t>I   P4.2.3.1</t>
  </si>
  <si>
    <t>I   P4.2.3.4</t>
  </si>
  <si>
    <t>I   P4.2.3.3</t>
  </si>
  <si>
    <t>I   P4.2.2.4, P4.2.2.2</t>
  </si>
  <si>
    <t>SB(P)</t>
  </si>
  <si>
    <r>
      <t>Paskolos lėšos</t>
    </r>
    <r>
      <rPr>
        <sz val="10"/>
        <rFont val="Times New Roman"/>
        <family val="1"/>
        <charset val="186"/>
      </rPr>
      <t xml:space="preserve"> </t>
    </r>
    <r>
      <rPr>
        <b/>
        <sz val="10"/>
        <rFont val="Times New Roman"/>
        <family val="1"/>
        <charset val="186"/>
      </rPr>
      <t>SB(P)</t>
    </r>
  </si>
  <si>
    <t>1</t>
  </si>
  <si>
    <t>Valstybinių (valstybės perduotų savivaldybėms) funkcijų įgyvendinimas socialinės paramos srityje</t>
  </si>
  <si>
    <t>P7</t>
  </si>
  <si>
    <t>Socialinės globos paslaugų teikimas senyvo amžiaus asmenims ir asmenims su negalia ne savivaldybės institucijose</t>
  </si>
  <si>
    <t>Laikinas benamių asmenų, piktnaudžiaujančių alkoholiu ir psichotropinėmis medžiagomis, apgyvendinamas, esant krizinei situacijai</t>
  </si>
  <si>
    <t>Dienos socialinės globos, trumpalaikės socialinės globos ir socialinės priežiūros paslaugų teikimo organizavimas miesto gyventojams ne savivaldybės institucijose:</t>
  </si>
  <si>
    <t xml:space="preserve">Dienos socialinės globos paslaugų teikimas asmenims su psichine negalia dienos socialinės globos centre; </t>
  </si>
  <si>
    <t>Dienos socialinės globos paslaugų teikimas vaikams su negalia dienos socialinės globos centre;</t>
  </si>
  <si>
    <t>Intensyvi krizių įveikimo pagalba moterims ir motinoms su vaikais, patyrusioms smurtą, bei asmenims, nukentėjusiems nuo prekybos žmonėmis;</t>
  </si>
  <si>
    <t>Dienos socialinės priežiūros paslauga vaikams iš socialinės rizikos šeimų vaikų dienos centruose;</t>
  </si>
  <si>
    <t>pavadinimas</t>
  </si>
  <si>
    <t>planuojama reikšmė</t>
  </si>
  <si>
    <t>Socialinių paslaugų moterims, patyrusioms smurtą šeimoje ar nukentėjusioms nuo prekybos žmonėmis, plėtra steigiant moterų krizių centrą</t>
  </si>
  <si>
    <r>
      <rPr>
        <b/>
        <sz val="10"/>
        <rFont val="Times New Roman"/>
        <family val="1"/>
        <charset val="186"/>
      </rPr>
      <t xml:space="preserve">Pastato, adresu Kretingos g. 44, Klaipėda, I-IV aukštų rekonstrukcija, pritaikant Klaipėdos vaikų globos namams „Danė" </t>
    </r>
    <r>
      <rPr>
        <sz val="10"/>
        <rFont val="Times New Roman"/>
        <family val="1"/>
        <charset val="186"/>
      </rPr>
      <t>(energiją taupančių priemonių, vykdant projektą „Energetikos efektyvumo didinimas Klaipėdos vaikų globos namuose „Danė“ (II etapas), įgyvendinimas ir kitų rekonstrukcijos darbų atlikimas)</t>
    </r>
  </si>
  <si>
    <t>I</t>
  </si>
  <si>
    <t>Pritaikyta būstų neįgaliesiems</t>
  </si>
  <si>
    <t>Nemokamą maitinimą gaunantys mokiniai</t>
  </si>
  <si>
    <t xml:space="preserve">BĮ Neįgaliųjų centro „Klaipėdos lakštutė“ teikiamos pagalbos į namus paslaugos gavėjų skaičius </t>
  </si>
  <si>
    <t>Organizuota tėvystės įgūdžių formavimo užsiėmimų ir globėjų kursų BĮ Klaipėdos miesto šeimos ir vaiko gerovės centre</t>
  </si>
  <si>
    <t>Dienos socialinę globą per mėn. gaunančių asmenų (su psichine negalia, vaikų su negalia)  skaičius dienos socialinės globos centre</t>
  </si>
  <si>
    <t>Vidutiniškai per mėn. suteiktų konsultacijų skaičius moterims, patyrusioms smurtą</t>
  </si>
  <si>
    <t>Vidutiniškai per mėn. suteiktų konsultacijų skaičius asmenims, nukentėjusiems nuo prekybos žmonėmis</t>
  </si>
  <si>
    <t>Suremontuota  butų</t>
  </si>
  <si>
    <t>Savivaldybės socialinio būsto fondo butų, kuriuose pašalinta galimų avarijų grėsmės, skaičius</t>
  </si>
  <si>
    <t>Padidintas Savivaldybės socialinio būsto fondas, butų skaičius</t>
  </si>
  <si>
    <t>Vidutinis per mėnesį socialinių pašalpų gavėjų skaičius</t>
  </si>
  <si>
    <t>Vidutiniškai per mėn. išmokamų laidojimo pašalpų skaičius</t>
  </si>
  <si>
    <t>Nemokamą maitinimą gaunančių bei aprūpinamų mokinio reikmenimis mokinių sk.</t>
  </si>
  <si>
    <t>Asmenys su sunkia negalia, kuriems teikiamos socialinės globos paslaugos (per metus)</t>
  </si>
  <si>
    <t>Darbuotojų, dirbančių su socialinės rizikos šeimomis, sk.</t>
  </si>
  <si>
    <t>Tikslinių šalpos išmokų ir kompensacijų gavėjų skaičius (per metus)</t>
  </si>
  <si>
    <t>Išmokamų išmokų  vaikams gavėjų skaičius (per metus)</t>
  </si>
  <si>
    <t xml:space="preserve">Vidutinis vienkartinių išmokų socialiai pažeidžiamiems asmenims skaičius per mėn. </t>
  </si>
  <si>
    <t>Kt</t>
  </si>
  <si>
    <t>Nupirkta butų</t>
  </si>
  <si>
    <t>Socialinių paslaugų teikimas socialinėse įstaigose:</t>
  </si>
  <si>
    <r>
      <t xml:space="preserve">Projekto </t>
    </r>
    <r>
      <rPr>
        <b/>
        <sz val="10"/>
        <rFont val="Times New Roman"/>
        <family val="1"/>
        <charset val="186"/>
      </rPr>
      <t>„Senyvo amžiaus asmenų dienos socialinės globos centras (Kretingos g. 44)“</t>
    </r>
    <r>
      <rPr>
        <sz val="10"/>
        <rFont val="Times New Roman"/>
        <family val="1"/>
        <charset val="186"/>
      </rPr>
      <t xml:space="preserve"> įgyvendinimas</t>
    </r>
  </si>
  <si>
    <r>
      <t>Projekto</t>
    </r>
    <r>
      <rPr>
        <b/>
        <sz val="10"/>
        <rFont val="Times New Roman"/>
        <family val="1"/>
        <charset val="186"/>
      </rPr>
      <t xml:space="preserve"> „Suaugusių asmenų su psichine negalia dienos socialinės globos centras (Kretingos g. 44)“</t>
    </r>
    <r>
      <rPr>
        <sz val="10"/>
        <rFont val="Times New Roman"/>
        <family val="1"/>
        <charset val="186"/>
      </rPr>
      <t xml:space="preserve"> įgyvendinimas</t>
    </r>
  </si>
  <si>
    <r>
      <t xml:space="preserve">Projekto </t>
    </r>
    <r>
      <rPr>
        <b/>
        <sz val="10"/>
        <rFont val="Times New Roman"/>
        <family val="1"/>
        <charset val="186"/>
      </rPr>
      <t>„Suaugusių asmenų su protine negalia dienos socialinės globos centras (2 spec. mokykla, III a.)“</t>
    </r>
    <r>
      <rPr>
        <sz val="10"/>
        <rFont val="Times New Roman"/>
        <family val="1"/>
        <charset val="186"/>
      </rPr>
      <t xml:space="preserve"> įgyvendinimas</t>
    </r>
  </si>
  <si>
    <t>Parengtas techninis projektas</t>
  </si>
  <si>
    <t>Iš dalies finansuota projektų</t>
  </si>
  <si>
    <t>BĮ Klaipėdos miesto nakvynės namuose.</t>
  </si>
  <si>
    <t>Vietų sk. socialinėse įstaigose (Globos namuose,  „Klaipėdos lakštutė“, Šeimos ir vaiko gerovės centre, Nakvynės namuose)</t>
  </si>
  <si>
    <t>07</t>
  </si>
  <si>
    <t>Paremta projektų</t>
  </si>
  <si>
    <t>SB(VB-TA)</t>
  </si>
  <si>
    <r>
      <rPr>
        <b/>
        <sz val="10"/>
        <rFont val="Times New Roman"/>
        <family val="1"/>
        <charset val="186"/>
      </rPr>
      <t>Vietos bendruomenių savivaldos 2012 m. programos</t>
    </r>
    <r>
      <rPr>
        <sz val="10"/>
        <rFont val="Times New Roman"/>
        <family val="1"/>
        <charset val="186"/>
      </rPr>
      <t xml:space="preserve"> įgyvendinimas </t>
    </r>
  </si>
  <si>
    <r>
      <t xml:space="preserve">Lėšos, gautos iš valstybės biudžeto pagal tarpusavio atsiskaitymus </t>
    </r>
    <r>
      <rPr>
        <b/>
        <sz val="10"/>
        <rFont val="Times New Roman"/>
        <family val="1"/>
      </rPr>
      <t>SB(VB-TA)</t>
    </r>
  </si>
  <si>
    <r>
      <t xml:space="preserve">Valstybės biudžeto lėšos </t>
    </r>
    <r>
      <rPr>
        <b/>
        <sz val="10"/>
        <rFont val="Times New Roman"/>
        <family val="1"/>
      </rPr>
      <t>LRVB</t>
    </r>
  </si>
  <si>
    <r>
      <t>Pastatytas ir įrengtas pastatas (505 m</t>
    </r>
    <r>
      <rPr>
        <vertAlign val="superscript"/>
        <sz val="10"/>
        <rFont val="Times New Roman"/>
        <family val="1"/>
        <charset val="186"/>
      </rPr>
      <t>2</t>
    </r>
    <r>
      <rPr>
        <sz val="10"/>
        <rFont val="Times New Roman"/>
        <family val="1"/>
        <charset val="186"/>
      </rPr>
      <t>)</t>
    </r>
  </si>
  <si>
    <r>
      <rPr>
        <b/>
        <sz val="10"/>
        <rFont val="Times New Roman"/>
        <family val="1"/>
        <charset val="186"/>
      </rPr>
      <t xml:space="preserve">Patalpų (Debreceno g. 48) pritaikymas dienos centro vaikams iš socialinės rizikos šeimų ir trumpalaikės socialinės ir krizių įveikimo pagalbos skyriaus veiklai </t>
    </r>
    <r>
      <rPr>
        <sz val="10"/>
        <rFont val="Times New Roman"/>
        <family val="1"/>
        <charset val="186"/>
      </rPr>
      <t xml:space="preserve">(BĮ Klaipėdos miesto šeimos ir vaiko gerovės centras) </t>
    </r>
  </si>
  <si>
    <r>
      <t>Rekonstruotas ir įrengtas pastatas (987 m</t>
    </r>
    <r>
      <rPr>
        <vertAlign val="superscript"/>
        <sz val="10"/>
        <rFont val="Times New Roman"/>
        <family val="1"/>
        <charset val="186"/>
      </rPr>
      <t>2</t>
    </r>
    <r>
      <rPr>
        <sz val="10"/>
        <rFont val="Times New Roman"/>
        <family val="1"/>
        <charset val="186"/>
      </rPr>
      <t>)</t>
    </r>
  </si>
  <si>
    <t>Asignavimai (tūkst. Lt)</t>
  </si>
  <si>
    <t>2012 m. asignavimų patvirtintas planas*</t>
  </si>
  <si>
    <t>2012 m. asignavimų patikslintas planas**</t>
  </si>
  <si>
    <t>2012 m. panaudotos lėšos (kasinės išlaidos)</t>
  </si>
  <si>
    <t>Vertinimo kriterijaus</t>
  </si>
  <si>
    <t>faktinė reikšmė</t>
  </si>
  <si>
    <t>Perkamų (ir kompensuojamų)  socialinių paslaugų vietų dalis, palyginti su savivaldybės įstaigų teikiamų paslaugų vietų skaičiumi, proc.</t>
  </si>
  <si>
    <t>Socialinės globos ir socialinės priežiūros gavėjų skaičiaus santykis su bendru savivaldybės gyventojų skaičiumi, proc.</t>
  </si>
  <si>
    <t>Savivaldybės socialiniam būstui išsinuomoti laukiančių asmenų (šeimų) laukimo trukmė, metai</t>
  </si>
  <si>
    <t>Socialinės pašalpos gavėjų skaičius nuo gyventojų sk., %</t>
  </si>
  <si>
    <t>Informacija apie pasiektus rezultatus, duomenys apie programai skirtų asignavimų panaudojimo tikslingumą</t>
  </si>
  <si>
    <t>Priežastys, dėl kurių planuotos rodiklių reikšmės nepasiektos</t>
  </si>
  <si>
    <t>* pagal Klaipėdos miesto savivaldybės tarybos 2012-02-28 sprendimą Nr. T2-35</t>
  </si>
  <si>
    <t>BĮ Klaipėdos miesto socialinės paramos centro teikiamas socialinės priežiūros namuose paslaugas gaunančių asmenų sk.</t>
  </si>
  <si>
    <t>BĮ Klaipėdos miesto socialinės paramos centro Labdaros valgykloje maitinamų asmenų sk.</t>
  </si>
  <si>
    <t>Vaikų sk. vaikų globos namuose („Smiltelė“, „Danė“ ir „Rytas“)</t>
  </si>
  <si>
    <t>Socialinę globą teikiančių darbuotojų dalis bendroje vaikų globos namų  personalo struktūroje („Smiltelė“,  „Danė“ ir „Rytas“), proc.</t>
  </si>
  <si>
    <t>Užbaigtumas 2012-12-31, proc.</t>
  </si>
  <si>
    <r>
      <t>Rekonstruota dalis pastato, m</t>
    </r>
    <r>
      <rPr>
        <vertAlign val="superscript"/>
        <sz val="10"/>
        <rFont val="Times New Roman"/>
        <family val="1"/>
        <charset val="186"/>
      </rPr>
      <t>2</t>
    </r>
  </si>
  <si>
    <r>
      <t xml:space="preserve">STRATEGINIO VEIKLOS PLANO VYKDYMO ATASKAITA </t>
    </r>
    <r>
      <rPr>
        <b/>
        <sz val="11"/>
        <rFont val="Times New Roman"/>
        <family val="1"/>
        <charset val="186"/>
      </rPr>
      <t xml:space="preserve">       
(SOCIALINĖS ATSKIRTIES MAŽINIMO PROGRAMA (NR. 12))</t>
    </r>
  </si>
  <si>
    <t>Galutinė projekto ataskaita patvirtinta 2012-10-08, deklaracija apie statybos užbaigimą pasirašyta 2011-11-09 Nr. 02-11.</t>
  </si>
  <si>
    <t xml:space="preserve">Tik  2012-11-12 gautas rašytinis pritarimas statinio projektui. </t>
  </si>
  <si>
    <t xml:space="preserve">2013-01-07 pasirašytas statybos užbaigimo aktas Nr. SUA-30-130107-00002. </t>
  </si>
  <si>
    <t>Parengta 75 proc. techninio projekto.</t>
  </si>
  <si>
    <t>Projektuotojai vėlavo parengti techn. projektą, o parengtas neatitiko statybos teisės aktų reikalavimų, todėl buvo tikslinamas (3 kartus), projekto bendroji ekspertizė buvo atliekama 4 kartus.</t>
  </si>
  <si>
    <t>Padidėjo paslaugos poreikis</t>
  </si>
  <si>
    <t xml:space="preserve">Paramą mokinio reikmėms įsigyti mokinių skaičius </t>
  </si>
  <si>
    <t>Sumažėjo paramos poreikis</t>
  </si>
  <si>
    <t xml:space="preserve">Padidėjo šių paslaugų poreikis </t>
  </si>
  <si>
    <t>Socialinės rizikos asmenų, kuriems suteiktos trumpalaikės globos paslaugos BĮ Klaipėdos miesto nakvynės namuose per metus, skaičius</t>
  </si>
  <si>
    <t>Dienos socialinės priežiūros paslauga vaikams  dienos centre</t>
  </si>
  <si>
    <t>NVO projektų, gaunančių dalinį finansavimą iš savivaldybės biudžeto, skaičius</t>
  </si>
  <si>
    <t>2012 m. asignavimų patikslintas planas</t>
  </si>
  <si>
    <t>Faktiškai pamaitinta daugiau asmenų nei planuota, nes buvo gauta parama iš Maisto banko.</t>
  </si>
  <si>
    <t>Paslauga perkama iš VšĮ Socialinės ir psichologinės pagalbos centro, o 2012 m. pabaigoje (gruodžio mėn.) konsultavimo paslaugą pradėjo teikti BĮ Šeimos ir vaiko gerovės centro naujas padalinys. Todėl padidėjo suteiktų konsultacijų sk.</t>
  </si>
  <si>
    <t xml:space="preserve">Komisijos sprendimu, Klaipėdos mieste įgyvendinti 88 savarankiškų vietos bendruomenių sprendimai.  2012 m. daugiausiai sprendimų buvo priimta dėl vaikų ir jaunimo užimtumo  ir  sporto ir sveikatinimo veiklos. </t>
  </si>
  <si>
    <t>ĮVYKDYMO ATASKAITA</t>
  </si>
  <si>
    <r>
      <t xml:space="preserve">Asignavimų valdytojai: </t>
    </r>
    <r>
      <rPr>
        <sz val="12"/>
        <rFont val="Times New Roman"/>
        <family val="1"/>
      </rPr>
      <t>Klaipėdos miesto savivaldybės administracija (1), Socialinių reikalų departamentas (3), Investicijų ir ekonomikos departamentas (5), Miesto ūkio departamentas (6).</t>
    </r>
    <r>
      <rPr>
        <b/>
        <sz val="12"/>
        <rFont val="Times New Roman"/>
        <family val="1"/>
      </rPr>
      <t xml:space="preserve">
</t>
    </r>
  </si>
  <si>
    <t xml:space="preserve">faktiškai įvykdyta </t>
  </si>
  <si>
    <r>
      <t xml:space="preserve">2012 M. KLAIPĖDOS MIESTO SAVIVALDYBĖS </t>
    </r>
    <r>
      <rPr>
        <b/>
        <sz val="12"/>
        <rFont val="Times New Roman"/>
        <family val="1"/>
      </rPr>
      <t xml:space="preserve">                        
SOCIALINĖS ATSKIRTIES MAŽINIMO  </t>
    </r>
    <r>
      <rPr>
        <b/>
        <sz val="12"/>
        <rFont val="Times New Roman"/>
        <family val="1"/>
        <charset val="186"/>
      </rPr>
      <t>PROGRAMOS (NR. 12)</t>
    </r>
  </si>
  <si>
    <r>
      <t>Programą vykdė:</t>
    </r>
    <r>
      <rPr>
        <sz val="12"/>
        <rFont val="Times New Roman"/>
        <family val="1"/>
      </rPr>
      <t xml:space="preserve"> </t>
    </r>
    <r>
      <rPr>
        <sz val="12"/>
        <rFont val="Times New Roman"/>
        <family val="1"/>
        <charset val="186"/>
      </rPr>
      <t>Socialinio departamento Socialinės paramos ir</t>
    </r>
    <r>
      <rPr>
        <sz val="12"/>
        <rFont val="Times New Roman"/>
        <family val="1"/>
      </rPr>
      <t xml:space="preserve"> Socialinio būsto skyriai, </t>
    </r>
    <r>
      <rPr>
        <sz val="12"/>
        <rFont val="Times New Roman"/>
        <family val="1"/>
        <charset val="186"/>
      </rPr>
      <t>BĮ Klaipėdos miesto socialinės paramos centras</t>
    </r>
    <r>
      <rPr>
        <sz val="12"/>
        <rFont val="Times New Roman"/>
        <family val="1"/>
      </rPr>
      <t xml:space="preserve">, </t>
    </r>
    <r>
      <rPr>
        <sz val="12"/>
        <rFont val="Times New Roman"/>
        <family val="1"/>
        <charset val="186"/>
      </rPr>
      <t>BĮ Neįgaliųjų dienos užimtumo centras „Klaipėdos lakštutė“</t>
    </r>
    <r>
      <rPr>
        <sz val="12"/>
        <rFont val="Times New Roman"/>
        <family val="1"/>
      </rPr>
      <t xml:space="preserve">, </t>
    </r>
    <r>
      <rPr>
        <sz val="12"/>
        <rFont val="Times New Roman"/>
        <family val="1"/>
        <charset val="186"/>
      </rPr>
      <t>BĮ Klaipėdos miesto nakvynės namai</t>
    </r>
    <r>
      <rPr>
        <sz val="12"/>
        <rFont val="Times New Roman"/>
        <family val="1"/>
      </rPr>
      <t xml:space="preserve">, </t>
    </r>
    <r>
      <rPr>
        <sz val="12"/>
        <rFont val="Times New Roman"/>
        <family val="1"/>
        <charset val="186"/>
      </rPr>
      <t>BĮ Klaipėdos miesto globos namai</t>
    </r>
    <r>
      <rPr>
        <sz val="12"/>
        <rFont val="Times New Roman"/>
        <family val="1"/>
      </rPr>
      <t xml:space="preserve">, BĮ </t>
    </r>
    <r>
      <rPr>
        <sz val="12"/>
        <rFont val="Times New Roman"/>
        <family val="1"/>
        <charset val="186"/>
      </rPr>
      <t>Klaipėdos miesto šeimos ir vaiko gerovės centras, BĮ Klaipėdos vaikų globos namai „Smiltelė“, BĮ Klaipėdos vaikų globos namai „Danė“, BĮ Klaipėdos vaikų globos namai „Rytas“, Miesto ūkio departamento Socialinės infrastruktūros priežiūros skyrius</t>
    </r>
    <r>
      <rPr>
        <sz val="12"/>
        <rFont val="Times New Roman"/>
        <family val="1"/>
      </rPr>
      <t xml:space="preserve">, </t>
    </r>
    <r>
      <rPr>
        <sz val="12"/>
        <rFont val="Times New Roman"/>
        <family val="1"/>
        <charset val="186"/>
      </rPr>
      <t>Investicijų ir ekonomikos departamento Projektų bei Statybos ir infrastruktūros plėtros skyriai, Finansų ir turto departamento Turto skyrius.</t>
    </r>
  </si>
  <si>
    <r>
      <t xml:space="preserve">Iš </t>
    </r>
    <r>
      <rPr>
        <b/>
        <sz val="12"/>
        <rFont val="Times New Roman"/>
        <family val="1"/>
        <charset val="186"/>
      </rPr>
      <t>2012 m. planuotų įvykdyti</t>
    </r>
    <r>
      <rPr>
        <sz val="12"/>
        <rFont val="Times New Roman"/>
        <family val="1"/>
        <charset val="186"/>
      </rPr>
      <t xml:space="preserve"> 17 priemonių (kurioms patvirtinti/skirti asignavimai): </t>
    </r>
  </si>
  <si>
    <t>iš dalies įvykdytos</t>
  </si>
  <si>
    <t xml:space="preserve">Pastaba. </t>
  </si>
  <si>
    <t>1) priemonė laikoma visiškai įvykdyta, jei pasiektos visos planuotų ataskaitiniais metais vertinimo  kriterijų reikšmės,</t>
  </si>
  <si>
    <t>2) priemonė laikoma iš dalies įvykdyta, jei pasiekta mažiau vertinimo kriterijų reikšmių, nei planuota ataskaitiniais metais,</t>
  </si>
  <si>
    <t xml:space="preserve"> - pagal planą arba geriau  - nei buvo planuota</t>
  </si>
  <si>
    <t xml:space="preserve"> - blogiau nei planuota</t>
  </si>
  <si>
    <t>Dėl Piniginės paramos mažas pajamas gaunančių asmenų įstatymo pasikeitimo ir minimalios mėnesinės algos padidėjimo sumažėjo gavėjų sk.</t>
  </si>
  <si>
    <t>Daugiau nei planuota išsiųsta pagyvenusių asmenų su sunkia negalia į ne savivaldybės institucijas.</t>
  </si>
  <si>
    <t>Asignavimai išmokoms ir kompensacijoms padidėjo, tačiau jų gavėjų skaičius sumažėjo dėl persiskirstymo tarp  atskirų išmokų grupių.</t>
  </si>
  <si>
    <t>Lėšos planuotos pagal patvirtintą metodiką (įvertinant 3 metų dinamiką), bet pasikeitus Išmokų vaikams įstatymui, sumažėjo asmenų, turinčių teisę į šią išmoką, skaičius.</t>
  </si>
  <si>
    <t>Kreipėsi mažesnis asmenų skaičius nei planuota.</t>
  </si>
  <si>
    <t xml:space="preserve">Dėl šaltos žiemos vienos nakties paslauga (Šilutės pl. 24) pasinaudojo didesnis asmenų sk. </t>
  </si>
  <si>
    <t>Buvo didesnė asmenų, gaunančių paslaugas, kaita (paslaugos gavėjų daugiau, nes paslaugos suteikimo laikotarpis vienam asmeniui trumpesnis).</t>
  </si>
  <si>
    <t>Lėšos komisijos sprendimu buvo paskirstytos 16 organizacijų.</t>
  </si>
  <si>
    <t>Gavus mažesnį finansavimą iš valstybės biudžeto atitinkamai mažiau panaudota lėšų iš savivaldybės biudžeto. Įrengti 3 nauji keltuvai ir 1 laiptų kopiklis.</t>
  </si>
  <si>
    <t xml:space="preserve">Pagal rangos sutartį 144 876,64 Lt (iš paskolos lėšų) bus sumokėta po statybos užbaigimo akto pasirašymo dienos. Pastato vidinės įrangos, buitinės ir biuro technikos pirkimai pradėti vykdyti 2012 m. pab., tačiau nesulaukus pateiktų pasiūlymų, pirkimai perkelti į 2013 m. </t>
  </si>
  <si>
    <t>2013-02-11 vyko vokų plėšimas dėl kapitalinio remonto rangovo parinkimo. Šiuo metu vertinami konkurso dalyviai ir tikslinama jų kvalifikacija.</t>
  </si>
  <si>
    <t>Projektuotojai vėlavo parengti techn. projektą. Parengtas dokumentas neatitiko statybos teisės aktų reikalavimų, todėl buvo tikslinamas 3 kartus, projekto bendroji ekspertizė buvo atliekama 4 kartus.</t>
  </si>
  <si>
    <t>Lėšų iš valstybės ir savivaldybės biudžetų buvo skirta mažiau, nei planuotas 2012 m. poreikis.</t>
  </si>
  <si>
    <t>Lėšų iš valstybės biudžeto buvo skirta mažiau, nei planuotas 2012 m. poreikis.</t>
  </si>
  <si>
    <t>Iš šių asignavimų laikinai padengtos užsienyje mirusių LR piliečių palaikų pargabenimo išlaidos. Finansų ministerija lėšas grąžino tik metų pabaigoje, todėl neliko galimybės įsisavinti 7,2 tūkst. Lt.</t>
  </si>
  <si>
    <t>Senyvo amžiaus asmenų bei asmenų su negalia, apgyvendintų ne  Klaipėdos m. savivaldybės pavaldumo globos institucijose per metus, sk.</t>
  </si>
  <si>
    <t>Parengta 75 proc. techninio projekto</t>
  </si>
  <si>
    <t>3) priemonė laikoma neįvykdyta, jei nepasiekta nė viena planuoto ataskaitinių metų produkto kriterijaus reikšmė.</t>
  </si>
  <si>
    <t>Patvirtinus papildomus etatus BĮ Klaipėdos socialinės paramos centre, „Klaipėdos lakštutė“, Šeimos ir vaiko gerovės centre, suteikta paslaugų didesniam gyventojų skaičiui.</t>
  </si>
  <si>
    <t>Planuota pagal patvirtintą metodiką, t. y. įvertinus 3 metų dinamikos kitimą.</t>
  </si>
  <si>
    <t>Senstant visuomenei, didėja asmenų su sunkia negalia skaičius. Per metus  gautos papildomos valstybės biudžeto lėšos ir suteikta daugiau paslaugų.</t>
  </si>
  <si>
    <t xml:space="preserve">Faktinis mokinių skaičius mažesnis nei planuotas dėl mokinių sergamumo per mokslo metus  bei tėvų pajamų pasikeitimo. </t>
  </si>
  <si>
    <t>Faktinis mokinių skaičius mažesnis nei planuotas dėl mokinių sergamumo per mokslo metus bei tėvų pajamų pasikeitimo. Lėšos neįsisavintos, nes 2012-07-25 Nr.AD1-1738 pakeista gamybos išlaidoms dengti planavimo ir paskirstymo tvarka (lėšos, skiriamos iš SB mokinių nemokamo maitinimo gamybos kaštams padengti, sudaro 25 proc.).</t>
  </si>
  <si>
    <t xml:space="preserve">Buvo planuota, kad nuo 2012-06-01 pradės veikti BĮ Šeimos ir vaiko gerovės centro naujas padalinys (psichosocialinės pagalbos ir trumpalaikės socialinės globos moterims, nukentėjusioms nuo smurto šeimoje), kuriame planuotos 22 vietos. Tačiau užsitęsus statybos darbų atidavimo vertinti ir įrengimo darbams, padalinys realiai pradėjo veikti nuo 2013 m. </t>
  </si>
  <si>
    <t xml:space="preserve">Faktiškai gyvenančių vaikų sk. mažesnis nei patvirtintas planinis, nes iš kitų savivaldybių nebesiunčiami vaikai į globos namus; vaikai, sulaukę pilnametystės, palieka globos namus. </t>
  </si>
  <si>
    <t>Patvirtinus BĮ Socialinės paramos centre didesnį etatų, išlaikomų iš valstybės biudžeto dotacijos, sk., paslaugas gavo didesnis asmenų sk.</t>
  </si>
  <si>
    <t>Planuota reikšmė pasiekta - lėšos įsisavintos</t>
  </si>
  <si>
    <t>Socialinių pašalpų gavėjų skaičius mažesnis nei planuota dėl Piniginės paramos mažas pajamas gaunančių asmenų įstatymo pasikeitimo ir minimalios mėnesinės algos (MMA) padidėjimo.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</si>
</sst>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5" x14ac:knownFonts="1">
    <font>
      <sz val="11"/>
      <color theme="1"/>
      <name val="Calibri"/>
      <family val="2"/>
      <charset val="186"/>
      <scheme val="minor"/>
    </font>
    <font>
      <sz val="10"/>
      <name val="Times New Roman"/>
      <family val="1"/>
    </font>
    <font>
      <sz val="10"/>
      <name val="Times New Roman"/>
      <family val="1"/>
      <charset val="186"/>
    </font>
    <font>
      <b/>
      <sz val="10"/>
      <name val="Times New Roman"/>
      <family val="1"/>
    </font>
    <font>
      <b/>
      <sz val="10"/>
      <name val="Times New Roman"/>
      <family val="1"/>
      <charset val="186"/>
    </font>
    <font>
      <sz val="9"/>
      <name val="Times New Roman"/>
      <family val="1"/>
    </font>
    <font>
      <sz val="8"/>
      <name val="Times New Roman"/>
      <family val="1"/>
    </font>
    <font>
      <b/>
      <sz val="9"/>
      <name val="Times New Roman"/>
      <family val="1"/>
    </font>
    <font>
      <sz val="10"/>
      <name val="Arial"/>
      <family val="2"/>
      <charset val="186"/>
    </font>
    <font>
      <b/>
      <sz val="9"/>
      <name val="Times New Roman"/>
      <family val="1"/>
      <charset val="186"/>
    </font>
    <font>
      <sz val="9"/>
      <name val="Times New Roman"/>
      <family val="1"/>
      <charset val="186"/>
    </font>
    <font>
      <sz val="8"/>
      <name val="Calibri"/>
      <family val="2"/>
      <charset val="186"/>
    </font>
    <font>
      <vertAlign val="superscript"/>
      <sz val="10"/>
      <name val="Times New Roman"/>
      <family val="1"/>
      <charset val="186"/>
    </font>
    <font>
      <b/>
      <sz val="11"/>
      <name val="Times New Roman"/>
      <family val="1"/>
    </font>
    <font>
      <sz val="7"/>
      <name val="Times New Roman"/>
      <family val="1"/>
      <charset val="186"/>
    </font>
    <font>
      <sz val="9"/>
      <name val="Arial"/>
      <family val="2"/>
      <charset val="186"/>
    </font>
    <font>
      <b/>
      <sz val="7"/>
      <name val="Times New Roman"/>
      <family val="1"/>
    </font>
    <font>
      <b/>
      <sz val="12"/>
      <name val="Times New Roman"/>
      <family val="1"/>
    </font>
    <font>
      <sz val="11"/>
      <name val="Times New Roman"/>
      <family val="1"/>
      <charset val="186"/>
    </font>
    <font>
      <b/>
      <sz val="11"/>
      <name val="Times New Roman"/>
      <family val="1"/>
      <charset val="186"/>
    </font>
    <font>
      <sz val="12"/>
      <name val="Times New Roman"/>
      <family val="1"/>
    </font>
    <font>
      <sz val="11"/>
      <name val="Calibri"/>
      <family val="2"/>
      <charset val="186"/>
      <scheme val="minor"/>
    </font>
    <font>
      <b/>
      <sz val="12"/>
      <name val="Times New Roman"/>
      <family val="1"/>
      <charset val="186"/>
    </font>
    <font>
      <sz val="12"/>
      <name val="Arial"/>
      <family val="2"/>
      <charset val="186"/>
    </font>
    <font>
      <sz val="12"/>
      <name val="Times New Roman"/>
      <family val="1"/>
      <charset val="186"/>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4"/>
        <bgColor indexed="64"/>
      </patternFill>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s>
  <borders count="69">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s>
  <cellStyleXfs count="2">
    <xf numFmtId="0" fontId="0" fillId="0" borderId="0"/>
    <xf numFmtId="0" fontId="8" fillId="0" borderId="0"/>
  </cellStyleXfs>
  <cellXfs count="779">
    <xf numFmtId="0" fontId="0" fillId="0" borderId="0" xfId="0"/>
    <xf numFmtId="0" fontId="1" fillId="0" borderId="0" xfId="0" applyFont="1" applyAlignment="1">
      <alignment vertical="top"/>
    </xf>
    <xf numFmtId="0" fontId="1" fillId="0" borderId="0" xfId="0" applyFont="1" applyBorder="1" applyAlignment="1">
      <alignment vertical="top"/>
    </xf>
    <xf numFmtId="0" fontId="6" fillId="0" borderId="0" xfId="0" applyFont="1" applyBorder="1" applyAlignment="1">
      <alignment vertical="top"/>
    </xf>
    <xf numFmtId="0" fontId="1" fillId="0" borderId="2" xfId="0" applyFont="1" applyFill="1" applyBorder="1" applyAlignment="1">
      <alignment horizontal="center" vertical="top" wrapText="1"/>
    </xf>
    <xf numFmtId="0" fontId="4" fillId="2" borderId="2" xfId="0" applyFont="1" applyFill="1" applyBorder="1" applyAlignment="1">
      <alignment vertical="top" wrapText="1"/>
    </xf>
    <xf numFmtId="0" fontId="1" fillId="0" borderId="0" xfId="0" applyFont="1" applyFill="1" applyBorder="1" applyAlignment="1">
      <alignment vertical="top"/>
    </xf>
    <xf numFmtId="0" fontId="2" fillId="2" borderId="1" xfId="0" applyFont="1" applyFill="1" applyBorder="1" applyAlignment="1">
      <alignment vertical="top" wrapText="1"/>
    </xf>
    <xf numFmtId="0" fontId="1" fillId="0" borderId="1" xfId="0" applyFont="1" applyBorder="1" applyAlignment="1">
      <alignment horizontal="center" vertical="top" wrapText="1"/>
    </xf>
    <xf numFmtId="0" fontId="2" fillId="0" borderId="1" xfId="0" applyFont="1" applyFill="1" applyBorder="1" applyAlignment="1">
      <alignment vertical="top" wrapText="1"/>
    </xf>
    <xf numFmtId="0" fontId="1" fillId="0" borderId="3" xfId="0" applyFont="1" applyBorder="1" applyAlignment="1">
      <alignment horizontal="center" vertical="top" wrapText="1"/>
    </xf>
    <xf numFmtId="0" fontId="1" fillId="0" borderId="1" xfId="0" applyFont="1" applyFill="1" applyBorder="1" applyAlignment="1">
      <alignment horizontal="center" vertical="top"/>
    </xf>
    <xf numFmtId="164" fontId="7" fillId="3" borderId="4" xfId="0" applyNumberFormat="1" applyFont="1" applyFill="1" applyBorder="1" applyAlignment="1">
      <alignment horizontal="center" vertical="center"/>
    </xf>
    <xf numFmtId="0" fontId="4" fillId="0" borderId="5" xfId="0" applyFont="1" applyFill="1" applyBorder="1" applyAlignment="1">
      <alignment horizontal="center" vertical="top" textRotation="180" wrapText="1"/>
    </xf>
    <xf numFmtId="0" fontId="4" fillId="0" borderId="0" xfId="0" applyFont="1" applyFill="1" applyBorder="1" applyAlignment="1">
      <alignment horizontal="center" vertical="top" textRotation="180" wrapText="1"/>
    </xf>
    <xf numFmtId="164" fontId="9" fillId="3" borderId="6" xfId="0" applyNumberFormat="1" applyFont="1" applyFill="1" applyBorder="1" applyAlignment="1">
      <alignment horizontal="center" vertical="top"/>
    </xf>
    <xf numFmtId="0" fontId="8" fillId="0" borderId="0" xfId="0" applyFont="1"/>
    <xf numFmtId="0" fontId="2" fillId="0" borderId="2" xfId="0" applyFont="1" applyFill="1" applyBorder="1" applyAlignment="1">
      <alignment horizontal="center" vertical="top" wrapText="1"/>
    </xf>
    <xf numFmtId="164" fontId="3" fillId="4" borderId="6" xfId="0" applyNumberFormat="1" applyFont="1" applyFill="1" applyBorder="1" applyAlignment="1">
      <alignment horizontal="center" vertical="top"/>
    </xf>
    <xf numFmtId="164" fontId="7" fillId="5" borderId="8" xfId="0" applyNumberFormat="1" applyFont="1" applyFill="1" applyBorder="1" applyAlignment="1">
      <alignment horizontal="center" vertical="center" wrapText="1"/>
    </xf>
    <xf numFmtId="0" fontId="1" fillId="0" borderId="0" xfId="0" applyFont="1" applyFill="1" applyAlignment="1">
      <alignment vertical="top"/>
    </xf>
    <xf numFmtId="0" fontId="8" fillId="0" borderId="0" xfId="0" applyFont="1" applyBorder="1"/>
    <xf numFmtId="0" fontId="4" fillId="0" borderId="0" xfId="0" applyFont="1" applyAlignment="1">
      <alignment horizontal="center"/>
    </xf>
    <xf numFmtId="0" fontId="8" fillId="0" borderId="0" xfId="0" applyFont="1" applyAlignment="1">
      <alignment horizontal="center"/>
    </xf>
    <xf numFmtId="0" fontId="4" fillId="0" borderId="0" xfId="0" applyFont="1" applyFill="1" applyBorder="1" applyAlignment="1">
      <alignment horizontal="center" vertical="top" wrapText="1"/>
    </xf>
    <xf numFmtId="0" fontId="2" fillId="0" borderId="3" xfId="0" applyFont="1" applyFill="1" applyBorder="1" applyAlignment="1">
      <alignment horizontal="center" vertical="top" wrapText="1"/>
    </xf>
    <xf numFmtId="164" fontId="1" fillId="6" borderId="9" xfId="0" applyNumberFormat="1" applyFont="1" applyFill="1" applyBorder="1" applyAlignment="1">
      <alignment horizontal="center" vertical="top"/>
    </xf>
    <xf numFmtId="164" fontId="1" fillId="6" borderId="10" xfId="0" applyNumberFormat="1" applyFont="1" applyFill="1" applyBorder="1" applyAlignment="1">
      <alignment horizontal="center" vertical="top"/>
    </xf>
    <xf numFmtId="164" fontId="1" fillId="6" borderId="9" xfId="0" applyNumberFormat="1" applyFont="1" applyFill="1" applyBorder="1" applyAlignment="1">
      <alignment horizontal="center" vertical="top" wrapText="1"/>
    </xf>
    <xf numFmtId="164" fontId="1" fillId="6" borderId="7" xfId="0" applyNumberFormat="1" applyFont="1" applyFill="1" applyBorder="1" applyAlignment="1">
      <alignment horizontal="center" vertical="top"/>
    </xf>
    <xf numFmtId="164" fontId="3" fillId="6" borderId="11" xfId="0" applyNumberFormat="1" applyFont="1" applyFill="1" applyBorder="1" applyAlignment="1">
      <alignment horizontal="center" vertical="top"/>
    </xf>
    <xf numFmtId="164" fontId="1" fillId="6" borderId="11" xfId="0" applyNumberFormat="1" applyFont="1" applyFill="1" applyBorder="1" applyAlignment="1">
      <alignment horizontal="center" vertical="top" wrapText="1"/>
    </xf>
    <xf numFmtId="164" fontId="1" fillId="6" borderId="0" xfId="0" applyNumberFormat="1" applyFont="1" applyFill="1" applyBorder="1" applyAlignment="1">
      <alignment horizontal="center" vertical="top" wrapText="1"/>
    </xf>
    <xf numFmtId="164" fontId="1" fillId="6" borderId="12" xfId="0" applyNumberFormat="1" applyFont="1" applyFill="1" applyBorder="1" applyAlignment="1">
      <alignment horizontal="center" vertical="top"/>
    </xf>
    <xf numFmtId="164" fontId="1" fillId="6" borderId="13" xfId="0" applyNumberFormat="1" applyFont="1" applyFill="1" applyBorder="1" applyAlignment="1">
      <alignment horizontal="center" vertical="top"/>
    </xf>
    <xf numFmtId="0" fontId="4" fillId="6" borderId="3" xfId="0" applyFont="1" applyFill="1" applyBorder="1" applyAlignment="1">
      <alignment horizontal="center" vertical="top" wrapText="1"/>
    </xf>
    <xf numFmtId="164" fontId="4" fillId="6" borderId="14" xfId="0" applyNumberFormat="1" applyFont="1" applyFill="1" applyBorder="1" applyAlignment="1">
      <alignment horizontal="center" vertical="top" wrapText="1"/>
    </xf>
    <xf numFmtId="0" fontId="4" fillId="7" borderId="16" xfId="0" applyFont="1" applyFill="1" applyBorder="1" applyAlignment="1">
      <alignment horizontal="center" vertical="top" wrapText="1"/>
    </xf>
    <xf numFmtId="0" fontId="2" fillId="0" borderId="1" xfId="0" applyNumberFormat="1" applyFont="1" applyBorder="1" applyAlignment="1">
      <alignment horizontal="center" vertical="top"/>
    </xf>
    <xf numFmtId="0" fontId="1" fillId="6" borderId="0" xfId="0" applyFont="1" applyFill="1" applyBorder="1" applyAlignment="1">
      <alignment vertical="top"/>
    </xf>
    <xf numFmtId="0" fontId="1" fillId="6" borderId="11" xfId="0" applyFont="1" applyFill="1" applyBorder="1" applyAlignment="1">
      <alignment vertical="top"/>
    </xf>
    <xf numFmtId="0" fontId="1" fillId="0" borderId="1" xfId="0" applyFont="1" applyBorder="1" applyAlignment="1">
      <alignment vertical="top"/>
    </xf>
    <xf numFmtId="164" fontId="1" fillId="0" borderId="1" xfId="0" applyNumberFormat="1" applyFont="1" applyFill="1" applyBorder="1" applyAlignment="1">
      <alignment vertical="top" wrapText="1"/>
    </xf>
    <xf numFmtId="0" fontId="2" fillId="0" borderId="1" xfId="0" applyNumberFormat="1" applyFont="1" applyFill="1" applyBorder="1" applyAlignment="1">
      <alignment horizontal="center" vertical="top"/>
    </xf>
    <xf numFmtId="164" fontId="1" fillId="0" borderId="17" xfId="0" applyNumberFormat="1" applyFont="1" applyFill="1" applyBorder="1" applyAlignment="1">
      <alignment horizontal="left" vertical="top" wrapText="1"/>
    </xf>
    <xf numFmtId="164" fontId="2" fillId="0" borderId="11" xfId="0" applyNumberFormat="1" applyFont="1" applyBorder="1" applyAlignment="1">
      <alignment horizontal="left" vertical="top" wrapText="1"/>
    </xf>
    <xf numFmtId="164" fontId="1" fillId="0" borderId="18" xfId="0" applyNumberFormat="1" applyFont="1" applyFill="1" applyBorder="1" applyAlignment="1">
      <alignment horizontal="left" vertical="top"/>
    </xf>
    <xf numFmtId="164" fontId="1" fillId="0" borderId="19" xfId="0" applyNumberFormat="1" applyFont="1" applyFill="1" applyBorder="1" applyAlignment="1">
      <alignment horizontal="left" vertical="top"/>
    </xf>
    <xf numFmtId="0" fontId="8" fillId="0" borderId="0" xfId="0" applyFont="1" applyAlignment="1">
      <alignment horizontal="left"/>
    </xf>
    <xf numFmtId="164" fontId="1" fillId="0" borderId="3" xfId="0" applyNumberFormat="1" applyFont="1" applyFill="1" applyBorder="1" applyAlignment="1">
      <alignment vertical="top" wrapText="1"/>
    </xf>
    <xf numFmtId="164" fontId="7" fillId="0" borderId="0" xfId="0" applyNumberFormat="1" applyFont="1" applyFill="1" applyBorder="1" applyAlignment="1">
      <alignment horizontal="center" vertical="center" wrapText="1"/>
    </xf>
    <xf numFmtId="164" fontId="5" fillId="0" borderId="0" xfId="0" applyNumberFormat="1" applyFont="1" applyFill="1" applyBorder="1" applyAlignment="1">
      <alignment horizontal="center" vertical="center" wrapText="1"/>
    </xf>
    <xf numFmtId="164" fontId="1" fillId="2" borderId="20" xfId="0" applyNumberFormat="1" applyFont="1" applyFill="1" applyBorder="1" applyAlignment="1">
      <alignment horizontal="left" vertical="top" wrapText="1"/>
    </xf>
    <xf numFmtId="0" fontId="1" fillId="0" borderId="21" xfId="0" applyFont="1" applyFill="1" applyBorder="1" applyAlignment="1">
      <alignment horizontal="center" vertical="top"/>
    </xf>
    <xf numFmtId="164" fontId="1" fillId="6" borderId="22" xfId="0" applyNumberFormat="1" applyFont="1" applyFill="1" applyBorder="1" applyAlignment="1">
      <alignment horizontal="center" vertical="top"/>
    </xf>
    <xf numFmtId="0" fontId="1" fillId="0" borderId="21" xfId="0" applyFont="1" applyBorder="1" applyAlignment="1">
      <alignment horizontal="center" vertical="top" wrapText="1"/>
    </xf>
    <xf numFmtId="0" fontId="4" fillId="6" borderId="16" xfId="0" applyFont="1" applyFill="1" applyBorder="1" applyAlignment="1">
      <alignment horizontal="center" vertical="top" wrapText="1"/>
    </xf>
    <xf numFmtId="164" fontId="4" fillId="6" borderId="23" xfId="0" applyNumberFormat="1" applyFont="1" applyFill="1" applyBorder="1" applyAlignment="1">
      <alignment horizontal="center" vertical="top" wrapText="1"/>
    </xf>
    <xf numFmtId="0" fontId="1" fillId="0" borderId="24" xfId="0" applyFont="1" applyFill="1" applyBorder="1" applyAlignment="1">
      <alignment horizontal="center" vertical="top"/>
    </xf>
    <xf numFmtId="164" fontId="1" fillId="6" borderId="25" xfId="0" applyNumberFormat="1" applyFont="1" applyFill="1" applyBorder="1" applyAlignment="1">
      <alignment horizontal="center" vertical="top"/>
    </xf>
    <xf numFmtId="0" fontId="1" fillId="0" borderId="15" xfId="0" applyFont="1" applyBorder="1" applyAlignment="1">
      <alignment horizontal="center" vertical="top" wrapText="1"/>
    </xf>
    <xf numFmtId="0" fontId="2" fillId="2" borderId="17" xfId="0" applyFont="1" applyFill="1" applyBorder="1" applyAlignment="1">
      <alignment horizontal="center" vertical="top" wrapText="1"/>
    </xf>
    <xf numFmtId="164" fontId="2" fillId="6" borderId="7" xfId="0" applyNumberFormat="1" applyFont="1" applyFill="1" applyBorder="1" applyAlignment="1">
      <alignment horizontal="center" vertical="top" wrapText="1"/>
    </xf>
    <xf numFmtId="0" fontId="2" fillId="2" borderId="20" xfId="0" applyFont="1" applyFill="1" applyBorder="1" applyAlignment="1">
      <alignment horizontal="center" vertical="top" wrapText="1"/>
    </xf>
    <xf numFmtId="164" fontId="2" fillId="6" borderId="14" xfId="0" applyNumberFormat="1" applyFont="1" applyFill="1" applyBorder="1" applyAlignment="1">
      <alignment horizontal="center" vertical="top" wrapText="1"/>
    </xf>
    <xf numFmtId="0" fontId="2" fillId="2" borderId="26" xfId="0" applyFont="1" applyFill="1" applyBorder="1" applyAlignment="1">
      <alignment horizontal="center" vertical="top" wrapText="1"/>
    </xf>
    <xf numFmtId="164" fontId="2" fillId="6" borderId="13" xfId="0" applyNumberFormat="1" applyFont="1" applyFill="1" applyBorder="1" applyAlignment="1">
      <alignment horizontal="center" vertical="top" wrapText="1"/>
    </xf>
    <xf numFmtId="0" fontId="6" fillId="0" borderId="15" xfId="0" applyFont="1" applyFill="1" applyBorder="1" applyAlignment="1">
      <alignment horizontal="center" vertical="top"/>
    </xf>
    <xf numFmtId="0" fontId="2" fillId="2" borderId="2" xfId="0" applyFont="1" applyFill="1" applyBorder="1" applyAlignment="1">
      <alignment horizontal="center" vertical="top" wrapText="1"/>
    </xf>
    <xf numFmtId="164" fontId="2" fillId="2" borderId="2" xfId="0" applyNumberFormat="1" applyFont="1" applyFill="1" applyBorder="1" applyAlignment="1">
      <alignment horizontal="left" vertical="top" wrapText="1"/>
    </xf>
    <xf numFmtId="0" fontId="2" fillId="2" borderId="3" xfId="0" applyFont="1" applyFill="1" applyBorder="1" applyAlignment="1">
      <alignment horizontal="center" vertical="top" wrapText="1"/>
    </xf>
    <xf numFmtId="0" fontId="2" fillId="2" borderId="1" xfId="0" applyFont="1" applyFill="1" applyBorder="1" applyAlignment="1">
      <alignment horizontal="center" vertical="top" wrapText="1"/>
    </xf>
    <xf numFmtId="164" fontId="2" fillId="6" borderId="12" xfId="0" applyNumberFormat="1" applyFont="1" applyFill="1" applyBorder="1" applyAlignment="1">
      <alignment horizontal="center" vertical="top" wrapText="1"/>
    </xf>
    <xf numFmtId="164" fontId="2" fillId="6" borderId="11" xfId="0" applyNumberFormat="1" applyFont="1" applyFill="1" applyBorder="1" applyAlignment="1">
      <alignment horizontal="center" vertical="top" wrapText="1"/>
    </xf>
    <xf numFmtId="164" fontId="2" fillId="6" borderId="20" xfId="0" applyNumberFormat="1" applyFont="1" applyFill="1" applyBorder="1" applyAlignment="1">
      <alignment horizontal="center" vertical="top" wrapText="1"/>
    </xf>
    <xf numFmtId="0" fontId="2" fillId="2" borderId="24" xfId="0" applyFont="1" applyFill="1" applyBorder="1" applyAlignment="1">
      <alignment horizontal="center" vertical="top" wrapText="1"/>
    </xf>
    <xf numFmtId="164" fontId="2" fillId="6" borderId="10" xfId="0" applyNumberFormat="1" applyFont="1" applyFill="1" applyBorder="1" applyAlignment="1">
      <alignment horizontal="center" vertical="top" wrapText="1"/>
    </xf>
    <xf numFmtId="0" fontId="2" fillId="2" borderId="15" xfId="0" applyFont="1" applyFill="1" applyBorder="1" applyAlignment="1">
      <alignment horizontal="center" vertical="top" wrapText="1"/>
    </xf>
    <xf numFmtId="164" fontId="2" fillId="6" borderId="26" xfId="0" applyNumberFormat="1" applyFont="1" applyFill="1" applyBorder="1" applyAlignment="1">
      <alignment horizontal="center" vertical="top" wrapText="1"/>
    </xf>
    <xf numFmtId="164" fontId="2" fillId="2" borderId="1" xfId="0" applyNumberFormat="1" applyFont="1" applyFill="1" applyBorder="1" applyAlignment="1">
      <alignment vertical="top" wrapText="1"/>
    </xf>
    <xf numFmtId="164" fontId="4" fillId="6" borderId="26" xfId="0" applyNumberFormat="1" applyFont="1" applyFill="1" applyBorder="1" applyAlignment="1">
      <alignment horizontal="center" vertical="top"/>
    </xf>
    <xf numFmtId="164" fontId="4" fillId="7" borderId="27" xfId="0" applyNumberFormat="1" applyFont="1" applyFill="1" applyBorder="1" applyAlignment="1">
      <alignment horizontal="center" vertical="top"/>
    </xf>
    <xf numFmtId="164" fontId="2" fillId="2" borderId="18" xfId="0" applyNumberFormat="1" applyFont="1" applyFill="1" applyBorder="1" applyAlignment="1">
      <alignment vertical="top" wrapText="1"/>
    </xf>
    <xf numFmtId="164" fontId="2" fillId="6" borderId="28" xfId="0" applyNumberFormat="1" applyFont="1" applyFill="1" applyBorder="1" applyAlignment="1">
      <alignment horizontal="center" vertical="top" wrapText="1"/>
    </xf>
    <xf numFmtId="164" fontId="2" fillId="0" borderId="19" xfId="0" applyNumberFormat="1" applyFont="1" applyFill="1" applyBorder="1" applyAlignment="1">
      <alignment horizontal="left" vertical="top"/>
    </xf>
    <xf numFmtId="49" fontId="2" fillId="2" borderId="2" xfId="0" applyNumberFormat="1" applyFont="1" applyFill="1" applyBorder="1" applyAlignment="1">
      <alignment horizontal="center" vertical="top" wrapText="1"/>
    </xf>
    <xf numFmtId="49" fontId="2" fillId="0" borderId="3" xfId="0" applyNumberFormat="1" applyFont="1" applyFill="1" applyBorder="1" applyAlignment="1">
      <alignment horizontal="center" vertical="top" wrapText="1"/>
    </xf>
    <xf numFmtId="0" fontId="1" fillId="0" borderId="3" xfId="0" applyNumberFormat="1" applyFont="1" applyFill="1" applyBorder="1" applyAlignment="1">
      <alignment horizontal="center" vertical="top"/>
    </xf>
    <xf numFmtId="0" fontId="1" fillId="0" borderId="1" xfId="0" applyNumberFormat="1" applyFont="1" applyFill="1" applyBorder="1" applyAlignment="1">
      <alignment horizontal="center" vertical="top"/>
    </xf>
    <xf numFmtId="0" fontId="3" fillId="0" borderId="18" xfId="0" applyNumberFormat="1" applyFont="1" applyFill="1" applyBorder="1" applyAlignment="1">
      <alignment horizontal="center" vertical="top"/>
    </xf>
    <xf numFmtId="0" fontId="1" fillId="2" borderId="3" xfId="0" applyNumberFormat="1" applyFont="1" applyFill="1" applyBorder="1" applyAlignment="1">
      <alignment horizontal="center" vertical="top" wrapText="1"/>
    </xf>
    <xf numFmtId="0" fontId="1" fillId="0" borderId="18" xfId="0" applyNumberFormat="1" applyFont="1" applyBorder="1" applyAlignment="1">
      <alignment vertical="top"/>
    </xf>
    <xf numFmtId="0" fontId="3" fillId="0" borderId="1" xfId="0" applyNumberFormat="1" applyFont="1" applyFill="1" applyBorder="1" applyAlignment="1">
      <alignment horizontal="center" vertical="top"/>
    </xf>
    <xf numFmtId="0" fontId="1" fillId="0" borderId="2" xfId="0" applyNumberFormat="1" applyFont="1" applyFill="1" applyBorder="1" applyAlignment="1">
      <alignment horizontal="center" vertical="top" wrapText="1"/>
    </xf>
    <xf numFmtId="0" fontId="2" fillId="2" borderId="2" xfId="0" applyNumberFormat="1" applyFont="1" applyFill="1" applyBorder="1" applyAlignment="1">
      <alignment horizontal="center" vertical="top" wrapText="1"/>
    </xf>
    <xf numFmtId="0" fontId="2" fillId="2" borderId="1" xfId="0" applyNumberFormat="1" applyFont="1" applyFill="1" applyBorder="1" applyAlignment="1">
      <alignment vertical="top" wrapText="1"/>
    </xf>
    <xf numFmtId="0" fontId="2" fillId="2" borderId="18" xfId="0" applyNumberFormat="1" applyFont="1" applyFill="1" applyBorder="1" applyAlignment="1">
      <alignment vertical="top" wrapText="1"/>
    </xf>
    <xf numFmtId="0" fontId="2" fillId="2" borderId="29" xfId="0" applyNumberFormat="1" applyFont="1" applyFill="1" applyBorder="1" applyAlignment="1">
      <alignment horizontal="center" vertical="top" wrapText="1"/>
    </xf>
    <xf numFmtId="0" fontId="4" fillId="0" borderId="18" xfId="0" applyNumberFormat="1" applyFont="1" applyFill="1" applyBorder="1" applyAlignment="1">
      <alignment horizontal="center" vertical="top"/>
    </xf>
    <xf numFmtId="0" fontId="5" fillId="0" borderId="0" xfId="0" applyNumberFormat="1" applyFont="1" applyFill="1" applyBorder="1" applyAlignment="1">
      <alignment horizontal="center" vertical="center" wrapText="1"/>
    </xf>
    <xf numFmtId="0" fontId="8" fillId="0" borderId="0" xfId="0" applyNumberFormat="1" applyFont="1"/>
    <xf numFmtId="164" fontId="2" fillId="0" borderId="20" xfId="0" applyNumberFormat="1" applyFont="1" applyBorder="1" applyAlignment="1">
      <alignment horizontal="center" vertical="top" wrapText="1"/>
    </xf>
    <xf numFmtId="164" fontId="2" fillId="0" borderId="26" xfId="0" applyNumberFormat="1" applyFont="1" applyBorder="1" applyAlignment="1">
      <alignment horizontal="center" vertical="top" wrapText="1"/>
    </xf>
    <xf numFmtId="164" fontId="4" fillId="5" borderId="19" xfId="0" applyNumberFormat="1" applyFont="1" applyFill="1" applyBorder="1" applyAlignment="1">
      <alignment horizontal="center" vertical="top" wrapText="1"/>
    </xf>
    <xf numFmtId="164" fontId="4" fillId="5" borderId="4" xfId="0" applyNumberFormat="1" applyFont="1" applyFill="1" applyBorder="1" applyAlignment="1">
      <alignment horizontal="center" vertical="top" wrapText="1"/>
    </xf>
    <xf numFmtId="164" fontId="2" fillId="0" borderId="20" xfId="0" applyNumberFormat="1" applyFont="1" applyFill="1" applyBorder="1" applyAlignment="1">
      <alignment horizontal="center" vertical="top" wrapText="1"/>
    </xf>
    <xf numFmtId="164" fontId="4" fillId="6" borderId="4" xfId="0" applyNumberFormat="1" applyFont="1" applyFill="1" applyBorder="1" applyAlignment="1">
      <alignment horizontal="center" vertical="top" wrapText="1"/>
    </xf>
    <xf numFmtId="164" fontId="2" fillId="0" borderId="26" xfId="0" applyNumberFormat="1" applyFont="1" applyFill="1" applyBorder="1" applyAlignment="1">
      <alignment horizontal="center" vertical="top" wrapText="1"/>
    </xf>
    <xf numFmtId="164" fontId="2" fillId="0" borderId="30" xfId="0" applyNumberFormat="1" applyFont="1" applyBorder="1" applyAlignment="1">
      <alignment horizontal="center" vertical="top" wrapText="1"/>
    </xf>
    <xf numFmtId="164" fontId="2" fillId="0" borderId="22" xfId="0" applyNumberFormat="1" applyFont="1" applyBorder="1" applyAlignment="1">
      <alignment horizontal="center" vertical="top" wrapText="1"/>
    </xf>
    <xf numFmtId="0" fontId="2" fillId="0" borderId="1" xfId="0" applyNumberFormat="1" applyFont="1" applyBorder="1" applyAlignment="1">
      <alignment horizontal="center" vertical="top" wrapText="1"/>
    </xf>
    <xf numFmtId="0" fontId="1" fillId="0" borderId="1" xfId="0" applyNumberFormat="1" applyFont="1" applyFill="1" applyBorder="1" applyAlignment="1">
      <alignment horizontal="center" vertical="top" wrapText="1"/>
    </xf>
    <xf numFmtId="0" fontId="2" fillId="0" borderId="11" xfId="0" applyNumberFormat="1" applyFont="1" applyBorder="1" applyAlignment="1">
      <alignment horizontal="center" vertical="top" wrapText="1"/>
    </xf>
    <xf numFmtId="0" fontId="2" fillId="0" borderId="11" xfId="0" applyNumberFormat="1" applyFont="1" applyBorder="1" applyAlignment="1">
      <alignment horizontal="center" vertical="top"/>
    </xf>
    <xf numFmtId="164" fontId="2" fillId="6" borderId="31" xfId="0" applyNumberFormat="1" applyFont="1" applyFill="1" applyBorder="1" applyAlignment="1">
      <alignment horizontal="center" vertical="top" wrapText="1"/>
    </xf>
    <xf numFmtId="164" fontId="4" fillId="6" borderId="31" xfId="0" applyNumberFormat="1" applyFont="1" applyFill="1" applyBorder="1" applyAlignment="1">
      <alignment horizontal="center" vertical="top" wrapText="1"/>
    </xf>
    <xf numFmtId="164" fontId="4" fillId="6" borderId="15" xfId="0" applyNumberFormat="1" applyFont="1" applyFill="1" applyBorder="1" applyAlignment="1">
      <alignment horizontal="center" vertical="top"/>
    </xf>
    <xf numFmtId="164" fontId="4" fillId="7" borderId="16" xfId="0" applyNumberFormat="1" applyFont="1" applyFill="1" applyBorder="1" applyAlignment="1">
      <alignment horizontal="center" vertical="top"/>
    </xf>
    <xf numFmtId="164" fontId="4" fillId="6" borderId="16" xfId="0" applyNumberFormat="1" applyFont="1" applyFill="1" applyBorder="1" applyAlignment="1">
      <alignment horizontal="center" vertical="top" wrapText="1"/>
    </xf>
    <xf numFmtId="164" fontId="1" fillId="6" borderId="5" xfId="0" applyNumberFormat="1" applyFont="1" applyFill="1" applyBorder="1" applyAlignment="1">
      <alignment horizontal="center" vertical="top" wrapText="1"/>
    </xf>
    <xf numFmtId="164" fontId="1" fillId="2" borderId="12" xfId="0" applyNumberFormat="1" applyFont="1" applyFill="1" applyBorder="1" applyAlignment="1">
      <alignment horizontal="center" vertical="top"/>
    </xf>
    <xf numFmtId="164" fontId="1" fillId="2" borderId="25" xfId="0" applyNumberFormat="1" applyFont="1" applyFill="1" applyBorder="1" applyAlignment="1">
      <alignment horizontal="center" vertical="top"/>
    </xf>
    <xf numFmtId="164" fontId="1" fillId="2" borderId="9" xfId="0" applyNumberFormat="1" applyFont="1" applyFill="1" applyBorder="1" applyAlignment="1">
      <alignment horizontal="center" vertical="top" wrapText="1"/>
    </xf>
    <xf numFmtId="164" fontId="1" fillId="2" borderId="7" xfId="0" applyNumberFormat="1" applyFont="1" applyFill="1" applyBorder="1" applyAlignment="1">
      <alignment horizontal="center" vertical="top"/>
    </xf>
    <xf numFmtId="164" fontId="2" fillId="2" borderId="13" xfId="0" applyNumberFormat="1" applyFont="1" applyFill="1" applyBorder="1" applyAlignment="1">
      <alignment horizontal="center" vertical="top" wrapText="1"/>
    </xf>
    <xf numFmtId="164" fontId="3" fillId="2" borderId="11" xfId="0" applyNumberFormat="1" applyFont="1" applyFill="1" applyBorder="1" applyAlignment="1">
      <alignment horizontal="center" vertical="top"/>
    </xf>
    <xf numFmtId="164" fontId="1" fillId="2" borderId="11" xfId="0" applyNumberFormat="1" applyFont="1" applyFill="1" applyBorder="1" applyAlignment="1">
      <alignment horizontal="center" vertical="top" wrapText="1"/>
    </xf>
    <xf numFmtId="0" fontId="1" fillId="2" borderId="11" xfId="0" applyFont="1" applyFill="1" applyBorder="1" applyAlignment="1">
      <alignment vertical="top"/>
    </xf>
    <xf numFmtId="0" fontId="1" fillId="2" borderId="1" xfId="0" applyFont="1" applyFill="1" applyBorder="1" applyAlignment="1">
      <alignment vertical="top"/>
    </xf>
    <xf numFmtId="164" fontId="1" fillId="2" borderId="9" xfId="0" applyNumberFormat="1" applyFont="1" applyFill="1" applyBorder="1" applyAlignment="1">
      <alignment horizontal="center" vertical="top"/>
    </xf>
    <xf numFmtId="164" fontId="1" fillId="2" borderId="13" xfId="0" applyNumberFormat="1" applyFont="1" applyFill="1" applyBorder="1" applyAlignment="1">
      <alignment horizontal="center" vertical="top"/>
    </xf>
    <xf numFmtId="164" fontId="2" fillId="2" borderId="7" xfId="0" applyNumberFormat="1" applyFont="1" applyFill="1" applyBorder="1" applyAlignment="1">
      <alignment horizontal="center" vertical="top" wrapText="1"/>
    </xf>
    <xf numFmtId="164" fontId="2" fillId="2" borderId="14" xfId="0" applyNumberFormat="1" applyFont="1" applyFill="1" applyBorder="1" applyAlignment="1">
      <alignment horizontal="center" vertical="top" wrapText="1"/>
    </xf>
    <xf numFmtId="164" fontId="2" fillId="2" borderId="12" xfId="0" applyNumberFormat="1" applyFont="1" applyFill="1" applyBorder="1" applyAlignment="1">
      <alignment horizontal="center" vertical="top" wrapText="1"/>
    </xf>
    <xf numFmtId="164" fontId="2" fillId="2" borderId="2" xfId="0" applyNumberFormat="1" applyFont="1" applyFill="1" applyBorder="1" applyAlignment="1">
      <alignment horizontal="center" vertical="top" wrapText="1"/>
    </xf>
    <xf numFmtId="164" fontId="2" fillId="2" borderId="3" xfId="0" applyNumberFormat="1" applyFont="1" applyFill="1" applyBorder="1" applyAlignment="1">
      <alignment horizontal="center" vertical="top" wrapText="1"/>
    </xf>
    <xf numFmtId="164" fontId="2" fillId="2" borderId="24" xfId="0" applyNumberFormat="1" applyFont="1" applyFill="1" applyBorder="1" applyAlignment="1">
      <alignment horizontal="center" vertical="top" wrapText="1"/>
    </xf>
    <xf numFmtId="164" fontId="2" fillId="2" borderId="15" xfId="0" applyNumberFormat="1" applyFont="1" applyFill="1" applyBorder="1" applyAlignment="1">
      <alignment horizontal="center" vertical="top" wrapText="1"/>
    </xf>
    <xf numFmtId="164" fontId="3" fillId="3" borderId="12" xfId="0" applyNumberFormat="1" applyFont="1" applyFill="1" applyBorder="1" applyAlignment="1">
      <alignment horizontal="center" vertical="top"/>
    </xf>
    <xf numFmtId="164" fontId="1" fillId="2" borderId="2" xfId="0" applyNumberFormat="1" applyFont="1" applyFill="1" applyBorder="1" applyAlignment="1">
      <alignment horizontal="center" vertical="top" wrapText="1"/>
    </xf>
    <xf numFmtId="164" fontId="1" fillId="2" borderId="3" xfId="0" applyNumberFormat="1" applyFont="1" applyFill="1" applyBorder="1" applyAlignment="1">
      <alignment horizontal="center" vertical="top" wrapText="1"/>
    </xf>
    <xf numFmtId="164" fontId="1" fillId="6" borderId="2" xfId="0" applyNumberFormat="1" applyFont="1" applyFill="1" applyBorder="1" applyAlignment="1">
      <alignment horizontal="center" vertical="top" wrapText="1"/>
    </xf>
    <xf numFmtId="164" fontId="1" fillId="6" borderId="3" xfId="0" applyNumberFormat="1" applyFont="1" applyFill="1" applyBorder="1" applyAlignment="1">
      <alignment horizontal="center" vertical="top" wrapText="1"/>
    </xf>
    <xf numFmtId="0" fontId="2" fillId="2" borderId="0" xfId="0" applyNumberFormat="1" applyFont="1" applyFill="1" applyBorder="1" applyAlignment="1">
      <alignment horizontal="center" vertical="top" wrapText="1"/>
    </xf>
    <xf numFmtId="0" fontId="1" fillId="0" borderId="20" xfId="0" applyNumberFormat="1" applyFont="1" applyFill="1" applyBorder="1" applyAlignment="1">
      <alignment horizontal="center" vertical="top"/>
    </xf>
    <xf numFmtId="0" fontId="1" fillId="0" borderId="11" xfId="0" applyNumberFormat="1" applyFont="1" applyFill="1" applyBorder="1" applyAlignment="1">
      <alignment horizontal="center" vertical="top"/>
    </xf>
    <xf numFmtId="0" fontId="3" fillId="0" borderId="19" xfId="0" applyNumberFormat="1" applyFont="1" applyFill="1" applyBorder="1" applyAlignment="1">
      <alignment horizontal="center" vertical="top"/>
    </xf>
    <xf numFmtId="0" fontId="1" fillId="2" borderId="20" xfId="0" applyNumberFormat="1" applyFont="1" applyFill="1" applyBorder="1" applyAlignment="1">
      <alignment horizontal="center" vertical="top" wrapText="1"/>
    </xf>
    <xf numFmtId="0" fontId="2" fillId="0" borderId="11" xfId="0" applyNumberFormat="1" applyFont="1" applyFill="1" applyBorder="1" applyAlignment="1">
      <alignment horizontal="center" vertical="top"/>
    </xf>
    <xf numFmtId="0" fontId="1" fillId="0" borderId="19" xfId="0" applyNumberFormat="1" applyFont="1" applyBorder="1" applyAlignment="1">
      <alignment vertical="top"/>
    </xf>
    <xf numFmtId="0" fontId="1" fillId="0" borderId="11" xfId="0" applyNumberFormat="1" applyFont="1" applyFill="1" applyBorder="1" applyAlignment="1">
      <alignment horizontal="center" vertical="top" wrapText="1"/>
    </xf>
    <xf numFmtId="0" fontId="3" fillId="0" borderId="11" xfId="0" applyNumberFormat="1" applyFont="1" applyFill="1" applyBorder="1" applyAlignment="1">
      <alignment horizontal="center" vertical="top"/>
    </xf>
    <xf numFmtId="0" fontId="1" fillId="0" borderId="17" xfId="0" applyNumberFormat="1" applyFont="1" applyFill="1" applyBorder="1" applyAlignment="1">
      <alignment horizontal="center" vertical="top" wrapText="1"/>
    </xf>
    <xf numFmtId="0" fontId="2" fillId="2" borderId="17" xfId="0" applyNumberFormat="1" applyFont="1" applyFill="1" applyBorder="1" applyAlignment="1">
      <alignment horizontal="center" vertical="top" wrapText="1"/>
    </xf>
    <xf numFmtId="0" fontId="2" fillId="2" borderId="11" xfId="0" applyNumberFormat="1" applyFont="1" applyFill="1" applyBorder="1" applyAlignment="1">
      <alignment horizontal="center" vertical="top" wrapText="1"/>
    </xf>
    <xf numFmtId="0" fontId="2" fillId="2" borderId="11" xfId="0" applyNumberFormat="1" applyFont="1" applyFill="1" applyBorder="1" applyAlignment="1">
      <alignment vertical="top" wrapText="1"/>
    </xf>
    <xf numFmtId="0" fontId="2" fillId="2" borderId="19" xfId="0" applyNumberFormat="1" applyFont="1" applyFill="1" applyBorder="1" applyAlignment="1">
      <alignment vertical="top" wrapText="1"/>
    </xf>
    <xf numFmtId="0" fontId="4" fillId="0" borderId="19" xfId="0" applyNumberFormat="1" applyFont="1" applyFill="1" applyBorder="1" applyAlignment="1">
      <alignment horizontal="center" vertical="top"/>
    </xf>
    <xf numFmtId="0" fontId="2" fillId="4" borderId="2" xfId="0" applyFont="1" applyFill="1" applyBorder="1" applyAlignment="1">
      <alignment vertical="top" wrapText="1"/>
    </xf>
    <xf numFmtId="0" fontId="2" fillId="4" borderId="3"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4" borderId="16" xfId="0" applyFont="1" applyFill="1" applyBorder="1" applyAlignment="1">
      <alignment horizontal="left" vertical="top" wrapText="1"/>
    </xf>
    <xf numFmtId="0" fontId="2" fillId="4" borderId="34" xfId="0" applyFont="1" applyFill="1" applyBorder="1" applyAlignment="1">
      <alignment horizontal="center" vertical="top"/>
    </xf>
    <xf numFmtId="0" fontId="2" fillId="4" borderId="0" xfId="0" applyFont="1" applyFill="1" applyBorder="1" applyAlignment="1">
      <alignment horizontal="center" vertical="top"/>
    </xf>
    <xf numFmtId="0" fontId="2" fillId="4" borderId="35" xfId="0" applyFont="1" applyFill="1" applyBorder="1" applyAlignment="1">
      <alignment horizontal="center" vertical="top"/>
    </xf>
    <xf numFmtId="0" fontId="2" fillId="4" borderId="28" xfId="0" applyFont="1" applyFill="1" applyBorder="1" applyAlignment="1">
      <alignment horizontal="center" vertical="top"/>
    </xf>
    <xf numFmtId="0" fontId="2" fillId="4" borderId="29" xfId="0" applyFont="1" applyFill="1" applyBorder="1" applyAlignment="1">
      <alignment horizontal="center" vertical="top"/>
    </xf>
    <xf numFmtId="0" fontId="2" fillId="4" borderId="36" xfId="0" applyFont="1" applyFill="1" applyBorder="1" applyAlignment="1">
      <alignment horizontal="center" vertical="top"/>
    </xf>
    <xf numFmtId="0" fontId="2" fillId="4" borderId="27" xfId="0" applyFont="1" applyFill="1" applyBorder="1" applyAlignment="1">
      <alignment horizontal="center" vertical="top"/>
    </xf>
    <xf numFmtId="164" fontId="1" fillId="6" borderId="5" xfId="0" applyNumberFormat="1" applyFont="1" applyFill="1" applyBorder="1" applyAlignment="1">
      <alignment horizontal="center" vertical="top"/>
    </xf>
    <xf numFmtId="164" fontId="1" fillId="2" borderId="2" xfId="0" applyNumberFormat="1" applyFont="1" applyFill="1" applyBorder="1" applyAlignment="1">
      <alignment horizontal="center" vertical="top"/>
    </xf>
    <xf numFmtId="164" fontId="2" fillId="2" borderId="20" xfId="0" applyNumberFormat="1" applyFont="1" applyFill="1" applyBorder="1" applyAlignment="1">
      <alignment horizontal="center" vertical="top" wrapText="1"/>
    </xf>
    <xf numFmtId="0" fontId="1" fillId="4" borderId="20" xfId="0" applyFont="1" applyFill="1" applyBorder="1" applyAlignment="1">
      <alignment vertical="top"/>
    </xf>
    <xf numFmtId="0" fontId="1" fillId="4" borderId="30" xfId="0" applyFont="1" applyFill="1" applyBorder="1" applyAlignment="1">
      <alignment vertical="top"/>
    </xf>
    <xf numFmtId="0" fontId="1" fillId="0" borderId="20" xfId="0" applyFont="1" applyBorder="1" applyAlignment="1">
      <alignment vertical="top"/>
    </xf>
    <xf numFmtId="0" fontId="1" fillId="0" borderId="22" xfId="0" applyFont="1" applyBorder="1" applyAlignment="1">
      <alignment vertical="top"/>
    </xf>
    <xf numFmtId="0" fontId="1" fillId="2" borderId="1" xfId="0" applyFont="1" applyFill="1" applyBorder="1" applyAlignment="1">
      <alignment horizontal="center" vertical="top" wrapText="1"/>
    </xf>
    <xf numFmtId="49" fontId="7" fillId="4" borderId="6"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3" borderId="38" xfId="0" applyNumberFormat="1" applyFont="1" applyFill="1" applyBorder="1" applyAlignment="1">
      <alignment horizontal="center" vertical="top"/>
    </xf>
    <xf numFmtId="49" fontId="7" fillId="3" borderId="39" xfId="0" applyNumberFormat="1" applyFont="1" applyFill="1" applyBorder="1" applyAlignment="1">
      <alignment horizontal="center" vertical="top"/>
    </xf>
    <xf numFmtId="49" fontId="5" fillId="4" borderId="8" xfId="0" applyNumberFormat="1" applyFont="1" applyFill="1" applyBorder="1" applyAlignment="1">
      <alignment horizontal="center" vertical="top"/>
    </xf>
    <xf numFmtId="49" fontId="7" fillId="3" borderId="40" xfId="0" applyNumberFormat="1" applyFont="1" applyFill="1" applyBorder="1" applyAlignment="1">
      <alignment horizontal="center" vertical="top"/>
    </xf>
    <xf numFmtId="49" fontId="7" fillId="4" borderId="17" xfId="0" applyNumberFormat="1" applyFont="1" applyFill="1" applyBorder="1" applyAlignment="1">
      <alignment horizontal="center" vertical="top"/>
    </xf>
    <xf numFmtId="49" fontId="7" fillId="3" borderId="42" xfId="0" applyNumberFormat="1" applyFont="1" applyFill="1" applyBorder="1" applyAlignment="1">
      <alignment horizontal="center" vertical="top" wrapText="1"/>
    </xf>
    <xf numFmtId="0" fontId="15" fillId="4" borderId="12" xfId="0" applyFont="1" applyFill="1" applyBorder="1" applyAlignment="1">
      <alignment horizontal="center" vertical="top" wrapText="1"/>
    </xf>
    <xf numFmtId="0" fontId="15" fillId="4" borderId="8" xfId="0" applyFont="1" applyFill="1" applyBorder="1" applyAlignment="1">
      <alignment horizontal="center" vertical="top" wrapText="1"/>
    </xf>
    <xf numFmtId="49" fontId="7" fillId="4" borderId="4" xfId="0" applyNumberFormat="1" applyFont="1" applyFill="1" applyBorder="1" applyAlignment="1">
      <alignment horizontal="center" vertical="top"/>
    </xf>
    <xf numFmtId="49" fontId="9" fillId="7" borderId="39" xfId="0" applyNumberFormat="1" applyFont="1" applyFill="1" applyBorder="1" applyAlignment="1">
      <alignment horizontal="center" vertical="top"/>
    </xf>
    <xf numFmtId="49" fontId="9" fillId="7" borderId="40" xfId="0" applyNumberFormat="1" applyFont="1" applyFill="1" applyBorder="1" applyAlignment="1">
      <alignment horizontal="center" vertical="top"/>
    </xf>
    <xf numFmtId="49" fontId="7" fillId="3" borderId="44" xfId="0" applyNumberFormat="1" applyFont="1" applyFill="1" applyBorder="1" applyAlignment="1">
      <alignment horizontal="center" vertical="top"/>
    </xf>
    <xf numFmtId="49" fontId="7" fillId="2" borderId="0" xfId="0" applyNumberFormat="1" applyFont="1" applyFill="1" applyBorder="1" applyAlignment="1">
      <alignment horizontal="center" vertical="top"/>
    </xf>
    <xf numFmtId="49" fontId="7" fillId="4" borderId="40" xfId="0" applyNumberFormat="1" applyFont="1" applyFill="1" applyBorder="1" applyAlignment="1">
      <alignment horizontal="center" vertical="top"/>
    </xf>
    <xf numFmtId="49" fontId="7" fillId="5" borderId="6" xfId="0" applyNumberFormat="1" applyFont="1" applyFill="1" applyBorder="1" applyAlignment="1">
      <alignment horizontal="center" vertical="top"/>
    </xf>
    <xf numFmtId="0" fontId="15" fillId="0" borderId="0" xfId="0" applyFont="1"/>
    <xf numFmtId="164" fontId="1" fillId="0" borderId="11" xfId="0" applyNumberFormat="1" applyFont="1" applyFill="1" applyBorder="1" applyAlignment="1">
      <alignment horizontal="left" vertical="top"/>
    </xf>
    <xf numFmtId="0" fontId="1" fillId="0" borderId="26" xfId="0" applyFont="1" applyBorder="1" applyAlignment="1">
      <alignment vertical="top"/>
    </xf>
    <xf numFmtId="0" fontId="1" fillId="0" borderId="17" xfId="0" applyFont="1" applyBorder="1" applyAlignment="1">
      <alignment vertical="top"/>
    </xf>
    <xf numFmtId="0" fontId="1" fillId="0" borderId="19" xfId="0" applyFont="1" applyBorder="1" applyAlignment="1">
      <alignment vertical="top"/>
    </xf>
    <xf numFmtId="0" fontId="16" fillId="0" borderId="4" xfId="0" applyFont="1" applyBorder="1" applyAlignment="1">
      <alignment horizontal="center" vertical="center" wrapText="1"/>
    </xf>
    <xf numFmtId="49" fontId="13" fillId="0" borderId="0" xfId="0" applyNumberFormat="1" applyFont="1" applyFill="1" applyBorder="1" applyAlignment="1">
      <alignment vertical="center" wrapText="1"/>
    </xf>
    <xf numFmtId="165" fontId="4"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center" vertical="top" wrapText="1"/>
    </xf>
    <xf numFmtId="164" fontId="10" fillId="2" borderId="0" xfId="0" applyNumberFormat="1" applyFont="1" applyFill="1" applyBorder="1" applyAlignment="1">
      <alignment horizontal="center" vertical="top" wrapText="1"/>
    </xf>
    <xf numFmtId="164" fontId="2" fillId="2" borderId="0" xfId="0" applyNumberFormat="1" applyFont="1" applyFill="1" applyBorder="1" applyAlignment="1">
      <alignment horizontal="center" vertical="top" wrapText="1"/>
    </xf>
    <xf numFmtId="164" fontId="2" fillId="2" borderId="0" xfId="0" applyNumberFormat="1" applyFont="1" applyFill="1" applyBorder="1" applyAlignment="1">
      <alignment horizontal="center" vertical="top"/>
    </xf>
    <xf numFmtId="164" fontId="4" fillId="2" borderId="0" xfId="0" applyNumberFormat="1" applyFont="1" applyFill="1" applyBorder="1" applyAlignment="1">
      <alignment horizontal="center" vertical="top"/>
    </xf>
    <xf numFmtId="0" fontId="16" fillId="0" borderId="45" xfId="0" applyFont="1" applyBorder="1" applyAlignment="1">
      <alignment horizontal="center" vertical="center" wrapText="1"/>
    </xf>
    <xf numFmtId="164" fontId="4" fillId="5" borderId="45" xfId="0" applyNumberFormat="1" applyFont="1" applyFill="1" applyBorder="1" applyAlignment="1">
      <alignment horizontal="center" vertical="top" wrapText="1"/>
    </xf>
    <xf numFmtId="164" fontId="2" fillId="0" borderId="3" xfId="0" applyNumberFormat="1" applyFont="1" applyBorder="1" applyAlignment="1">
      <alignment horizontal="center" vertical="top" wrapText="1"/>
    </xf>
    <xf numFmtId="164" fontId="2" fillId="0" borderId="15" xfId="0" applyNumberFormat="1" applyFont="1" applyBorder="1" applyAlignment="1">
      <alignment horizontal="center" vertical="top" wrapText="1"/>
    </xf>
    <xf numFmtId="164" fontId="2" fillId="0" borderId="15" xfId="0" applyNumberFormat="1" applyFont="1" applyFill="1" applyBorder="1" applyAlignment="1">
      <alignment horizontal="center" vertical="top" wrapText="1"/>
    </xf>
    <xf numFmtId="164" fontId="2" fillId="0" borderId="3" xfId="0" applyNumberFormat="1" applyFont="1" applyFill="1" applyBorder="1" applyAlignment="1">
      <alignment horizontal="center" vertical="top" wrapText="1"/>
    </xf>
    <xf numFmtId="164" fontId="4" fillId="5" borderId="18" xfId="0" applyNumberFormat="1" applyFont="1" applyFill="1" applyBorder="1" applyAlignment="1">
      <alignment horizontal="center" vertical="top" wrapText="1"/>
    </xf>
    <xf numFmtId="164" fontId="2" fillId="0" borderId="21" xfId="0" applyNumberFormat="1" applyFont="1" applyBorder="1" applyAlignment="1">
      <alignment horizontal="center" vertical="top" wrapText="1"/>
    </xf>
    <xf numFmtId="164" fontId="2" fillId="0" borderId="16" xfId="0" applyNumberFormat="1" applyFont="1" applyBorder="1" applyAlignment="1">
      <alignment horizontal="center" vertical="top" wrapText="1"/>
    </xf>
    <xf numFmtId="164" fontId="4" fillId="6" borderId="45" xfId="0" applyNumberFormat="1" applyFont="1" applyFill="1" applyBorder="1" applyAlignment="1">
      <alignment horizontal="center" vertical="top" wrapText="1"/>
    </xf>
    <xf numFmtId="0" fontId="3" fillId="6" borderId="18" xfId="0" applyFont="1" applyFill="1" applyBorder="1" applyAlignment="1">
      <alignment horizontal="center" vertical="top"/>
    </xf>
    <xf numFmtId="164" fontId="3" fillId="6" borderId="30" xfId="0" applyNumberFormat="1" applyFont="1" applyFill="1" applyBorder="1" applyAlignment="1">
      <alignment horizontal="center" vertical="top"/>
    </xf>
    <xf numFmtId="0" fontId="3" fillId="6" borderId="16" xfId="0" applyFont="1" applyFill="1" applyBorder="1" applyAlignment="1">
      <alignment horizontal="center" vertical="top"/>
    </xf>
    <xf numFmtId="164" fontId="3" fillId="6" borderId="26" xfId="0" applyNumberFormat="1" applyFont="1" applyFill="1" applyBorder="1" applyAlignment="1">
      <alignment horizontal="center" vertical="top"/>
    </xf>
    <xf numFmtId="0" fontId="3" fillId="6" borderId="16" xfId="0" applyFont="1" applyFill="1" applyBorder="1" applyAlignment="1">
      <alignment horizontal="center" vertical="top" wrapText="1"/>
    </xf>
    <xf numFmtId="164" fontId="3" fillId="6" borderId="23" xfId="0" applyNumberFormat="1" applyFont="1" applyFill="1" applyBorder="1" applyAlignment="1">
      <alignment horizontal="center" vertical="top"/>
    </xf>
    <xf numFmtId="49" fontId="4" fillId="7" borderId="27" xfId="0" applyNumberFormat="1" applyFont="1" applyFill="1" applyBorder="1" applyAlignment="1">
      <alignment vertical="top"/>
    </xf>
    <xf numFmtId="164" fontId="3" fillId="6" borderId="16" xfId="0" applyNumberFormat="1" applyFont="1" applyFill="1" applyBorder="1" applyAlignment="1">
      <alignment horizontal="center" vertical="top"/>
    </xf>
    <xf numFmtId="49" fontId="3" fillId="2" borderId="40" xfId="0" applyNumberFormat="1" applyFont="1" applyFill="1" applyBorder="1" applyAlignment="1">
      <alignment vertical="top" wrapText="1"/>
    </xf>
    <xf numFmtId="0" fontId="3" fillId="6" borderId="30" xfId="0" applyFont="1" applyFill="1" applyBorder="1" applyAlignment="1">
      <alignment horizontal="center" vertical="top" wrapText="1"/>
    </xf>
    <xf numFmtId="0" fontId="4" fillId="6" borderId="16" xfId="0" applyFont="1" applyFill="1" applyBorder="1" applyAlignment="1">
      <alignment horizontal="right" vertical="top" wrapText="1"/>
    </xf>
    <xf numFmtId="164" fontId="4" fillId="6" borderId="23" xfId="0" applyNumberFormat="1" applyFont="1" applyFill="1" applyBorder="1" applyAlignment="1">
      <alignment horizontal="center" vertical="top"/>
    </xf>
    <xf numFmtId="0" fontId="4" fillId="6" borderId="18" xfId="0" applyFont="1" applyFill="1" applyBorder="1" applyAlignment="1">
      <alignment horizontal="right" vertical="top" wrapText="1"/>
    </xf>
    <xf numFmtId="164" fontId="4" fillId="6" borderId="11" xfId="0" applyNumberFormat="1" applyFont="1" applyFill="1" applyBorder="1" applyAlignment="1">
      <alignment horizontal="center" vertical="top"/>
    </xf>
    <xf numFmtId="0" fontId="4" fillId="2" borderId="1" xfId="0" applyFont="1" applyFill="1" applyBorder="1" applyAlignment="1">
      <alignment horizontal="center" vertical="top" wrapText="1"/>
    </xf>
    <xf numFmtId="164" fontId="2" fillId="2" borderId="26" xfId="0" applyNumberFormat="1" applyFont="1" applyFill="1" applyBorder="1" applyAlignment="1">
      <alignment horizontal="center" vertical="top" wrapText="1"/>
    </xf>
    <xf numFmtId="164" fontId="1" fillId="0" borderId="26" xfId="0" applyNumberFormat="1" applyFont="1" applyBorder="1" applyAlignment="1">
      <alignment horizontal="left" vertical="top" wrapText="1"/>
    </xf>
    <xf numFmtId="0" fontId="1" fillId="0" borderId="15" xfId="0" applyNumberFormat="1" applyFont="1" applyBorder="1" applyAlignment="1">
      <alignment horizontal="center" vertical="top" wrapText="1"/>
    </xf>
    <xf numFmtId="0" fontId="1" fillId="0" borderId="26" xfId="0" applyNumberFormat="1" applyFont="1" applyBorder="1" applyAlignment="1">
      <alignment horizontal="center" vertical="top" wrapText="1"/>
    </xf>
    <xf numFmtId="164" fontId="2" fillId="0" borderId="20" xfId="0" applyNumberFormat="1" applyFont="1" applyBorder="1" applyAlignment="1">
      <alignment horizontal="left" vertical="top" wrapText="1"/>
    </xf>
    <xf numFmtId="0" fontId="2" fillId="0" borderId="3" xfId="0" applyNumberFormat="1" applyFont="1" applyBorder="1" applyAlignment="1">
      <alignment horizontal="center" vertical="top"/>
    </xf>
    <xf numFmtId="0" fontId="2" fillId="0" borderId="20" xfId="0" applyNumberFormat="1" applyFont="1" applyBorder="1" applyAlignment="1">
      <alignment horizontal="center" vertical="top"/>
    </xf>
    <xf numFmtId="0" fontId="4" fillId="0" borderId="2" xfId="0" applyFont="1" applyFill="1" applyBorder="1" applyAlignment="1">
      <alignment vertical="top" wrapText="1"/>
    </xf>
    <xf numFmtId="49" fontId="9" fillId="2" borderId="38" xfId="0" applyNumberFormat="1" applyFont="1" applyFill="1" applyBorder="1" applyAlignment="1">
      <alignment horizontal="center" vertical="top"/>
    </xf>
    <xf numFmtId="164" fontId="2" fillId="6" borderId="5" xfId="0" applyNumberFormat="1" applyFont="1" applyFill="1" applyBorder="1" applyAlignment="1">
      <alignment horizontal="center" vertical="top" wrapText="1"/>
    </xf>
    <xf numFmtId="164" fontId="2" fillId="2" borderId="2" xfId="0" applyNumberFormat="1" applyFont="1" applyFill="1" applyBorder="1" applyAlignment="1">
      <alignment vertical="top" wrapText="1"/>
    </xf>
    <xf numFmtId="0" fontId="2" fillId="2" borderId="34" xfId="0" applyNumberFormat="1" applyFont="1" applyFill="1" applyBorder="1" applyAlignment="1">
      <alignment vertical="top" wrapText="1"/>
    </xf>
    <xf numFmtId="0" fontId="2" fillId="2" borderId="5" xfId="0" applyNumberFormat="1" applyFont="1" applyFill="1" applyBorder="1" applyAlignment="1">
      <alignment vertical="top" wrapText="1"/>
    </xf>
    <xf numFmtId="0" fontId="2" fillId="2" borderId="18" xfId="0" applyFont="1" applyFill="1" applyBorder="1" applyAlignment="1">
      <alignment vertical="top" wrapText="1"/>
    </xf>
    <xf numFmtId="0" fontId="1" fillId="2" borderId="18" xfId="0" applyFont="1" applyFill="1" applyBorder="1" applyAlignment="1">
      <alignment horizontal="center" vertical="top" wrapText="1"/>
    </xf>
    <xf numFmtId="164" fontId="1" fillId="6" borderId="19" xfId="0" applyNumberFormat="1" applyFont="1" applyFill="1" applyBorder="1" applyAlignment="1">
      <alignment horizontal="center" vertical="top" wrapText="1"/>
    </xf>
    <xf numFmtId="164" fontId="1" fillId="2" borderId="19" xfId="0" applyNumberFormat="1" applyFont="1" applyFill="1" applyBorder="1" applyAlignment="1">
      <alignment horizontal="center" vertical="top" wrapText="1"/>
    </xf>
    <xf numFmtId="164" fontId="1" fillId="0" borderId="30" xfId="0" applyNumberFormat="1" applyFont="1" applyFill="1" applyBorder="1" applyAlignment="1">
      <alignment horizontal="left" vertical="top" wrapText="1"/>
    </xf>
    <xf numFmtId="0" fontId="2" fillId="0" borderId="16"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0" fontId="1" fillId="0" borderId="30" xfId="0" applyFont="1" applyBorder="1" applyAlignment="1">
      <alignment vertical="top"/>
    </xf>
    <xf numFmtId="0" fontId="2" fillId="2" borderId="34" xfId="0" applyFont="1" applyFill="1" applyBorder="1" applyAlignment="1">
      <alignment horizontal="center" vertical="top" wrapText="1"/>
    </xf>
    <xf numFmtId="164" fontId="2" fillId="0" borderId="17" xfId="0" applyNumberFormat="1" applyFont="1" applyBorder="1" applyAlignment="1">
      <alignment horizontal="left" vertical="top" wrapText="1"/>
    </xf>
    <xf numFmtId="0" fontId="2" fillId="0" borderId="2" xfId="0" applyNumberFormat="1" applyFont="1" applyBorder="1" applyAlignment="1">
      <alignment horizontal="center" vertical="top" wrapText="1"/>
    </xf>
    <xf numFmtId="0" fontId="2" fillId="0" borderId="17" xfId="0" applyNumberFormat="1" applyFont="1" applyBorder="1" applyAlignment="1">
      <alignment horizontal="center" vertical="top" wrapText="1"/>
    </xf>
    <xf numFmtId="0" fontId="4" fillId="0" borderId="47" xfId="0" applyNumberFormat="1" applyFont="1" applyBorder="1" applyAlignment="1">
      <alignment horizontal="center" vertical="top"/>
    </xf>
    <xf numFmtId="49" fontId="9" fillId="2" borderId="38" xfId="0" applyNumberFormat="1" applyFont="1" applyFill="1" applyBorder="1" applyAlignment="1">
      <alignment vertical="top"/>
    </xf>
    <xf numFmtId="49" fontId="9" fillId="2" borderId="39" xfId="0" applyNumberFormat="1" applyFont="1" applyFill="1" applyBorder="1" applyAlignment="1">
      <alignment vertical="top"/>
    </xf>
    <xf numFmtId="49" fontId="9" fillId="2" borderId="40" xfId="0" applyNumberFormat="1" applyFont="1" applyFill="1" applyBorder="1" applyAlignment="1">
      <alignment vertical="top"/>
    </xf>
    <xf numFmtId="0" fontId="3" fillId="0" borderId="11" xfId="0" applyFont="1" applyFill="1" applyBorder="1" applyAlignment="1">
      <alignment vertical="center" textRotation="90" wrapText="1"/>
    </xf>
    <xf numFmtId="0" fontId="3" fillId="0" borderId="19" xfId="0" applyFont="1" applyFill="1" applyBorder="1" applyAlignment="1">
      <alignment vertical="center" textRotation="90" wrapText="1"/>
    </xf>
    <xf numFmtId="49" fontId="4" fillId="7" borderId="50" xfId="0" applyNumberFormat="1" applyFont="1" applyFill="1" applyBorder="1" applyAlignment="1">
      <alignment vertical="top"/>
    </xf>
    <xf numFmtId="0" fontId="1" fillId="0" borderId="5" xfId="0" applyFont="1" applyBorder="1" applyAlignment="1">
      <alignment vertical="top"/>
    </xf>
    <xf numFmtId="164" fontId="2" fillId="2" borderId="1" xfId="0" applyNumberFormat="1" applyFont="1" applyFill="1" applyBorder="1" applyAlignment="1">
      <alignment horizontal="left" vertical="top" wrapText="1"/>
    </xf>
    <xf numFmtId="0" fontId="2" fillId="2" borderId="1" xfId="0" applyNumberFormat="1" applyFont="1" applyFill="1" applyBorder="1" applyAlignment="1">
      <alignment horizontal="center" vertical="top" wrapText="1"/>
    </xf>
    <xf numFmtId="164" fontId="4" fillId="6" borderId="15" xfId="0" applyNumberFormat="1" applyFont="1" applyFill="1" applyBorder="1" applyAlignment="1">
      <alignment horizontal="center" vertical="top" wrapText="1"/>
    </xf>
    <xf numFmtId="0" fontId="4" fillId="6" borderId="15" xfId="0" applyFont="1" applyFill="1" applyBorder="1" applyAlignment="1">
      <alignment horizontal="center" vertical="top" wrapText="1"/>
    </xf>
    <xf numFmtId="0" fontId="1" fillId="0" borderId="1" xfId="0" applyFont="1" applyBorder="1" applyAlignment="1">
      <alignment horizontal="left" vertical="justify"/>
    </xf>
    <xf numFmtId="0" fontId="1" fillId="0" borderId="18" xfId="0" applyFont="1" applyBorder="1" applyAlignment="1">
      <alignment horizontal="left" vertical="justify"/>
    </xf>
    <xf numFmtId="0" fontId="2" fillId="9" borderId="1" xfId="0" applyNumberFormat="1" applyFont="1" applyFill="1" applyBorder="1" applyAlignment="1">
      <alignment vertical="top"/>
    </xf>
    <xf numFmtId="0" fontId="2" fillId="9" borderId="11" xfId="0" applyNumberFormat="1" applyFont="1" applyFill="1" applyBorder="1" applyAlignment="1">
      <alignment vertical="top"/>
    </xf>
    <xf numFmtId="0" fontId="2" fillId="9" borderId="1" xfId="0" applyNumberFormat="1" applyFont="1" applyFill="1" applyBorder="1" applyAlignment="1">
      <alignment horizontal="center" vertical="top" wrapText="1"/>
    </xf>
    <xf numFmtId="0" fontId="2" fillId="9" borderId="11" xfId="0" applyNumberFormat="1" applyFont="1" applyFill="1" applyBorder="1" applyAlignment="1">
      <alignment horizontal="center" vertical="top" wrapText="1"/>
    </xf>
    <xf numFmtId="164" fontId="2" fillId="9" borderId="24" xfId="0" applyNumberFormat="1" applyFont="1" applyFill="1" applyBorder="1" applyAlignment="1">
      <alignment horizontal="left" vertical="top" wrapText="1"/>
    </xf>
    <xf numFmtId="0" fontId="2" fillId="9" borderId="24" xfId="0" applyNumberFormat="1" applyFont="1" applyFill="1" applyBorder="1" applyAlignment="1">
      <alignment horizontal="center" vertical="top" wrapText="1"/>
    </xf>
    <xf numFmtId="0" fontId="2" fillId="9" borderId="10" xfId="0" applyNumberFormat="1" applyFont="1" applyFill="1" applyBorder="1" applyAlignment="1">
      <alignment horizontal="center" vertical="top" wrapText="1"/>
    </xf>
    <xf numFmtId="0" fontId="1" fillId="0" borderId="11" xfId="0" applyFont="1" applyBorder="1" applyAlignment="1">
      <alignment vertical="top"/>
    </xf>
    <xf numFmtId="0" fontId="1" fillId="0" borderId="11" xfId="0" applyFont="1" applyBorder="1" applyAlignment="1">
      <alignment vertical="top" wrapText="1"/>
    </xf>
    <xf numFmtId="0" fontId="1" fillId="0" borderId="19" xfId="0" applyFont="1" applyBorder="1" applyAlignment="1">
      <alignment vertical="top" wrapText="1"/>
    </xf>
    <xf numFmtId="0" fontId="4" fillId="8" borderId="2" xfId="0" applyFont="1" applyFill="1" applyBorder="1" applyAlignment="1">
      <alignment vertical="top" wrapText="1"/>
    </xf>
    <xf numFmtId="0" fontId="1" fillId="0" borderId="20" xfId="0" applyFont="1" applyFill="1" applyBorder="1" applyAlignment="1">
      <alignment horizontal="left" vertical="top"/>
    </xf>
    <xf numFmtId="164" fontId="1" fillId="0" borderId="13" xfId="0" applyNumberFormat="1" applyFont="1" applyFill="1" applyBorder="1" applyAlignment="1">
      <alignment horizontal="center" vertical="top"/>
    </xf>
    <xf numFmtId="164" fontId="1" fillId="0" borderId="22" xfId="0" applyNumberFormat="1" applyFont="1" applyFill="1" applyBorder="1" applyAlignment="1">
      <alignment horizontal="center" vertical="top"/>
    </xf>
    <xf numFmtId="164" fontId="1" fillId="0" borderId="10" xfId="0" applyNumberFormat="1" applyFont="1" applyFill="1" applyBorder="1" applyAlignment="1">
      <alignment horizontal="center" vertical="top"/>
    </xf>
    <xf numFmtId="0" fontId="1" fillId="0" borderId="26" xfId="0" applyFont="1" applyBorder="1" applyAlignment="1">
      <alignment vertical="top" wrapText="1"/>
    </xf>
    <xf numFmtId="0" fontId="1" fillId="0" borderId="17" xfId="0" applyFont="1" applyBorder="1" applyAlignment="1">
      <alignment vertical="top" wrapText="1"/>
    </xf>
    <xf numFmtId="164" fontId="3" fillId="10" borderId="26" xfId="0" applyNumberFormat="1" applyFont="1" applyFill="1" applyBorder="1" applyAlignment="1">
      <alignment horizontal="center" vertical="top"/>
    </xf>
    <xf numFmtId="49" fontId="3" fillId="0" borderId="49" xfId="0" applyNumberFormat="1" applyFont="1" applyFill="1" applyBorder="1" applyAlignment="1">
      <alignment vertical="top" wrapText="1"/>
    </xf>
    <xf numFmtId="49" fontId="3" fillId="0" borderId="59" xfId="0" applyNumberFormat="1" applyFont="1" applyFill="1" applyBorder="1" applyAlignment="1">
      <alignment horizontal="center" vertical="top" wrapText="1"/>
    </xf>
    <xf numFmtId="0" fontId="1" fillId="4" borderId="21" xfId="0" applyFont="1" applyFill="1" applyBorder="1" applyAlignment="1">
      <alignment vertical="top" wrapText="1"/>
    </xf>
    <xf numFmtId="0" fontId="1" fillId="4" borderId="15" xfId="0" applyFont="1" applyFill="1" applyBorder="1" applyAlignment="1">
      <alignment vertical="top" wrapText="1"/>
    </xf>
    <xf numFmtId="164" fontId="1" fillId="0" borderId="11" xfId="0" applyNumberFormat="1" applyFont="1" applyFill="1" applyBorder="1" applyAlignment="1">
      <alignment horizontal="left" vertical="top" wrapText="1"/>
    </xf>
    <xf numFmtId="0" fontId="1" fillId="0" borderId="1" xfId="0" applyFont="1" applyBorder="1" applyAlignment="1">
      <alignment horizontal="center" vertical="top"/>
    </xf>
    <xf numFmtId="0" fontId="1" fillId="0" borderId="2" xfId="0" applyFont="1" applyBorder="1" applyAlignment="1">
      <alignment horizontal="center" vertical="top" wrapText="1"/>
    </xf>
    <xf numFmtId="49" fontId="3" fillId="0" borderId="47" xfId="0" applyNumberFormat="1" applyFont="1" applyFill="1" applyBorder="1" applyAlignment="1">
      <alignment horizontal="center" vertical="top" wrapText="1"/>
    </xf>
    <xf numFmtId="49" fontId="4" fillId="0" borderId="47" xfId="0" applyNumberFormat="1" applyFont="1" applyBorder="1" applyAlignment="1">
      <alignment horizontal="center" vertical="top" wrapText="1"/>
    </xf>
    <xf numFmtId="49" fontId="4" fillId="0" borderId="48" xfId="0" applyNumberFormat="1" applyFont="1" applyBorder="1" applyAlignment="1">
      <alignment horizontal="center" vertical="top" wrapText="1"/>
    </xf>
    <xf numFmtId="49" fontId="4" fillId="0" borderId="49" xfId="0" applyNumberFormat="1" applyFont="1" applyBorder="1" applyAlignment="1">
      <alignment horizontal="center" vertical="top" wrapText="1"/>
    </xf>
    <xf numFmtId="0" fontId="1" fillId="0" borderId="2" xfId="0" applyNumberFormat="1" applyFont="1" applyFill="1" applyBorder="1" applyAlignment="1">
      <alignment horizontal="center" vertical="top"/>
    </xf>
    <xf numFmtId="0" fontId="1" fillId="0" borderId="17" xfId="0" applyNumberFormat="1" applyFont="1" applyFill="1" applyBorder="1" applyAlignment="1">
      <alignment horizontal="center" vertical="top"/>
    </xf>
    <xf numFmtId="49" fontId="4" fillId="0" borderId="47" xfId="0" applyNumberFormat="1" applyFont="1" applyBorder="1" applyAlignment="1">
      <alignment horizontal="center" vertical="top"/>
    </xf>
    <xf numFmtId="164" fontId="2" fillId="9" borderId="1" xfId="0" applyNumberFormat="1" applyFont="1" applyFill="1" applyBorder="1" applyAlignment="1">
      <alignment horizontal="left" vertical="top" wrapText="1"/>
    </xf>
    <xf numFmtId="49" fontId="7" fillId="3" borderId="42" xfId="0" applyNumberFormat="1" applyFont="1" applyFill="1" applyBorder="1" applyAlignment="1">
      <alignment horizontal="center" vertical="top"/>
    </xf>
    <xf numFmtId="0" fontId="1" fillId="2" borderId="0" xfId="0" applyNumberFormat="1" applyFont="1" applyFill="1" applyBorder="1" applyAlignment="1">
      <alignment horizontal="center" vertical="top" wrapText="1"/>
    </xf>
    <xf numFmtId="0" fontId="1" fillId="2" borderId="29" xfId="0" applyNumberFormat="1" applyFont="1" applyFill="1" applyBorder="1" applyAlignment="1">
      <alignment horizontal="center" vertical="top" wrapText="1"/>
    </xf>
    <xf numFmtId="164" fontId="2" fillId="2" borderId="15" xfId="0" applyNumberFormat="1" applyFont="1" applyFill="1" applyBorder="1" applyAlignment="1">
      <alignment horizontal="left" vertical="top" wrapText="1"/>
    </xf>
    <xf numFmtId="164" fontId="2" fillId="2" borderId="18" xfId="0" applyNumberFormat="1" applyFont="1" applyFill="1" applyBorder="1" applyAlignment="1">
      <alignment horizontal="left" vertical="top" wrapText="1"/>
    </xf>
    <xf numFmtId="0" fontId="2" fillId="2" borderId="15" xfId="0" applyNumberFormat="1" applyFont="1" applyFill="1" applyBorder="1" applyAlignment="1">
      <alignment horizontal="center" vertical="top" wrapText="1"/>
    </xf>
    <xf numFmtId="0" fontId="2" fillId="2" borderId="18" xfId="0" applyNumberFormat="1" applyFont="1" applyFill="1" applyBorder="1" applyAlignment="1">
      <alignment horizontal="center" vertical="top" wrapText="1"/>
    </xf>
    <xf numFmtId="0" fontId="2" fillId="2" borderId="19" xfId="0" applyNumberFormat="1" applyFont="1" applyFill="1" applyBorder="1" applyAlignment="1">
      <alignment horizontal="center" vertical="top" wrapText="1"/>
    </xf>
    <xf numFmtId="49" fontId="9" fillId="2" borderId="39" xfId="0" applyNumberFormat="1" applyFont="1" applyFill="1" applyBorder="1" applyAlignment="1">
      <alignment horizontal="center" vertical="top"/>
    </xf>
    <xf numFmtId="49" fontId="7" fillId="4" borderId="7" xfId="0" applyNumberFormat="1" applyFont="1" applyFill="1" applyBorder="1" applyAlignment="1">
      <alignment horizontal="center" vertical="top"/>
    </xf>
    <xf numFmtId="49" fontId="7" fillId="4" borderId="8" xfId="0" applyNumberFormat="1" applyFont="1" applyFill="1" applyBorder="1" applyAlignment="1">
      <alignment horizontal="center" vertical="top"/>
    </xf>
    <xf numFmtId="49" fontId="7" fillId="3" borderId="41" xfId="0" applyNumberFormat="1" applyFont="1" applyFill="1" applyBorder="1" applyAlignment="1">
      <alignment horizontal="center" vertical="top"/>
    </xf>
    <xf numFmtId="49" fontId="7" fillId="3" borderId="43" xfId="0" applyNumberFormat="1" applyFont="1" applyFill="1" applyBorder="1" applyAlignment="1">
      <alignment horizontal="center" vertical="top"/>
    </xf>
    <xf numFmtId="0" fontId="4" fillId="0" borderId="47" xfId="0" applyNumberFormat="1" applyFont="1" applyBorder="1" applyAlignment="1">
      <alignment horizontal="center" vertical="center"/>
    </xf>
    <xf numFmtId="49" fontId="7" fillId="4" borderId="12" xfId="0" applyNumberFormat="1" applyFont="1" applyFill="1" applyBorder="1" applyAlignment="1">
      <alignment horizontal="center" vertical="top"/>
    </xf>
    <xf numFmtId="49" fontId="7" fillId="2" borderId="39"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49" fontId="7" fillId="3" borderId="43" xfId="0" applyNumberFormat="1" applyFont="1" applyFill="1" applyBorder="1" applyAlignment="1">
      <alignment horizontal="center" vertical="top" wrapText="1"/>
    </xf>
    <xf numFmtId="164" fontId="1" fillId="2" borderId="1" xfId="0" applyNumberFormat="1" applyFont="1" applyFill="1" applyBorder="1" applyAlignment="1">
      <alignment horizontal="center" vertical="top" wrapText="1"/>
    </xf>
    <xf numFmtId="0" fontId="4" fillId="0" borderId="48" xfId="0" applyNumberFormat="1" applyFont="1" applyBorder="1" applyAlignment="1">
      <alignment horizontal="center" vertical="top"/>
    </xf>
    <xf numFmtId="49" fontId="7" fillId="4" borderId="12" xfId="0" applyNumberFormat="1" applyFont="1" applyFill="1" applyBorder="1" applyAlignment="1">
      <alignment horizontal="center" vertical="top" wrapText="1"/>
    </xf>
    <xf numFmtId="164" fontId="1" fillId="0" borderId="7" xfId="0" applyNumberFormat="1" applyFont="1" applyFill="1" applyBorder="1" applyAlignment="1">
      <alignment horizontal="center" vertical="top"/>
    </xf>
    <xf numFmtId="0" fontId="5" fillId="4" borderId="21" xfId="0" applyFont="1" applyFill="1" applyBorder="1" applyAlignment="1">
      <alignment vertical="top" wrapText="1"/>
    </xf>
    <xf numFmtId="0" fontId="5" fillId="4" borderId="15" xfId="0" applyFont="1" applyFill="1" applyBorder="1" applyAlignment="1">
      <alignment vertical="top" wrapText="1"/>
    </xf>
    <xf numFmtId="0" fontId="5" fillId="4" borderId="16" xfId="0" applyFont="1" applyFill="1" applyBorder="1" applyAlignment="1">
      <alignment vertical="top"/>
    </xf>
    <xf numFmtId="0" fontId="5" fillId="0" borderId="15" xfId="0" applyFont="1" applyBorder="1" applyAlignment="1">
      <alignment vertical="top"/>
    </xf>
    <xf numFmtId="0" fontId="5" fillId="0" borderId="16" xfId="0" applyFont="1" applyBorder="1" applyAlignment="1">
      <alignment vertical="top"/>
    </xf>
    <xf numFmtId="0" fontId="5" fillId="0" borderId="2" xfId="0" applyFont="1" applyBorder="1" applyAlignment="1">
      <alignment vertical="top"/>
    </xf>
    <xf numFmtId="0" fontId="5" fillId="0" borderId="18" xfId="0" applyFont="1" applyBorder="1" applyAlignment="1">
      <alignment vertical="top"/>
    </xf>
    <xf numFmtId="0" fontId="5" fillId="0" borderId="1" xfId="0" applyFont="1" applyBorder="1" applyAlignment="1">
      <alignment vertical="top"/>
    </xf>
    <xf numFmtId="0" fontId="5" fillId="0" borderId="21" xfId="0" applyFont="1" applyBorder="1" applyAlignment="1">
      <alignment vertical="top"/>
    </xf>
    <xf numFmtId="0" fontId="5" fillId="0" borderId="0" xfId="0" applyFont="1" applyFill="1" applyAlignment="1">
      <alignment vertical="top"/>
    </xf>
    <xf numFmtId="0" fontId="15" fillId="0" borderId="0" xfId="0" applyFont="1" applyBorder="1"/>
    <xf numFmtId="0" fontId="5" fillId="0" borderId="0" xfId="0" applyFont="1" applyAlignment="1">
      <alignment vertical="top"/>
    </xf>
    <xf numFmtId="0" fontId="5" fillId="0" borderId="3" xfId="0" applyFont="1" applyBorder="1" applyAlignment="1">
      <alignment vertical="top" wrapText="1"/>
    </xf>
    <xf numFmtId="164" fontId="2" fillId="9" borderId="7" xfId="0" applyNumberFormat="1" applyFont="1" applyFill="1" applyBorder="1" applyAlignment="1">
      <alignment horizontal="center" vertical="top" wrapText="1"/>
    </xf>
    <xf numFmtId="164" fontId="1" fillId="9" borderId="33" xfId="0" applyNumberFormat="1" applyFont="1" applyFill="1" applyBorder="1" applyAlignment="1">
      <alignment horizontal="center" vertical="top" wrapText="1"/>
    </xf>
    <xf numFmtId="0" fontId="5" fillId="0" borderId="15" xfId="0" applyFont="1" applyFill="1" applyBorder="1" applyAlignment="1">
      <alignment vertical="top" wrapText="1"/>
    </xf>
    <xf numFmtId="164" fontId="1" fillId="9" borderId="9" xfId="0" applyNumberFormat="1" applyFont="1" applyFill="1" applyBorder="1" applyAlignment="1">
      <alignment horizontal="center" vertical="top"/>
    </xf>
    <xf numFmtId="164" fontId="1" fillId="9" borderId="12" xfId="0" applyNumberFormat="1" applyFont="1" applyFill="1" applyBorder="1" applyAlignment="1">
      <alignment horizontal="center" vertical="top"/>
    </xf>
    <xf numFmtId="164" fontId="1" fillId="9" borderId="32" xfId="0" applyNumberFormat="1" applyFont="1" applyFill="1" applyBorder="1" applyAlignment="1">
      <alignment horizontal="center" vertical="top" wrapText="1"/>
    </xf>
    <xf numFmtId="164" fontId="2" fillId="9" borderId="14" xfId="0" applyNumberFormat="1" applyFont="1" applyFill="1" applyBorder="1" applyAlignment="1">
      <alignment horizontal="center" vertical="top" wrapText="1"/>
    </xf>
    <xf numFmtId="0" fontId="8" fillId="2" borderId="0" xfId="0" applyFont="1" applyFill="1" applyAlignment="1">
      <alignment vertical="top" wrapText="1"/>
    </xf>
    <xf numFmtId="0" fontId="8" fillId="0" borderId="0" xfId="0" applyFont="1" applyFill="1" applyAlignment="1">
      <alignment horizontal="left" vertical="top" wrapText="1"/>
    </xf>
    <xf numFmtId="0" fontId="20" fillId="0" borderId="0" xfId="0" applyFont="1" applyBorder="1" applyAlignment="1">
      <alignment horizontal="center" vertical="top" wrapText="1"/>
    </xf>
    <xf numFmtId="0" fontId="17" fillId="2" borderId="0" xfId="0" applyFont="1" applyFill="1" applyBorder="1" applyAlignment="1">
      <alignment horizontal="center" vertical="top" wrapText="1"/>
    </xf>
    <xf numFmtId="0" fontId="2" fillId="0" borderId="0" xfId="0" applyFont="1"/>
    <xf numFmtId="0" fontId="24" fillId="2" borderId="0" xfId="0" applyFont="1" applyFill="1" applyBorder="1" applyAlignment="1">
      <alignment horizontal="center" vertical="top" wrapText="1"/>
    </xf>
    <xf numFmtId="0" fontId="17" fillId="2" borderId="0" xfId="0" applyFont="1" applyFill="1" applyAlignment="1">
      <alignment horizontal="left" vertical="top"/>
    </xf>
    <xf numFmtId="0" fontId="23" fillId="2" borderId="0" xfId="0" applyFont="1" applyFill="1" applyAlignment="1">
      <alignment horizontal="left" vertical="top"/>
    </xf>
    <xf numFmtId="0" fontId="8" fillId="2" borderId="0" xfId="0" applyFont="1" applyFill="1" applyAlignment="1">
      <alignment horizontal="left" vertical="top" wrapText="1"/>
    </xf>
    <xf numFmtId="0" fontId="8" fillId="0" borderId="0" xfId="0" applyFont="1" applyAlignment="1">
      <alignment horizontal="left" vertical="top" wrapText="1"/>
    </xf>
    <xf numFmtId="0" fontId="20" fillId="2" borderId="0" xfId="0" applyFont="1" applyFill="1" applyAlignment="1">
      <alignment horizontal="left" vertical="top"/>
    </xf>
    <xf numFmtId="164" fontId="3" fillId="3" borderId="6" xfId="0" applyNumberFormat="1" applyFont="1" applyFill="1" applyBorder="1" applyAlignment="1">
      <alignment horizontal="center" vertical="top"/>
    </xf>
    <xf numFmtId="0" fontId="18" fillId="0" borderId="0" xfId="1" applyFont="1" applyAlignment="1">
      <alignment vertical="center" wrapText="1"/>
    </xf>
    <xf numFmtId="0" fontId="22" fillId="2" borderId="0" xfId="0" applyFont="1" applyFill="1" applyAlignment="1">
      <alignment vertical="top" wrapText="1"/>
    </xf>
    <xf numFmtId="0" fontId="8" fillId="0" borderId="0" xfId="0" applyFont="1" applyAlignment="1">
      <alignment vertical="top" wrapText="1"/>
    </xf>
    <xf numFmtId="0" fontId="20" fillId="0" borderId="0" xfId="0" applyFont="1" applyBorder="1" applyAlignment="1">
      <alignment vertical="top" wrapText="1"/>
    </xf>
    <xf numFmtId="0" fontId="20" fillId="2" borderId="0" xfId="0" applyFont="1" applyFill="1" applyBorder="1" applyAlignment="1">
      <alignment vertical="top" wrapText="1"/>
    </xf>
    <xf numFmtId="0" fontId="1" fillId="4" borderId="3" xfId="0" applyFont="1" applyFill="1" applyBorder="1" applyAlignment="1">
      <alignment vertical="top" wrapText="1"/>
    </xf>
    <xf numFmtId="49" fontId="7" fillId="2" borderId="47" xfId="0" applyNumberFormat="1" applyFont="1" applyFill="1" applyBorder="1" applyAlignment="1">
      <alignment vertical="top" wrapText="1"/>
    </xf>
    <xf numFmtId="49" fontId="7" fillId="2" borderId="48" xfId="0" applyNumberFormat="1" applyFont="1" applyFill="1" applyBorder="1" applyAlignment="1">
      <alignment vertical="top" wrapText="1"/>
    </xf>
    <xf numFmtId="49" fontId="7" fillId="2" borderId="49" xfId="0" applyNumberFormat="1" applyFont="1" applyFill="1" applyBorder="1" applyAlignment="1">
      <alignment vertical="top" wrapText="1"/>
    </xf>
    <xf numFmtId="0" fontId="1" fillId="0" borderId="2" xfId="0" applyFont="1" applyFill="1" applyBorder="1" applyAlignment="1">
      <alignment horizontal="center" vertical="top"/>
    </xf>
    <xf numFmtId="164" fontId="1" fillId="0" borderId="2" xfId="0" applyNumberFormat="1" applyFont="1" applyFill="1" applyBorder="1" applyAlignment="1">
      <alignment vertical="top" wrapText="1"/>
    </xf>
    <xf numFmtId="0" fontId="1" fillId="0" borderId="22" xfId="0" applyFont="1" applyFill="1" applyBorder="1" applyAlignment="1">
      <alignment horizontal="left" vertical="top"/>
    </xf>
    <xf numFmtId="0" fontId="5" fillId="0" borderId="21" xfId="0" applyFont="1" applyFill="1" applyBorder="1" applyAlignment="1">
      <alignment vertical="top" wrapText="1"/>
    </xf>
    <xf numFmtId="0" fontId="1" fillId="0" borderId="18" xfId="0" applyFont="1" applyFill="1" applyBorder="1" applyAlignment="1">
      <alignment horizontal="center" vertical="top"/>
    </xf>
    <xf numFmtId="164" fontId="1" fillId="6" borderId="8" xfId="0" applyNumberFormat="1" applyFont="1" applyFill="1" applyBorder="1" applyAlignment="1">
      <alignment horizontal="center" vertical="top"/>
    </xf>
    <xf numFmtId="164" fontId="1" fillId="2" borderId="8" xfId="0" applyNumberFormat="1" applyFont="1" applyFill="1" applyBorder="1" applyAlignment="1">
      <alignment horizontal="center" vertical="top"/>
    </xf>
    <xf numFmtId="49" fontId="7" fillId="4" borderId="12" xfId="0" applyNumberFormat="1" applyFont="1" applyFill="1" applyBorder="1" applyAlignment="1">
      <alignment horizontal="center" vertical="top"/>
    </xf>
    <xf numFmtId="49" fontId="7" fillId="4" borderId="8" xfId="0" applyNumberFormat="1" applyFont="1" applyFill="1" applyBorder="1" applyAlignment="1">
      <alignment horizontal="center" vertical="top"/>
    </xf>
    <xf numFmtId="49" fontId="7" fillId="3" borderId="42" xfId="0" applyNumberFormat="1" applyFont="1" applyFill="1" applyBorder="1" applyAlignment="1">
      <alignment horizontal="center" vertical="top"/>
    </xf>
    <xf numFmtId="49" fontId="7" fillId="3" borderId="43" xfId="0" applyNumberFormat="1" applyFont="1" applyFill="1" applyBorder="1" applyAlignment="1">
      <alignment horizontal="center" vertical="top"/>
    </xf>
    <xf numFmtId="0" fontId="4" fillId="0" borderId="48" xfId="0" applyNumberFormat="1" applyFont="1" applyBorder="1" applyAlignment="1">
      <alignment horizontal="center" vertical="top"/>
    </xf>
    <xf numFmtId="0" fontId="4" fillId="0" borderId="49" xfId="0" applyNumberFormat="1" applyFont="1" applyBorder="1" applyAlignment="1">
      <alignment horizontal="center" vertical="top"/>
    </xf>
    <xf numFmtId="49" fontId="7" fillId="4" borderId="7" xfId="0" applyNumberFormat="1" applyFont="1" applyFill="1" applyBorder="1" applyAlignment="1">
      <alignment horizontal="center" vertical="top" wrapText="1"/>
    </xf>
    <xf numFmtId="49" fontId="7" fillId="4" borderId="12" xfId="0" applyNumberFormat="1" applyFont="1" applyFill="1" applyBorder="1" applyAlignment="1">
      <alignment horizontal="center" vertical="top" wrapText="1"/>
    </xf>
    <xf numFmtId="49" fontId="7" fillId="4" borderId="8" xfId="0" applyNumberFormat="1"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46" xfId="0" applyFont="1" applyFill="1" applyBorder="1" applyAlignment="1">
      <alignment horizontal="center" vertical="top" wrapText="1"/>
    </xf>
    <xf numFmtId="164" fontId="1" fillId="0" borderId="2" xfId="0" applyNumberFormat="1" applyFont="1" applyFill="1" applyBorder="1" applyAlignment="1">
      <alignment horizontal="left" vertical="top" wrapText="1"/>
    </xf>
    <xf numFmtId="49" fontId="3" fillId="0" borderId="48" xfId="0" applyNumberFormat="1" applyFont="1" applyFill="1" applyBorder="1" applyAlignment="1">
      <alignment horizontal="center" vertical="top" wrapText="1"/>
    </xf>
    <xf numFmtId="49" fontId="3" fillId="0" borderId="49" xfId="0" applyNumberFormat="1" applyFont="1" applyFill="1" applyBorder="1" applyAlignment="1">
      <alignment horizontal="center" vertical="top" wrapText="1"/>
    </xf>
    <xf numFmtId="0" fontId="1" fillId="0" borderId="1" xfId="0" applyFont="1" applyFill="1" applyBorder="1" applyAlignment="1">
      <alignment horizontal="left" vertical="top" wrapText="1"/>
    </xf>
    <xf numFmtId="49" fontId="7" fillId="2" borderId="38" xfId="0" applyNumberFormat="1" applyFont="1" applyFill="1" applyBorder="1" applyAlignment="1">
      <alignment horizontal="center" vertical="top" wrapText="1"/>
    </xf>
    <xf numFmtId="49" fontId="7" fillId="2" borderId="40" xfId="0" applyNumberFormat="1" applyFont="1" applyFill="1" applyBorder="1" applyAlignment="1">
      <alignment horizontal="center" vertical="top" wrapText="1"/>
    </xf>
    <xf numFmtId="0" fontId="1" fillId="0" borderId="17" xfId="0" applyNumberFormat="1" applyFont="1" applyFill="1" applyBorder="1" applyAlignment="1">
      <alignment horizontal="center" vertical="top"/>
    </xf>
    <xf numFmtId="0" fontId="1" fillId="0" borderId="19" xfId="0" applyNumberFormat="1" applyFont="1" applyFill="1" applyBorder="1" applyAlignment="1">
      <alignment horizontal="center" vertical="top"/>
    </xf>
    <xf numFmtId="49" fontId="7" fillId="2" borderId="39" xfId="0" applyNumberFormat="1" applyFont="1" applyFill="1" applyBorder="1" applyAlignment="1">
      <alignment horizontal="center" vertical="top" wrapText="1"/>
    </xf>
    <xf numFmtId="0" fontId="6" fillId="0" borderId="5" xfId="0" applyFont="1" applyFill="1" applyBorder="1" applyAlignment="1">
      <alignment horizontal="center" vertical="top" wrapText="1"/>
    </xf>
    <xf numFmtId="49" fontId="7" fillId="3" borderId="41" xfId="0" applyNumberFormat="1" applyFont="1" applyFill="1" applyBorder="1" applyAlignment="1">
      <alignment horizontal="center" vertical="top" wrapText="1"/>
    </xf>
    <xf numFmtId="49" fontId="7" fillId="3" borderId="43" xfId="0" applyNumberFormat="1" applyFont="1" applyFill="1" applyBorder="1" applyAlignment="1">
      <alignment horizontal="center" vertical="top" wrapText="1"/>
    </xf>
    <xf numFmtId="0" fontId="1" fillId="0" borderId="18" xfId="0" applyFont="1" applyFill="1" applyBorder="1" applyAlignment="1">
      <alignment horizontal="left" vertical="top" wrapText="1"/>
    </xf>
    <xf numFmtId="49" fontId="7" fillId="4" borderId="7" xfId="0" applyNumberFormat="1" applyFont="1" applyFill="1" applyBorder="1" applyAlignment="1">
      <alignment horizontal="center" vertical="top"/>
    </xf>
    <xf numFmtId="49" fontId="7" fillId="3" borderId="41" xfId="0" applyNumberFormat="1" applyFont="1" applyFill="1" applyBorder="1" applyAlignment="1">
      <alignment horizontal="center" vertical="top"/>
    </xf>
    <xf numFmtId="49" fontId="4" fillId="0" borderId="47" xfId="0" applyNumberFormat="1" applyFont="1" applyBorder="1" applyAlignment="1">
      <alignment horizontal="center" vertical="top" wrapText="1"/>
    </xf>
    <xf numFmtId="49" fontId="4" fillId="0" borderId="48" xfId="0" applyNumberFormat="1" applyFont="1" applyBorder="1" applyAlignment="1">
      <alignment horizontal="center" vertical="top" wrapText="1"/>
    </xf>
    <xf numFmtId="49" fontId="4" fillId="0" borderId="49" xfId="0" applyNumberFormat="1" applyFont="1" applyBorder="1" applyAlignment="1">
      <alignment horizontal="center" vertical="top" wrapText="1"/>
    </xf>
    <xf numFmtId="49" fontId="7" fillId="2" borderId="40" xfId="0" applyNumberFormat="1" applyFont="1" applyFill="1" applyBorder="1" applyAlignment="1">
      <alignment horizontal="center" vertical="top"/>
    </xf>
    <xf numFmtId="0" fontId="2" fillId="2" borderId="1" xfId="0" applyFont="1" applyFill="1" applyBorder="1" applyAlignment="1">
      <alignment horizontal="left" vertical="top" wrapText="1"/>
    </xf>
    <xf numFmtId="0" fontId="2" fillId="8" borderId="1" xfId="0" applyFont="1" applyFill="1" applyBorder="1" applyAlignment="1">
      <alignment horizontal="left" vertical="top" wrapText="1"/>
    </xf>
    <xf numFmtId="49" fontId="7" fillId="2" borderId="39" xfId="0" applyNumberFormat="1" applyFont="1" applyFill="1" applyBorder="1" applyAlignment="1">
      <alignment horizontal="center" vertical="top"/>
    </xf>
    <xf numFmtId="0" fontId="2" fillId="0" borderId="15" xfId="0" applyNumberFormat="1" applyFont="1" applyFill="1" applyBorder="1" applyAlignment="1">
      <alignment horizontal="center" vertical="top"/>
    </xf>
    <xf numFmtId="0" fontId="1" fillId="0" borderId="2" xfId="0" applyNumberFormat="1" applyFont="1" applyFill="1" applyBorder="1" applyAlignment="1">
      <alignment horizontal="center" vertical="top"/>
    </xf>
    <xf numFmtId="0" fontId="1" fillId="0" borderId="18" xfId="0" applyNumberFormat="1" applyFont="1" applyFill="1" applyBorder="1" applyAlignment="1">
      <alignment horizontal="center" vertical="top"/>
    </xf>
    <xf numFmtId="0" fontId="2" fillId="0" borderId="26" xfId="0" applyNumberFormat="1" applyFont="1" applyFill="1" applyBorder="1" applyAlignment="1">
      <alignment horizontal="center" vertical="top"/>
    </xf>
    <xf numFmtId="49" fontId="3" fillId="0" borderId="47" xfId="0" applyNumberFormat="1" applyFont="1" applyFill="1" applyBorder="1" applyAlignment="1">
      <alignment horizontal="center" vertical="top" wrapText="1"/>
    </xf>
    <xf numFmtId="164" fontId="1" fillId="0" borderId="11" xfId="0" applyNumberFormat="1" applyFont="1" applyFill="1" applyBorder="1" applyAlignment="1">
      <alignment horizontal="left" vertical="top" wrapText="1"/>
    </xf>
    <xf numFmtId="0" fontId="1" fillId="0" borderId="15" xfId="0" applyNumberFormat="1" applyFont="1" applyFill="1" applyBorder="1" applyAlignment="1">
      <alignment horizontal="center" vertical="top"/>
    </xf>
    <xf numFmtId="0" fontId="1" fillId="0" borderId="26" xfId="0" applyNumberFormat="1" applyFont="1" applyFill="1" applyBorder="1" applyAlignment="1">
      <alignment horizontal="center" vertical="top"/>
    </xf>
    <xf numFmtId="0" fontId="1" fillId="0" borderId="11" xfId="0" applyFont="1" applyFill="1" applyBorder="1" applyAlignment="1">
      <alignment horizontal="left" vertical="top"/>
    </xf>
    <xf numFmtId="0" fontId="5" fillId="0" borderId="1" xfId="0" applyFont="1" applyFill="1" applyBorder="1" applyAlignment="1">
      <alignment vertical="top"/>
    </xf>
    <xf numFmtId="164" fontId="1" fillId="0" borderId="18" xfId="0" applyNumberFormat="1" applyFont="1" applyFill="1" applyBorder="1" applyAlignment="1">
      <alignment vertical="top" wrapText="1"/>
    </xf>
    <xf numFmtId="0" fontId="1" fillId="0" borderId="30" xfId="0" applyFont="1" applyFill="1" applyBorder="1" applyAlignment="1">
      <alignment horizontal="left" vertical="top" wrapText="1"/>
    </xf>
    <xf numFmtId="0" fontId="5" fillId="0" borderId="16" xfId="0" applyFont="1" applyFill="1" applyBorder="1" applyAlignment="1">
      <alignment vertical="top" wrapText="1"/>
    </xf>
    <xf numFmtId="0" fontId="1" fillId="2" borderId="1" xfId="0" applyFont="1" applyFill="1" applyBorder="1" applyAlignment="1">
      <alignment vertical="top" wrapText="1"/>
    </xf>
    <xf numFmtId="0" fontId="1" fillId="2" borderId="18" xfId="0" applyFont="1" applyFill="1" applyBorder="1" applyAlignment="1">
      <alignment vertical="top" wrapText="1"/>
    </xf>
    <xf numFmtId="49" fontId="7" fillId="2" borderId="44" xfId="0" applyNumberFormat="1" applyFont="1" applyFill="1" applyBorder="1" applyAlignment="1">
      <alignment horizontal="center" vertical="top"/>
    </xf>
    <xf numFmtId="0" fontId="1" fillId="2" borderId="45" xfId="0" applyFont="1" applyFill="1" applyBorder="1" applyAlignment="1">
      <alignment vertical="top" wrapText="1"/>
    </xf>
    <xf numFmtId="0" fontId="1" fillId="0" borderId="51" xfId="0" applyFont="1" applyFill="1" applyBorder="1" applyAlignment="1">
      <alignment horizontal="center" vertical="top" wrapText="1"/>
    </xf>
    <xf numFmtId="0" fontId="4" fillId="0" borderId="64" xfId="0" applyNumberFormat="1" applyFont="1" applyBorder="1" applyAlignment="1">
      <alignment horizontal="center" vertical="top"/>
    </xf>
    <xf numFmtId="0" fontId="1" fillId="0" borderId="45" xfId="0" applyFont="1" applyFill="1" applyBorder="1" applyAlignment="1">
      <alignment horizontal="center" vertical="top" wrapText="1"/>
    </xf>
    <xf numFmtId="164" fontId="1" fillId="6" borderId="6" xfId="0" applyNumberFormat="1" applyFont="1" applyFill="1" applyBorder="1" applyAlignment="1">
      <alignment horizontal="center" vertical="top"/>
    </xf>
    <xf numFmtId="164" fontId="1" fillId="2" borderId="6" xfId="0" applyNumberFormat="1" applyFont="1" applyFill="1" applyBorder="1" applyAlignment="1">
      <alignment horizontal="center" vertical="top"/>
    </xf>
    <xf numFmtId="164" fontId="1" fillId="0" borderId="4" xfId="0" applyNumberFormat="1" applyFont="1" applyFill="1" applyBorder="1" applyAlignment="1">
      <alignment horizontal="left" vertical="top" wrapText="1"/>
    </xf>
    <xf numFmtId="0" fontId="1" fillId="0" borderId="45" xfId="0" applyNumberFormat="1" applyFont="1" applyFill="1" applyBorder="1" applyAlignment="1">
      <alignment horizontal="center" vertical="top"/>
    </xf>
    <xf numFmtId="0" fontId="1" fillId="0" borderId="4" xfId="0" applyNumberFormat="1" applyFont="1" applyFill="1" applyBorder="1" applyAlignment="1">
      <alignment horizontal="center" vertical="top"/>
    </xf>
    <xf numFmtId="0" fontId="1" fillId="0" borderId="45" xfId="0" applyFont="1" applyBorder="1" applyAlignment="1">
      <alignment vertical="top"/>
    </xf>
    <xf numFmtId="0" fontId="5" fillId="0" borderId="45" xfId="0" applyFont="1" applyBorder="1" applyAlignment="1">
      <alignment vertical="top" wrapText="1"/>
    </xf>
    <xf numFmtId="0" fontId="4" fillId="0" borderId="46" xfId="0" applyFont="1" applyFill="1" applyBorder="1" applyAlignment="1">
      <alignment horizontal="center" vertical="top" textRotation="180" wrapText="1"/>
    </xf>
    <xf numFmtId="164" fontId="1" fillId="2" borderId="18" xfId="0" applyNumberFormat="1" applyFont="1" applyFill="1" applyBorder="1" applyAlignment="1">
      <alignment horizontal="center" vertical="top" wrapText="1"/>
    </xf>
    <xf numFmtId="0" fontId="2" fillId="0" borderId="18" xfId="0" applyFont="1" applyFill="1" applyBorder="1" applyAlignment="1">
      <alignment vertical="top" wrapText="1"/>
    </xf>
    <xf numFmtId="0" fontId="1" fillId="0" borderId="18" xfId="0" applyFont="1" applyBorder="1" applyAlignment="1">
      <alignment horizontal="center" vertical="top" wrapText="1"/>
    </xf>
    <xf numFmtId="164" fontId="1" fillId="6" borderId="46" xfId="0" applyNumberFormat="1" applyFont="1" applyFill="1" applyBorder="1" applyAlignment="1">
      <alignment horizontal="center" vertical="top" wrapText="1"/>
    </xf>
    <xf numFmtId="164" fontId="1" fillId="0" borderId="16" xfId="0" applyNumberFormat="1" applyFont="1" applyFill="1" applyBorder="1" applyAlignment="1">
      <alignment horizontal="left" vertical="top" wrapText="1"/>
    </xf>
    <xf numFmtId="0" fontId="1" fillId="0" borderId="16" xfId="0" applyNumberFormat="1" applyFont="1" applyFill="1" applyBorder="1" applyAlignment="1">
      <alignment horizontal="center" vertical="top" wrapText="1"/>
    </xf>
    <xf numFmtId="0" fontId="1" fillId="0" borderId="30" xfId="0" applyNumberFormat="1" applyFont="1" applyFill="1" applyBorder="1" applyAlignment="1">
      <alignment horizontal="center" vertical="top" wrapText="1"/>
    </xf>
    <xf numFmtId="0" fontId="1" fillId="0" borderId="30" xfId="0" applyFont="1" applyBorder="1" applyAlignment="1">
      <alignment horizontal="left" vertical="top" wrapText="1"/>
    </xf>
    <xf numFmtId="0" fontId="5" fillId="0" borderId="16" xfId="0" applyFont="1" applyBorder="1" applyAlignment="1">
      <alignment horizontal="left" vertical="top" wrapText="1"/>
    </xf>
    <xf numFmtId="0" fontId="4" fillId="0" borderId="48" xfId="0" applyNumberFormat="1" applyFont="1" applyBorder="1" applyAlignment="1">
      <alignment vertical="center"/>
    </xf>
    <xf numFmtId="0" fontId="4" fillId="0" borderId="49" xfId="0" applyNumberFormat="1" applyFont="1" applyBorder="1" applyAlignment="1">
      <alignment vertical="center"/>
    </xf>
    <xf numFmtId="164" fontId="2" fillId="6" borderId="25" xfId="0" applyNumberFormat="1" applyFont="1" applyFill="1" applyBorder="1" applyAlignment="1">
      <alignment horizontal="center" vertical="top" wrapText="1"/>
    </xf>
    <xf numFmtId="164" fontId="2" fillId="2" borderId="25" xfId="0" applyNumberFormat="1" applyFont="1" applyFill="1" applyBorder="1" applyAlignment="1">
      <alignment horizontal="center" vertical="top" wrapText="1"/>
    </xf>
    <xf numFmtId="49" fontId="9" fillId="7" borderId="44" xfId="0" applyNumberFormat="1" applyFont="1" applyFill="1" applyBorder="1" applyAlignment="1">
      <alignment horizontal="center" vertical="top"/>
    </xf>
    <xf numFmtId="0" fontId="4" fillId="2" borderId="45" xfId="0" applyFont="1" applyFill="1" applyBorder="1" applyAlignment="1">
      <alignment vertical="top" wrapText="1"/>
    </xf>
    <xf numFmtId="0" fontId="4" fillId="0" borderId="51" xfId="0" applyFont="1" applyFill="1" applyBorder="1" applyAlignment="1">
      <alignment horizontal="center" vertical="top" textRotation="180" wrapText="1"/>
    </xf>
    <xf numFmtId="0" fontId="4" fillId="0" borderId="64" xfId="0" applyNumberFormat="1" applyFont="1" applyBorder="1" applyAlignment="1">
      <alignment horizontal="center" vertical="center"/>
    </xf>
    <xf numFmtId="0" fontId="2" fillId="2" borderId="45" xfId="0" applyFont="1" applyFill="1" applyBorder="1" applyAlignment="1">
      <alignment horizontal="center" vertical="top" wrapText="1"/>
    </xf>
    <xf numFmtId="164" fontId="2" fillId="6" borderId="6"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164" fontId="2" fillId="2" borderId="45" xfId="0" applyNumberFormat="1" applyFont="1" applyFill="1" applyBorder="1" applyAlignment="1">
      <alignment horizontal="left" vertical="top" wrapText="1"/>
    </xf>
    <xf numFmtId="0" fontId="2" fillId="2" borderId="45" xfId="0" applyNumberFormat="1" applyFont="1" applyFill="1" applyBorder="1" applyAlignment="1">
      <alignment horizontal="center" vertical="top" wrapText="1"/>
    </xf>
    <xf numFmtId="0" fontId="2" fillId="2" borderId="4" xfId="0" applyNumberFormat="1" applyFont="1" applyFill="1" applyBorder="1" applyAlignment="1">
      <alignment horizontal="center" vertical="top" wrapText="1"/>
    </xf>
    <xf numFmtId="0" fontId="1" fillId="0" borderId="4" xfId="0" applyFont="1" applyBorder="1" applyAlignment="1">
      <alignment vertical="top"/>
    </xf>
    <xf numFmtId="0" fontId="5" fillId="0" borderId="45" xfId="0" applyFont="1" applyBorder="1" applyAlignment="1">
      <alignment vertical="top"/>
    </xf>
    <xf numFmtId="0" fontId="20" fillId="2" borderId="0" xfId="0" applyFont="1" applyFill="1" applyAlignment="1">
      <alignment horizontal="left" vertical="top" wrapText="1"/>
    </xf>
    <xf numFmtId="0" fontId="20" fillId="2" borderId="0" xfId="0" applyFont="1" applyFill="1" applyAlignment="1">
      <alignment wrapText="1"/>
    </xf>
    <xf numFmtId="0" fontId="20" fillId="2" borderId="0" xfId="0" applyFont="1" applyFill="1" applyBorder="1" applyAlignment="1">
      <alignment horizontal="left" vertical="top" wrapText="1"/>
    </xf>
    <xf numFmtId="0" fontId="17" fillId="2" borderId="0" xfId="0" applyFont="1" applyFill="1" applyAlignment="1">
      <alignment horizontal="left" vertical="top" wrapText="1"/>
    </xf>
    <xf numFmtId="0" fontId="20" fillId="0" borderId="0" xfId="0" applyFont="1" applyBorder="1" applyAlignment="1">
      <alignment horizontal="right" vertical="top" wrapText="1"/>
    </xf>
    <xf numFmtId="0" fontId="22" fillId="2" borderId="0" xfId="0" applyFont="1" applyFill="1" applyAlignment="1">
      <alignment horizontal="center" vertical="top" wrapText="1"/>
    </xf>
    <xf numFmtId="0" fontId="22" fillId="2" borderId="0" xfId="0" applyFont="1" applyFill="1" applyAlignment="1">
      <alignment horizontal="left" vertical="top" wrapText="1"/>
    </xf>
    <xf numFmtId="0" fontId="24" fillId="0" borderId="0" xfId="0" applyFont="1" applyFill="1" applyAlignment="1">
      <alignment horizontal="left" vertical="top" wrapText="1"/>
    </xf>
    <xf numFmtId="0" fontId="18" fillId="0" borderId="0" xfId="1" applyFont="1" applyAlignment="1">
      <alignment horizontal="left" vertical="center" wrapText="1"/>
    </xf>
    <xf numFmtId="0" fontId="18" fillId="0" borderId="0" xfId="1" applyFont="1" applyBorder="1" applyAlignment="1">
      <alignment horizontal="left" vertical="top" wrapText="1"/>
    </xf>
    <xf numFmtId="0" fontId="5" fillId="0" borderId="9" xfId="0" applyFont="1" applyBorder="1" applyAlignment="1">
      <alignment horizontal="center" vertical="center" textRotation="90" wrapText="1"/>
    </xf>
    <xf numFmtId="0" fontId="5" fillId="0" borderId="14" xfId="0" applyFont="1" applyBorder="1" applyAlignment="1">
      <alignment horizontal="center" vertical="center" textRotation="90" wrapText="1"/>
    </xf>
    <xf numFmtId="0" fontId="5" fillId="0" borderId="23"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5" fillId="0" borderId="55" xfId="0" applyFont="1" applyBorder="1" applyAlignment="1">
      <alignment horizontal="center" vertical="center" textRotation="90" wrapText="1"/>
    </xf>
    <xf numFmtId="0" fontId="5" fillId="0" borderId="62" xfId="0" applyFont="1" applyBorder="1" applyAlignment="1">
      <alignment horizontal="center" vertical="center" textRotation="90" wrapText="1"/>
    </xf>
    <xf numFmtId="0" fontId="5" fillId="0" borderId="56" xfId="0" applyFont="1" applyBorder="1" applyAlignment="1">
      <alignment horizontal="center" vertical="center" textRotation="90" wrapText="1"/>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38" xfId="0" applyFont="1" applyBorder="1" applyAlignment="1">
      <alignment horizontal="center" vertical="center" textRotation="90" wrapText="1"/>
    </xf>
    <xf numFmtId="0" fontId="1" fillId="0" borderId="39" xfId="0" applyFont="1" applyBorder="1" applyAlignment="1">
      <alignment horizontal="center" vertical="center" textRotation="90" wrapText="1"/>
    </xf>
    <xf numFmtId="0" fontId="1" fillId="0" borderId="40" xfId="0" applyFont="1" applyBorder="1" applyAlignment="1">
      <alignment horizontal="center" vertical="center" textRotation="90" wrapText="1"/>
    </xf>
    <xf numFmtId="0" fontId="4" fillId="0" borderId="48" xfId="0" applyNumberFormat="1" applyFont="1" applyBorder="1" applyAlignment="1">
      <alignment horizontal="center" vertical="top"/>
    </xf>
    <xf numFmtId="0" fontId="4" fillId="0" borderId="49" xfId="0" applyNumberFormat="1" applyFont="1" applyBorder="1" applyAlignment="1">
      <alignment horizontal="center" vertical="top"/>
    </xf>
    <xf numFmtId="164" fontId="1" fillId="0" borderId="15" xfId="0" applyNumberFormat="1" applyFont="1" applyFill="1" applyBorder="1" applyAlignment="1">
      <alignment horizontal="left" vertical="top" wrapText="1"/>
    </xf>
    <xf numFmtId="164" fontId="1" fillId="0" borderId="18" xfId="0" applyNumberFormat="1" applyFont="1" applyFill="1" applyBorder="1" applyAlignment="1">
      <alignment horizontal="left" vertical="top" wrapText="1"/>
    </xf>
    <xf numFmtId="49" fontId="7" fillId="4" borderId="7" xfId="0" applyNumberFormat="1" applyFont="1" applyFill="1" applyBorder="1" applyAlignment="1">
      <alignment horizontal="center" vertical="top" wrapText="1"/>
    </xf>
    <xf numFmtId="49" fontId="7" fillId="4" borderId="12" xfId="0" applyNumberFormat="1" applyFont="1" applyFill="1" applyBorder="1" applyAlignment="1">
      <alignment horizontal="center" vertical="top" wrapText="1"/>
    </xf>
    <xf numFmtId="49" fontId="7" fillId="4" borderId="8" xfId="0" applyNumberFormat="1"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46" xfId="0" applyFont="1" applyFill="1" applyBorder="1" applyAlignment="1">
      <alignment horizontal="center" vertical="top" wrapText="1"/>
    </xf>
    <xf numFmtId="49" fontId="7" fillId="4" borderId="9" xfId="0" applyNumberFormat="1" applyFont="1" applyFill="1" applyBorder="1" applyAlignment="1">
      <alignment horizontal="center" vertical="top"/>
    </xf>
    <xf numFmtId="49" fontId="7" fillId="4" borderId="23" xfId="0" applyNumberFormat="1" applyFont="1" applyFill="1" applyBorder="1" applyAlignment="1">
      <alignment horizontal="center" vertical="top"/>
    </xf>
    <xf numFmtId="49" fontId="7" fillId="3" borderId="60" xfId="0" applyNumberFormat="1" applyFont="1" applyFill="1" applyBorder="1" applyAlignment="1">
      <alignment horizontal="center" vertical="top"/>
    </xf>
    <xf numFmtId="49" fontId="7" fillId="3" borderId="56" xfId="0" applyNumberFormat="1" applyFont="1" applyFill="1" applyBorder="1" applyAlignment="1">
      <alignment horizontal="center" vertical="top"/>
    </xf>
    <xf numFmtId="164" fontId="1" fillId="0" borderId="2" xfId="0" applyNumberFormat="1" applyFont="1" applyFill="1" applyBorder="1" applyAlignment="1">
      <alignment horizontal="left" vertical="top" wrapText="1"/>
    </xf>
    <xf numFmtId="0" fontId="2" fillId="0" borderId="2" xfId="0" applyFont="1" applyBorder="1" applyAlignment="1">
      <alignment horizontal="left" vertical="top" wrapText="1"/>
    </xf>
    <xf numFmtId="0" fontId="2" fillId="0" borderId="18" xfId="0" applyFont="1" applyBorder="1" applyAlignment="1">
      <alignment horizontal="left" vertical="top" wrapText="1"/>
    </xf>
    <xf numFmtId="49" fontId="3" fillId="0" borderId="48" xfId="0" applyNumberFormat="1" applyFont="1" applyFill="1" applyBorder="1" applyAlignment="1">
      <alignment horizontal="center" vertical="top" wrapText="1"/>
    </xf>
    <xf numFmtId="49" fontId="3" fillId="0" borderId="49" xfId="0" applyNumberFormat="1" applyFont="1" applyFill="1" applyBorder="1" applyAlignment="1">
      <alignment horizontal="center" vertical="top" wrapText="1"/>
    </xf>
    <xf numFmtId="0" fontId="14" fillId="0" borderId="2"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9" xfId="0" applyFont="1" applyBorder="1" applyAlignment="1">
      <alignment horizontal="center" vertical="center" wrapText="1"/>
    </xf>
    <xf numFmtId="0" fontId="1" fillId="0" borderId="11" xfId="0" applyNumberFormat="1" applyFont="1" applyBorder="1" applyAlignment="1">
      <alignment horizontal="center" vertical="center" textRotation="90" wrapText="1"/>
    </xf>
    <xf numFmtId="0" fontId="1" fillId="0" borderId="19" xfId="0" applyNumberFormat="1" applyFont="1" applyBorder="1" applyAlignment="1">
      <alignment horizontal="center" vertical="center" textRotation="90" wrapText="1"/>
    </xf>
    <xf numFmtId="0" fontId="1" fillId="0" borderId="4"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2" fillId="0" borderId="34" xfId="0" applyNumberFormat="1" applyFont="1" applyBorder="1" applyAlignment="1">
      <alignment horizontal="center" vertical="center" textRotation="90" wrapText="1"/>
    </xf>
    <xf numFmtId="0" fontId="2" fillId="0" borderId="29" xfId="0" applyNumberFormat="1" applyFont="1" applyBorder="1" applyAlignment="1">
      <alignment horizontal="center" vertical="center" textRotation="90" wrapText="1"/>
    </xf>
    <xf numFmtId="0" fontId="2" fillId="0" borderId="65" xfId="0" applyNumberFormat="1" applyFont="1" applyBorder="1" applyAlignment="1">
      <alignment horizontal="center" vertical="center" textRotation="90" wrapText="1"/>
    </xf>
    <xf numFmtId="0" fontId="2" fillId="0" borderId="22" xfId="0" applyFont="1" applyFill="1" applyBorder="1" applyAlignment="1">
      <alignment horizontal="center" vertical="center" wrapText="1"/>
    </xf>
    <xf numFmtId="0" fontId="2" fillId="0" borderId="66" xfId="0" applyFont="1" applyFill="1" applyBorder="1" applyAlignment="1">
      <alignment horizontal="center" vertical="center" wrapText="1"/>
    </xf>
    <xf numFmtId="0" fontId="2" fillId="0" borderId="67"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8" xfId="0" applyFont="1" applyBorder="1" applyAlignment="1">
      <alignment horizontal="center" vertical="center" textRotation="90" wrapText="1"/>
    </xf>
    <xf numFmtId="164" fontId="1" fillId="2" borderId="17" xfId="0" applyNumberFormat="1" applyFont="1" applyFill="1" applyBorder="1" applyAlignment="1">
      <alignment horizontal="left" vertical="top" wrapText="1"/>
    </xf>
    <xf numFmtId="164" fontId="1" fillId="2" borderId="11" xfId="0" applyNumberFormat="1"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51" xfId="0" applyFont="1" applyFill="1" applyBorder="1" applyAlignment="1">
      <alignment horizontal="left" vertical="top" wrapText="1"/>
    </xf>
    <xf numFmtId="0" fontId="3" fillId="3" borderId="52"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1" xfId="0" applyFont="1" applyFill="1" applyBorder="1" applyAlignment="1">
      <alignment horizontal="left" vertical="top" wrapText="1"/>
    </xf>
    <xf numFmtId="49" fontId="7" fillId="2" borderId="38" xfId="0" applyNumberFormat="1" applyFont="1" applyFill="1" applyBorder="1" applyAlignment="1">
      <alignment horizontal="center" vertical="top" wrapText="1"/>
    </xf>
    <xf numFmtId="49" fontId="7" fillId="2" borderId="40" xfId="0" applyNumberFormat="1" applyFont="1" applyFill="1" applyBorder="1" applyAlignment="1">
      <alignment horizontal="center" vertical="top"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 xfId="0" applyNumberFormat="1" applyFont="1" applyBorder="1" applyAlignment="1">
      <alignment horizontal="center" vertical="center" textRotation="90" wrapText="1"/>
    </xf>
    <xf numFmtId="0" fontId="1" fillId="0" borderId="18" xfId="0" applyNumberFormat="1" applyFont="1" applyBorder="1" applyAlignment="1">
      <alignment horizontal="center" vertical="center" textRotation="90" wrapText="1"/>
    </xf>
    <xf numFmtId="0" fontId="1" fillId="0" borderId="17" xfId="0" applyNumberFormat="1" applyFont="1" applyFill="1" applyBorder="1" applyAlignment="1">
      <alignment horizontal="center" vertical="top"/>
    </xf>
    <xf numFmtId="0" fontId="1" fillId="0" borderId="19" xfId="0" applyNumberFormat="1" applyFont="1" applyFill="1" applyBorder="1" applyAlignment="1">
      <alignment horizontal="center" vertical="top"/>
    </xf>
    <xf numFmtId="0" fontId="5" fillId="0" borderId="1" xfId="0" applyFont="1" applyBorder="1" applyAlignment="1">
      <alignment horizontal="left" vertical="top" wrapText="1"/>
    </xf>
    <xf numFmtId="0" fontId="5" fillId="0" borderId="18" xfId="0" applyFont="1" applyBorder="1" applyAlignment="1">
      <alignment horizontal="left" vertical="top" wrapText="1"/>
    </xf>
    <xf numFmtId="49" fontId="7" fillId="2" borderId="39"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18" xfId="0" applyFont="1" applyFill="1" applyBorder="1" applyAlignment="1">
      <alignment horizontal="center" vertical="top" wrapText="1"/>
    </xf>
    <xf numFmtId="0" fontId="17" fillId="4" borderId="38" xfId="0" applyFont="1" applyFill="1" applyBorder="1" applyAlignment="1">
      <alignment horizontal="left" vertical="top" wrapText="1"/>
    </xf>
    <xf numFmtId="0" fontId="17" fillId="4" borderId="5" xfId="0" applyFont="1" applyFill="1" applyBorder="1" applyAlignment="1">
      <alignment horizontal="left" vertical="top" wrapText="1"/>
    </xf>
    <xf numFmtId="0" fontId="17" fillId="4" borderId="34" xfId="0" applyFont="1" applyFill="1" applyBorder="1" applyAlignment="1">
      <alignment horizontal="left" vertical="top" wrapText="1"/>
    </xf>
    <xf numFmtId="0" fontId="17" fillId="4" borderId="39" xfId="0" applyFont="1" applyFill="1" applyBorder="1" applyAlignment="1">
      <alignment horizontal="left" vertical="top" wrapText="1"/>
    </xf>
    <xf numFmtId="0" fontId="17" fillId="4" borderId="0" xfId="0" applyFont="1" applyFill="1" applyBorder="1" applyAlignment="1">
      <alignment horizontal="left" vertical="top" wrapText="1"/>
    </xf>
    <xf numFmtId="0" fontId="17" fillId="4" borderId="29" xfId="0" applyFont="1" applyFill="1" applyBorder="1" applyAlignment="1">
      <alignment horizontal="left" vertical="top" wrapText="1"/>
    </xf>
    <xf numFmtId="0" fontId="17" fillId="4" borderId="40" xfId="0" applyFont="1" applyFill="1" applyBorder="1" applyAlignment="1">
      <alignment horizontal="left" vertical="top" wrapText="1"/>
    </xf>
    <xf numFmtId="0" fontId="17" fillId="4" borderId="46" xfId="0" applyFont="1" applyFill="1" applyBorder="1" applyAlignment="1">
      <alignment horizontal="left" vertical="top" wrapText="1"/>
    </xf>
    <xf numFmtId="0" fontId="17" fillId="4" borderId="65"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18"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46" xfId="0" applyFont="1" applyFill="1" applyBorder="1" applyAlignment="1">
      <alignment horizontal="center" vertical="top" wrapText="1"/>
    </xf>
    <xf numFmtId="49" fontId="4" fillId="0" borderId="47" xfId="0" applyNumberFormat="1" applyFont="1" applyBorder="1" applyAlignment="1">
      <alignment horizontal="center" vertical="top"/>
    </xf>
    <xf numFmtId="49" fontId="4" fillId="0" borderId="49" xfId="0" applyNumberFormat="1" applyFont="1" applyBorder="1" applyAlignment="1">
      <alignment horizontal="center" vertical="top"/>
    </xf>
    <xf numFmtId="0" fontId="1" fillId="0" borderId="0" xfId="0" applyFont="1" applyFill="1" applyBorder="1" applyAlignment="1">
      <alignment horizontal="center" vertical="top" wrapText="1"/>
    </xf>
    <xf numFmtId="0" fontId="6" fillId="0" borderId="5" xfId="0" applyFont="1" applyFill="1" applyBorder="1" applyAlignment="1">
      <alignment horizontal="center" vertical="top" wrapText="1"/>
    </xf>
    <xf numFmtId="0" fontId="2" fillId="0" borderId="1" xfId="0" applyFont="1" applyFill="1" applyBorder="1" applyAlignment="1">
      <alignment horizontal="left" vertical="top" wrapText="1"/>
    </xf>
    <xf numFmtId="0" fontId="2" fillId="0" borderId="18" xfId="0" applyFont="1" applyFill="1" applyBorder="1" applyAlignment="1">
      <alignment horizontal="left" vertical="top" wrapText="1"/>
    </xf>
    <xf numFmtId="49" fontId="9" fillId="4" borderId="9" xfId="0" applyNumberFormat="1" applyFont="1" applyFill="1" applyBorder="1" applyAlignment="1">
      <alignment horizontal="center" vertical="top"/>
    </xf>
    <xf numFmtId="49" fontId="9" fillId="4" borderId="23" xfId="0" applyNumberFormat="1" applyFont="1" applyFill="1" applyBorder="1" applyAlignment="1">
      <alignment horizontal="center" vertical="top"/>
    </xf>
    <xf numFmtId="0" fontId="3" fillId="0" borderId="5" xfId="0" applyFont="1" applyFill="1" applyBorder="1" applyAlignment="1">
      <alignment horizontal="center" vertical="center" textRotation="90" wrapText="1"/>
    </xf>
    <xf numFmtId="0" fontId="3" fillId="0" borderId="46" xfId="0" applyFont="1" applyFill="1" applyBorder="1" applyAlignment="1">
      <alignment horizontal="center" vertical="center" textRotation="90" wrapText="1"/>
    </xf>
    <xf numFmtId="0" fontId="4" fillId="0" borderId="0" xfId="0" applyFont="1" applyFill="1" applyBorder="1" applyAlignment="1">
      <alignment horizontal="center" vertical="center" textRotation="90" wrapText="1"/>
    </xf>
    <xf numFmtId="0" fontId="4" fillId="0" borderId="46" xfId="0" applyFont="1" applyFill="1" applyBorder="1" applyAlignment="1">
      <alignment horizontal="center" vertical="center" textRotation="90" wrapText="1"/>
    </xf>
    <xf numFmtId="0" fontId="4" fillId="0" borderId="48" xfId="0" applyNumberFormat="1" applyFont="1" applyFill="1" applyBorder="1" applyAlignment="1">
      <alignment horizontal="center" vertical="top"/>
    </xf>
    <xf numFmtId="0" fontId="4" fillId="0" borderId="49" xfId="0" applyNumberFormat="1" applyFont="1" applyFill="1" applyBorder="1" applyAlignment="1">
      <alignment horizontal="center" vertical="top"/>
    </xf>
    <xf numFmtId="49" fontId="7" fillId="3" borderId="41" xfId="0" applyNumberFormat="1" applyFont="1" applyFill="1" applyBorder="1" applyAlignment="1">
      <alignment horizontal="center" vertical="top" wrapText="1"/>
    </xf>
    <xf numFmtId="49" fontId="7" fillId="3" borderId="43" xfId="0" applyNumberFormat="1" applyFont="1" applyFill="1" applyBorder="1" applyAlignment="1">
      <alignment horizontal="center" vertical="top" wrapText="1"/>
    </xf>
    <xf numFmtId="0" fontId="1" fillId="0" borderId="18" xfId="0" applyFont="1" applyFill="1" applyBorder="1" applyAlignment="1">
      <alignment horizontal="left" vertical="top" wrapText="1"/>
    </xf>
    <xf numFmtId="49" fontId="7" fillId="2" borderId="53" xfId="0" applyNumberFormat="1" applyFont="1" applyFill="1" applyBorder="1" applyAlignment="1">
      <alignment horizontal="center" vertical="top"/>
    </xf>
    <xf numFmtId="49" fontId="7" fillId="2" borderId="54" xfId="0" applyNumberFormat="1" applyFont="1" applyFill="1" applyBorder="1" applyAlignment="1">
      <alignment horizontal="center" vertical="top"/>
    </xf>
    <xf numFmtId="49" fontId="7" fillId="4" borderId="22" xfId="0" applyNumberFormat="1" applyFont="1" applyFill="1" applyBorder="1" applyAlignment="1">
      <alignment horizontal="center" vertical="top"/>
    </xf>
    <xf numFmtId="49" fontId="7" fillId="4" borderId="11" xfId="0" applyNumberFormat="1" applyFont="1" applyFill="1" applyBorder="1" applyAlignment="1">
      <alignment horizontal="center" vertical="top"/>
    </xf>
    <xf numFmtId="49" fontId="7" fillId="4" borderId="30" xfId="0" applyNumberFormat="1" applyFont="1" applyFill="1" applyBorder="1" applyAlignment="1">
      <alignment horizontal="center" vertical="top"/>
    </xf>
    <xf numFmtId="0" fontId="4" fillId="0" borderId="47" xfId="0" applyNumberFormat="1" applyFont="1" applyBorder="1" applyAlignment="1">
      <alignment horizontal="center" vertical="center"/>
    </xf>
    <xf numFmtId="0" fontId="4" fillId="0" borderId="48" xfId="0" applyNumberFormat="1" applyFont="1" applyBorder="1" applyAlignment="1">
      <alignment horizontal="center" vertical="center"/>
    </xf>
    <xf numFmtId="0" fontId="4" fillId="0" borderId="61" xfId="0" applyNumberFormat="1" applyFont="1" applyBorder="1" applyAlignment="1">
      <alignment horizontal="center" vertical="center"/>
    </xf>
    <xf numFmtId="49" fontId="7" fillId="4" borderId="7" xfId="0" applyNumberFormat="1" applyFont="1" applyFill="1" applyBorder="1" applyAlignment="1">
      <alignment horizontal="center" vertical="top"/>
    </xf>
    <xf numFmtId="49" fontId="7" fillId="4" borderId="12" xfId="0" applyNumberFormat="1" applyFont="1" applyFill="1" applyBorder="1" applyAlignment="1">
      <alignment horizontal="center" vertical="top"/>
    </xf>
    <xf numFmtId="49" fontId="7" fillId="4" borderId="8" xfId="0" applyNumberFormat="1" applyFont="1" applyFill="1" applyBorder="1" applyAlignment="1">
      <alignment horizontal="center" vertical="top"/>
    </xf>
    <xf numFmtId="0" fontId="3" fillId="0" borderId="5"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46" xfId="0" applyFont="1" applyFill="1" applyBorder="1" applyAlignment="1">
      <alignment horizontal="center" vertical="top" wrapText="1"/>
    </xf>
    <xf numFmtId="0" fontId="1" fillId="0" borderId="14" xfId="0" applyFont="1" applyBorder="1" applyAlignment="1">
      <alignment horizontal="left" vertical="top" wrapText="1"/>
    </xf>
    <xf numFmtId="0" fontId="1" fillId="0" borderId="62" xfId="0" applyFont="1" applyBorder="1" applyAlignment="1">
      <alignment horizontal="left" vertical="top" wrapText="1"/>
    </xf>
    <xf numFmtId="0" fontId="1" fillId="0" borderId="63" xfId="0" applyFont="1" applyBorder="1" applyAlignment="1">
      <alignment horizontal="left" vertical="top" wrapText="1"/>
    </xf>
    <xf numFmtId="49" fontId="13" fillId="0" borderId="0" xfId="0" applyNumberFormat="1" applyFont="1" applyFill="1" applyBorder="1" applyAlignment="1">
      <alignment horizontal="center" vertical="center" wrapText="1"/>
    </xf>
    <xf numFmtId="0" fontId="3" fillId="5" borderId="6" xfId="0" applyFont="1" applyFill="1" applyBorder="1" applyAlignment="1">
      <alignment horizontal="center" vertical="top" wrapText="1"/>
    </xf>
    <xf numFmtId="0" fontId="3" fillId="5" borderId="37" xfId="0" applyFont="1" applyFill="1" applyBorder="1" applyAlignment="1">
      <alignment horizontal="center" vertical="top" wrapText="1"/>
    </xf>
    <xf numFmtId="0" fontId="3" fillId="5" borderId="64" xfId="0" applyFont="1" applyFill="1" applyBorder="1" applyAlignment="1">
      <alignment horizontal="center" vertical="top" wrapText="1"/>
    </xf>
    <xf numFmtId="0" fontId="1" fillId="0" borderId="25" xfId="0" applyFont="1" applyBorder="1" applyAlignment="1">
      <alignment horizontal="left" vertical="top" wrapText="1"/>
    </xf>
    <xf numFmtId="0" fontId="1" fillId="0" borderId="60" xfId="0" applyFont="1" applyBorder="1" applyAlignment="1">
      <alignment horizontal="left" vertical="top" wrapText="1"/>
    </xf>
    <xf numFmtId="0" fontId="1" fillId="0" borderId="61" xfId="0" applyFont="1" applyBorder="1" applyAlignment="1">
      <alignment horizontal="left" vertical="top" wrapText="1"/>
    </xf>
    <xf numFmtId="49" fontId="7" fillId="3" borderId="41" xfId="0" applyNumberFormat="1" applyFont="1" applyFill="1" applyBorder="1" applyAlignment="1">
      <alignment horizontal="center" vertical="top"/>
    </xf>
    <xf numFmtId="49" fontId="7" fillId="3" borderId="42" xfId="0" applyNumberFormat="1" applyFont="1" applyFill="1" applyBorder="1" applyAlignment="1">
      <alignment horizontal="center" vertical="top"/>
    </xf>
    <xf numFmtId="49" fontId="7" fillId="3" borderId="43" xfId="0" applyNumberFormat="1" applyFont="1" applyFill="1" applyBorder="1" applyAlignment="1">
      <alignment horizontal="center" vertical="top"/>
    </xf>
    <xf numFmtId="0" fontId="3" fillId="3" borderId="51" xfId="0" applyFont="1" applyFill="1" applyBorder="1" applyAlignment="1">
      <alignment horizontal="right" vertical="top"/>
    </xf>
    <xf numFmtId="0" fontId="1" fillId="3" borderId="51" xfId="0" applyFont="1" applyFill="1" applyBorder="1" applyAlignment="1">
      <alignment horizontal="right" vertical="top"/>
    </xf>
    <xf numFmtId="0" fontId="8" fillId="0" borderId="46" xfId="0" applyFont="1" applyBorder="1" applyAlignment="1">
      <alignment horizontal="right" vertical="top"/>
    </xf>
    <xf numFmtId="49" fontId="4" fillId="0" borderId="47" xfId="0" applyNumberFormat="1" applyFont="1" applyBorder="1" applyAlignment="1">
      <alignment horizontal="center" vertical="top" wrapText="1"/>
    </xf>
    <xf numFmtId="49" fontId="4" fillId="0" borderId="48" xfId="0" applyNumberFormat="1" applyFont="1" applyBorder="1" applyAlignment="1">
      <alignment horizontal="center" vertical="top" wrapText="1"/>
    </xf>
    <xf numFmtId="49" fontId="4" fillId="0" borderId="49" xfId="0" applyNumberFormat="1" applyFont="1" applyBorder="1" applyAlignment="1">
      <alignment horizontal="center" vertical="top" wrapText="1"/>
    </xf>
    <xf numFmtId="0" fontId="4" fillId="0" borderId="26" xfId="0" applyFont="1" applyFill="1" applyBorder="1" applyAlignment="1">
      <alignment horizontal="center" vertical="center" textRotation="90" wrapText="1"/>
    </xf>
    <xf numFmtId="0" fontId="4" fillId="0" borderId="11" xfId="0" applyFont="1" applyFill="1" applyBorder="1" applyAlignment="1">
      <alignment horizontal="center" vertical="center" textRotation="90" wrapText="1"/>
    </xf>
    <xf numFmtId="0" fontId="4" fillId="0" borderId="10" xfId="0" applyFont="1" applyFill="1" applyBorder="1" applyAlignment="1">
      <alignment horizontal="center" vertical="center" textRotation="90" wrapText="1"/>
    </xf>
    <xf numFmtId="0" fontId="3" fillId="0" borderId="7"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7" xfId="0" applyFont="1" applyBorder="1" applyAlignment="1">
      <alignment horizontal="center" vertical="center" wrapText="1"/>
    </xf>
    <xf numFmtId="0" fontId="4" fillId="0" borderId="49" xfId="0" applyNumberFormat="1" applyFont="1" applyBorder="1" applyAlignment="1">
      <alignment horizontal="center" vertical="center"/>
    </xf>
    <xf numFmtId="0" fontId="4" fillId="0" borderId="11" xfId="0" applyFont="1" applyFill="1" applyBorder="1" applyAlignment="1">
      <alignment horizontal="center" vertical="center" wrapText="1"/>
    </xf>
    <xf numFmtId="49" fontId="9" fillId="2" borderId="57" xfId="0" applyNumberFormat="1" applyFont="1" applyFill="1" applyBorder="1" applyAlignment="1">
      <alignment horizontal="center" vertical="top"/>
    </xf>
    <xf numFmtId="49" fontId="9" fillId="2" borderId="39" xfId="0" applyNumberFormat="1" applyFont="1" applyFill="1" applyBorder="1" applyAlignment="1">
      <alignment horizontal="center" vertical="top"/>
    </xf>
    <xf numFmtId="49" fontId="9" fillId="2" borderId="54" xfId="0" applyNumberFormat="1" applyFont="1" applyFill="1" applyBorder="1" applyAlignment="1">
      <alignment horizontal="center" vertical="top"/>
    </xf>
    <xf numFmtId="0" fontId="3" fillId="6" borderId="4" xfId="0" applyFont="1" applyFill="1" applyBorder="1" applyAlignment="1">
      <alignment horizontal="right" vertical="top" wrapText="1"/>
    </xf>
    <xf numFmtId="0" fontId="3" fillId="6" borderId="51" xfId="0" applyFont="1" applyFill="1" applyBorder="1" applyAlignment="1">
      <alignment horizontal="right" vertical="top" wrapText="1"/>
    </xf>
    <xf numFmtId="0" fontId="3" fillId="6" borderId="52" xfId="0" applyFont="1" applyFill="1" applyBorder="1" applyAlignment="1">
      <alignment horizontal="right" vertical="top" wrapText="1"/>
    </xf>
    <xf numFmtId="0" fontId="1" fillId="0" borderId="13" xfId="0" applyFont="1" applyFill="1" applyBorder="1" applyAlignment="1">
      <alignment horizontal="left" vertical="top" wrapText="1"/>
    </xf>
    <xf numFmtId="0" fontId="1" fillId="0" borderId="58" xfId="0" applyFont="1" applyFill="1" applyBorder="1" applyAlignment="1">
      <alignment horizontal="left" vertical="top" wrapText="1"/>
    </xf>
    <xf numFmtId="0" fontId="1" fillId="0" borderId="59"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2" borderId="60" xfId="0" applyFont="1" applyFill="1" applyBorder="1" applyAlignment="1">
      <alignment horizontal="left" vertical="top" wrapText="1"/>
    </xf>
    <xf numFmtId="0" fontId="1" fillId="2" borderId="61" xfId="0" applyFont="1" applyFill="1" applyBorder="1" applyAlignment="1">
      <alignment horizontal="left" vertical="top" wrapText="1"/>
    </xf>
    <xf numFmtId="0" fontId="3" fillId="5" borderId="8" xfId="0" applyFont="1" applyFill="1" applyBorder="1" applyAlignment="1">
      <alignment horizontal="center" vertical="top" wrapText="1"/>
    </xf>
    <xf numFmtId="0" fontId="3" fillId="5" borderId="43" xfId="0" applyFont="1" applyFill="1" applyBorder="1" applyAlignment="1">
      <alignment horizontal="center" vertical="top" wrapText="1"/>
    </xf>
    <xf numFmtId="0" fontId="3" fillId="5" borderId="49" xfId="0" applyFont="1" applyFill="1" applyBorder="1" applyAlignment="1">
      <alignment horizontal="center" vertical="top" wrapText="1"/>
    </xf>
    <xf numFmtId="0" fontId="1" fillId="0" borderId="13" xfId="0" applyFont="1" applyBorder="1" applyAlignment="1">
      <alignment horizontal="left" vertical="top" wrapText="1"/>
    </xf>
    <xf numFmtId="0" fontId="1" fillId="0" borderId="58" xfId="0" applyFont="1" applyBorder="1" applyAlignment="1">
      <alignment horizontal="left" vertical="top" wrapText="1"/>
    </xf>
    <xf numFmtId="0" fontId="1" fillId="0" borderId="59" xfId="0" applyFont="1" applyBorder="1" applyAlignment="1">
      <alignment horizontal="left" vertical="top" wrapText="1"/>
    </xf>
    <xf numFmtId="164" fontId="1" fillId="3" borderId="4" xfId="0" applyNumberFormat="1" applyFont="1" applyFill="1" applyBorder="1" applyAlignment="1">
      <alignment horizontal="center" vertical="top"/>
    </xf>
    <xf numFmtId="164" fontId="1" fillId="3" borderId="51" xfId="0" applyNumberFormat="1" applyFont="1" applyFill="1" applyBorder="1" applyAlignment="1">
      <alignment horizontal="center" vertical="top"/>
    </xf>
    <xf numFmtId="164" fontId="1" fillId="3" borderId="52" xfId="0" applyNumberFormat="1" applyFont="1" applyFill="1" applyBorder="1" applyAlignment="1">
      <alignment horizontal="center" vertical="top"/>
    </xf>
    <xf numFmtId="49" fontId="7" fillId="2" borderId="38" xfId="0" applyNumberFormat="1" applyFont="1" applyFill="1" applyBorder="1" applyAlignment="1">
      <alignment horizontal="center" vertical="top"/>
    </xf>
    <xf numFmtId="49" fontId="7" fillId="2" borderId="40" xfId="0" applyNumberFormat="1" applyFont="1" applyFill="1" applyBorder="1" applyAlignment="1">
      <alignment horizontal="center" vertical="top"/>
    </xf>
    <xf numFmtId="0" fontId="2" fillId="0" borderId="2"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24" xfId="0" applyFont="1" applyFill="1" applyBorder="1" applyAlignment="1">
      <alignment horizontal="left" vertical="top" wrapText="1"/>
    </xf>
    <xf numFmtId="0" fontId="4" fillId="8" borderId="1" xfId="0" applyFont="1" applyFill="1" applyBorder="1" applyAlignment="1">
      <alignment horizontal="left" vertical="top" wrapText="1"/>
    </xf>
    <xf numFmtId="0" fontId="4" fillId="8" borderId="24" xfId="0" applyFont="1" applyFill="1" applyBorder="1" applyAlignment="1">
      <alignment horizontal="left" vertical="top" wrapText="1"/>
    </xf>
    <xf numFmtId="0" fontId="2" fillId="8" borderId="2" xfId="0" applyFont="1" applyFill="1" applyBorder="1" applyAlignment="1">
      <alignment horizontal="left" vertical="top" wrapText="1"/>
    </xf>
    <xf numFmtId="0" fontId="2" fillId="8" borderId="1" xfId="0" applyFont="1" applyFill="1" applyBorder="1" applyAlignment="1">
      <alignment horizontal="left" vertical="top" wrapText="1"/>
    </xf>
    <xf numFmtId="0" fontId="2" fillId="8" borderId="15" xfId="0" applyFont="1" applyFill="1" applyBorder="1" applyAlignment="1">
      <alignment horizontal="left" vertical="top" wrapText="1"/>
    </xf>
    <xf numFmtId="0" fontId="2" fillId="8" borderId="18"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8" xfId="0" applyFont="1" applyFill="1" applyBorder="1" applyAlignment="1">
      <alignment horizontal="left" vertical="top" wrapText="1"/>
    </xf>
    <xf numFmtId="0" fontId="1" fillId="0" borderId="35" xfId="0" applyFont="1" applyFill="1" applyBorder="1" applyAlignment="1">
      <alignment horizontal="left" vertical="top" wrapText="1"/>
    </xf>
    <xf numFmtId="49" fontId="4" fillId="3" borderId="44" xfId="0" applyNumberFormat="1" applyFont="1" applyFill="1" applyBorder="1" applyAlignment="1">
      <alignment horizontal="right" vertical="top"/>
    </xf>
    <xf numFmtId="49" fontId="4" fillId="3" borderId="51" xfId="0" applyNumberFormat="1" applyFont="1" applyFill="1" applyBorder="1" applyAlignment="1">
      <alignment horizontal="right" vertical="top"/>
    </xf>
    <xf numFmtId="49" fontId="4" fillId="3" borderId="52" xfId="0" applyNumberFormat="1" applyFont="1" applyFill="1" applyBorder="1" applyAlignment="1">
      <alignment horizontal="right" vertical="top"/>
    </xf>
    <xf numFmtId="0" fontId="4" fillId="0" borderId="19" xfId="0" applyFont="1" applyFill="1" applyBorder="1" applyAlignment="1">
      <alignment horizontal="center" vertical="center" textRotation="90" wrapText="1"/>
    </xf>
    <xf numFmtId="2" fontId="3" fillId="5" borderId="44" xfId="0" applyNumberFormat="1" applyFont="1" applyFill="1" applyBorder="1" applyAlignment="1">
      <alignment horizontal="right" vertical="center"/>
    </xf>
    <xf numFmtId="2" fontId="3" fillId="5" borderId="51" xfId="0" applyNumberFormat="1" applyFont="1" applyFill="1" applyBorder="1" applyAlignment="1">
      <alignment horizontal="right" vertical="center"/>
    </xf>
    <xf numFmtId="49" fontId="7" fillId="3" borderId="55" xfId="0" applyNumberFormat="1" applyFont="1" applyFill="1" applyBorder="1" applyAlignment="1">
      <alignment horizontal="center" vertical="top"/>
    </xf>
    <xf numFmtId="49" fontId="3" fillId="3" borderId="44" xfId="0" applyNumberFormat="1" applyFont="1" applyFill="1" applyBorder="1" applyAlignment="1">
      <alignment horizontal="right" vertical="top"/>
    </xf>
    <xf numFmtId="49" fontId="3" fillId="3" borderId="51" xfId="0" applyNumberFormat="1" applyFont="1" applyFill="1" applyBorder="1" applyAlignment="1">
      <alignment horizontal="right" vertical="top"/>
    </xf>
    <xf numFmtId="49" fontId="3" fillId="3" borderId="52" xfId="0" applyNumberFormat="1" applyFont="1" applyFill="1" applyBorder="1" applyAlignment="1">
      <alignment horizontal="right" vertical="top"/>
    </xf>
    <xf numFmtId="49" fontId="7" fillId="2" borderId="57" xfId="0" applyNumberFormat="1" applyFont="1" applyFill="1" applyBorder="1" applyAlignment="1">
      <alignment horizontal="center" vertical="top"/>
    </xf>
    <xf numFmtId="49" fontId="7" fillId="2" borderId="39" xfId="0" applyNumberFormat="1" applyFont="1" applyFill="1" applyBorder="1" applyAlignment="1">
      <alignment horizontal="center" vertical="top"/>
    </xf>
    <xf numFmtId="0" fontId="1" fillId="8" borderId="2" xfId="0" applyFont="1" applyFill="1" applyBorder="1" applyAlignment="1">
      <alignment horizontal="left" vertical="top" wrapText="1"/>
    </xf>
    <xf numFmtId="0" fontId="1" fillId="8" borderId="1" xfId="0" applyFont="1" applyFill="1" applyBorder="1" applyAlignment="1">
      <alignment horizontal="left" vertical="top" wrapText="1"/>
    </xf>
    <xf numFmtId="0" fontId="1" fillId="8" borderId="18" xfId="0" applyFont="1" applyFill="1" applyBorder="1" applyAlignment="1">
      <alignment horizontal="left" vertical="top" wrapText="1"/>
    </xf>
    <xf numFmtId="49" fontId="3" fillId="4" borderId="46" xfId="0" applyNumberFormat="1" applyFont="1" applyFill="1" applyBorder="1" applyAlignment="1">
      <alignment horizontal="right" vertical="top"/>
    </xf>
    <xf numFmtId="0" fontId="1" fillId="2" borderId="5" xfId="0" applyNumberFormat="1" applyFont="1" applyFill="1" applyBorder="1" applyAlignment="1">
      <alignment horizontal="center" vertical="top" wrapText="1"/>
    </xf>
    <xf numFmtId="0" fontId="1" fillId="2" borderId="0" xfId="0" applyNumberFormat="1" applyFont="1" applyFill="1" applyBorder="1" applyAlignment="1">
      <alignment horizontal="center" vertical="top" wrapText="1"/>
    </xf>
    <xf numFmtId="0" fontId="1" fillId="2" borderId="34" xfId="0" applyNumberFormat="1" applyFont="1" applyFill="1" applyBorder="1" applyAlignment="1">
      <alignment horizontal="center" vertical="top" wrapText="1"/>
    </xf>
    <xf numFmtId="0" fontId="1" fillId="2" borderId="29" xfId="0" applyNumberFormat="1" applyFont="1" applyFill="1" applyBorder="1" applyAlignment="1">
      <alignment horizontal="center" vertical="top" wrapText="1"/>
    </xf>
    <xf numFmtId="164" fontId="1" fillId="4" borderId="4" xfId="0" applyNumberFormat="1" applyFont="1" applyFill="1" applyBorder="1" applyAlignment="1">
      <alignment horizontal="center" vertical="top"/>
    </xf>
    <xf numFmtId="164" fontId="1" fillId="4" borderId="51" xfId="0" applyNumberFormat="1" applyFont="1" applyFill="1" applyBorder="1" applyAlignment="1">
      <alignment horizontal="center" vertical="top"/>
    </xf>
    <xf numFmtId="164" fontId="1" fillId="4" borderId="52" xfId="0" applyNumberFormat="1" applyFont="1" applyFill="1" applyBorder="1" applyAlignment="1">
      <alignment horizontal="center" vertical="top"/>
    </xf>
    <xf numFmtId="0" fontId="1" fillId="0" borderId="2" xfId="0" applyFont="1" applyBorder="1" applyAlignment="1">
      <alignment horizontal="left" vertical="top" wrapText="1"/>
    </xf>
    <xf numFmtId="0" fontId="21" fillId="0" borderId="1" xfId="0" applyFont="1" applyBorder="1" applyAlignment="1">
      <alignment horizontal="left"/>
    </xf>
    <xf numFmtId="164" fontId="10" fillId="3" borderId="4" xfId="0" applyNumberFormat="1" applyFont="1" applyFill="1" applyBorder="1" applyAlignment="1">
      <alignment horizontal="center" vertical="top"/>
    </xf>
    <xf numFmtId="164" fontId="10" fillId="3" borderId="51" xfId="0" applyNumberFormat="1" applyFont="1" applyFill="1" applyBorder="1" applyAlignment="1">
      <alignment horizontal="center" vertical="top"/>
    </xf>
    <xf numFmtId="164" fontId="10" fillId="3" borderId="52" xfId="0" applyNumberFormat="1" applyFont="1" applyFill="1" applyBorder="1" applyAlignment="1">
      <alignment horizontal="center" vertical="top"/>
    </xf>
    <xf numFmtId="164" fontId="2" fillId="2" borderId="15" xfId="0" applyNumberFormat="1" applyFont="1" applyFill="1" applyBorder="1" applyAlignment="1">
      <alignment horizontal="left" vertical="top" wrapText="1"/>
    </xf>
    <xf numFmtId="164" fontId="2" fillId="2" borderId="18" xfId="0" applyNumberFormat="1" applyFont="1" applyFill="1" applyBorder="1" applyAlignment="1">
      <alignment horizontal="left" vertical="top" wrapText="1"/>
    </xf>
    <xf numFmtId="0" fontId="5" fillId="0" borderId="2" xfId="0" applyFont="1" applyBorder="1" applyAlignment="1">
      <alignment horizontal="center" vertical="top"/>
    </xf>
    <xf numFmtId="0" fontId="5" fillId="0" borderId="1" xfId="0" applyFont="1" applyBorder="1" applyAlignment="1">
      <alignment horizontal="center" vertical="top"/>
    </xf>
    <xf numFmtId="0" fontId="5" fillId="0" borderId="18" xfId="0" applyFont="1" applyBorder="1" applyAlignment="1">
      <alignment horizontal="center" vertical="top"/>
    </xf>
    <xf numFmtId="0" fontId="2" fillId="2" borderId="15" xfId="0" applyNumberFormat="1" applyFont="1" applyFill="1" applyBorder="1" applyAlignment="1">
      <alignment horizontal="center" vertical="top" wrapText="1"/>
    </xf>
    <xf numFmtId="0" fontId="2" fillId="2" borderId="18" xfId="0" applyNumberFormat="1" applyFont="1" applyFill="1" applyBorder="1" applyAlignment="1">
      <alignment horizontal="center" vertical="top" wrapText="1"/>
    </xf>
    <xf numFmtId="0" fontId="2" fillId="2" borderId="26" xfId="0" applyNumberFormat="1" applyFont="1" applyFill="1" applyBorder="1" applyAlignment="1">
      <alignment horizontal="center" vertical="top" wrapText="1"/>
    </xf>
    <xf numFmtId="0" fontId="2" fillId="2" borderId="19" xfId="0" applyNumberFormat="1" applyFont="1" applyFill="1" applyBorder="1" applyAlignment="1">
      <alignment horizontal="center" vertical="top" wrapText="1"/>
    </xf>
    <xf numFmtId="0" fontId="5" fillId="0" borderId="15" xfId="0" applyFont="1" applyBorder="1" applyAlignment="1">
      <alignment horizontal="left" vertical="top"/>
    </xf>
    <xf numFmtId="0" fontId="5" fillId="0" borderId="1" xfId="0" applyFont="1" applyBorder="1" applyAlignment="1">
      <alignment horizontal="left" vertical="top"/>
    </xf>
    <xf numFmtId="0" fontId="5" fillId="0" borderId="18" xfId="0" applyFont="1" applyBorder="1" applyAlignment="1">
      <alignment horizontal="left" vertical="top"/>
    </xf>
    <xf numFmtId="49" fontId="9" fillId="2" borderId="5" xfId="0" applyNumberFormat="1" applyFont="1" applyFill="1" applyBorder="1" applyAlignment="1">
      <alignment horizontal="center" vertical="top"/>
    </xf>
    <xf numFmtId="49" fontId="9" fillId="2" borderId="0" xfId="0" applyNumberFormat="1" applyFont="1" applyFill="1" applyBorder="1" applyAlignment="1">
      <alignment horizontal="center" vertical="top"/>
    </xf>
    <xf numFmtId="49" fontId="9" fillId="2" borderId="46" xfId="0" applyNumberFormat="1" applyFont="1" applyFill="1" applyBorder="1" applyAlignment="1">
      <alignment horizontal="center" vertical="top"/>
    </xf>
    <xf numFmtId="0" fontId="2" fillId="0" borderId="2" xfId="0" applyNumberFormat="1" applyFont="1" applyBorder="1" applyAlignment="1">
      <alignment horizontal="center" vertical="top"/>
    </xf>
    <xf numFmtId="0" fontId="2" fillId="0" borderId="18" xfId="0" applyNumberFormat="1" applyFont="1" applyBorder="1" applyAlignment="1">
      <alignment horizontal="center" vertical="top"/>
    </xf>
    <xf numFmtId="49" fontId="4" fillId="0" borderId="5" xfId="0" applyNumberFormat="1" applyFont="1" applyBorder="1" applyAlignment="1">
      <alignment horizontal="center" vertical="center" textRotation="90"/>
    </xf>
    <xf numFmtId="49" fontId="4" fillId="0" borderId="0" xfId="0" applyNumberFormat="1" applyFont="1" applyBorder="1" applyAlignment="1">
      <alignment horizontal="center" vertical="center" textRotation="90"/>
    </xf>
    <xf numFmtId="49" fontId="4" fillId="0" borderId="46" xfId="0" applyNumberFormat="1" applyFont="1" applyBorder="1" applyAlignment="1">
      <alignment horizontal="center" vertical="center" textRotation="90"/>
    </xf>
    <xf numFmtId="49" fontId="4" fillId="0" borderId="48" xfId="0" applyNumberFormat="1" applyFont="1" applyBorder="1" applyAlignment="1">
      <alignment horizontal="center" vertical="top"/>
    </xf>
    <xf numFmtId="49" fontId="4" fillId="3" borderId="4" xfId="0" applyNumberFormat="1" applyFont="1" applyFill="1" applyBorder="1" applyAlignment="1">
      <alignment horizontal="left" vertical="top"/>
    </xf>
    <xf numFmtId="49" fontId="4" fillId="3" borderId="51" xfId="0" applyNumberFormat="1" applyFont="1" applyFill="1" applyBorder="1" applyAlignment="1">
      <alignment horizontal="left" vertical="top"/>
    </xf>
    <xf numFmtId="49" fontId="4" fillId="3" borderId="52" xfId="0" applyNumberFormat="1" applyFont="1" applyFill="1" applyBorder="1" applyAlignment="1">
      <alignment horizontal="left" vertical="top"/>
    </xf>
    <xf numFmtId="0" fontId="1" fillId="0" borderId="15" xfId="0" applyFont="1" applyBorder="1" applyAlignment="1">
      <alignment horizontal="left" vertical="top" wrapText="1"/>
    </xf>
    <xf numFmtId="0" fontId="1" fillId="0" borderId="1" xfId="0" applyFont="1" applyBorder="1" applyAlignment="1">
      <alignment horizontal="left" vertical="top" wrapText="1"/>
    </xf>
    <xf numFmtId="0" fontId="1" fillId="0" borderId="18" xfId="0" applyFont="1" applyBorder="1" applyAlignment="1">
      <alignment horizontal="left" vertical="top" wrapText="1"/>
    </xf>
    <xf numFmtId="49" fontId="9" fillId="3" borderId="55" xfId="0" applyNumberFormat="1" applyFont="1" applyFill="1" applyBorder="1" applyAlignment="1">
      <alignment horizontal="center" vertical="top"/>
    </xf>
    <xf numFmtId="49" fontId="9" fillId="3" borderId="56" xfId="0" applyNumberFormat="1" applyFont="1" applyFill="1" applyBorder="1" applyAlignment="1">
      <alignment horizontal="center" vertical="top"/>
    </xf>
    <xf numFmtId="0" fontId="2" fillId="0" borderId="1" xfId="0" applyNumberFormat="1" applyFont="1" applyFill="1" applyBorder="1" applyAlignment="1">
      <alignment horizontal="center" vertical="top"/>
    </xf>
    <xf numFmtId="0" fontId="2" fillId="0" borderId="18" xfId="0" applyNumberFormat="1" applyFont="1" applyFill="1" applyBorder="1" applyAlignment="1">
      <alignment horizontal="center" vertical="top"/>
    </xf>
    <xf numFmtId="49" fontId="3" fillId="3" borderId="68" xfId="0" applyNumberFormat="1" applyFont="1" applyFill="1" applyBorder="1" applyAlignment="1">
      <alignment horizontal="right" vertical="top"/>
    </xf>
    <xf numFmtId="49" fontId="1" fillId="3" borderId="37" xfId="0" applyNumberFormat="1" applyFont="1" applyFill="1" applyBorder="1" applyAlignment="1">
      <alignment horizontal="right" vertical="top"/>
    </xf>
    <xf numFmtId="49" fontId="1" fillId="3" borderId="44" xfId="0" applyNumberFormat="1" applyFont="1" applyFill="1" applyBorder="1" applyAlignment="1">
      <alignment horizontal="right" vertical="top"/>
    </xf>
    <xf numFmtId="0" fontId="4" fillId="0" borderId="48" xfId="0" applyFont="1" applyBorder="1" applyAlignment="1">
      <alignment horizontal="center" vertical="top" wrapText="1"/>
    </xf>
    <xf numFmtId="0" fontId="4" fillId="0" borderId="49" xfId="0" applyFont="1" applyBorder="1" applyAlignment="1">
      <alignment horizontal="center" vertical="top" wrapText="1"/>
    </xf>
    <xf numFmtId="0" fontId="3" fillId="0" borderId="17" xfId="0" applyFont="1" applyFill="1" applyBorder="1" applyAlignment="1">
      <alignment horizontal="center" vertical="center" textRotation="90" wrapText="1"/>
    </xf>
    <xf numFmtId="0" fontId="3" fillId="0" borderId="11" xfId="0" applyFont="1" applyFill="1" applyBorder="1" applyAlignment="1">
      <alignment horizontal="center" vertical="center" textRotation="90" wrapText="1"/>
    </xf>
    <xf numFmtId="0" fontId="3" fillId="0" borderId="19" xfId="0" applyFont="1" applyFill="1" applyBorder="1" applyAlignment="1">
      <alignment horizontal="center" vertical="center" textRotation="90" wrapText="1"/>
    </xf>
    <xf numFmtId="164" fontId="1" fillId="0" borderId="24" xfId="0" applyNumberFormat="1" applyFont="1" applyFill="1" applyBorder="1" applyAlignment="1">
      <alignment horizontal="left" vertical="top" wrapText="1"/>
    </xf>
    <xf numFmtId="0" fontId="4" fillId="3" borderId="4" xfId="0" applyFont="1" applyFill="1" applyBorder="1" applyAlignment="1">
      <alignment horizontal="left" vertical="top"/>
    </xf>
    <xf numFmtId="0" fontId="4" fillId="3" borderId="51" xfId="0" applyFont="1" applyFill="1" applyBorder="1" applyAlignment="1">
      <alignment horizontal="left" vertical="top"/>
    </xf>
    <xf numFmtId="0" fontId="4" fillId="3" borderId="52" xfId="0" applyFont="1" applyFill="1" applyBorder="1" applyAlignment="1">
      <alignment horizontal="left" vertical="top"/>
    </xf>
    <xf numFmtId="164" fontId="2" fillId="9" borderId="1" xfId="0" applyNumberFormat="1" applyFont="1" applyFill="1" applyBorder="1" applyAlignment="1">
      <alignment horizontal="left" vertical="top" wrapText="1"/>
    </xf>
    <xf numFmtId="0" fontId="1" fillId="0" borderId="2" xfId="0" applyNumberFormat="1" applyFont="1" applyFill="1" applyBorder="1" applyAlignment="1">
      <alignment horizontal="center" vertical="top"/>
    </xf>
    <xf numFmtId="0" fontId="1" fillId="0" borderId="18"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1" fillId="0" borderId="2" xfId="0" applyFont="1" applyBorder="1" applyAlignment="1">
      <alignment vertical="top" wrapText="1"/>
    </xf>
    <xf numFmtId="0" fontId="1" fillId="0" borderId="18" xfId="0" applyFont="1" applyBorder="1" applyAlignment="1">
      <alignment vertical="top" wrapText="1"/>
    </xf>
    <xf numFmtId="0" fontId="10" fillId="9" borderId="1" xfId="0" applyFont="1" applyFill="1" applyBorder="1" applyAlignment="1">
      <alignment horizontal="left" vertical="top" wrapText="1"/>
    </xf>
    <xf numFmtId="0" fontId="10" fillId="9" borderId="24"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18" xfId="0" applyFont="1" applyFill="1" applyBorder="1" applyAlignment="1">
      <alignment horizontal="left" vertical="top" wrapText="1"/>
    </xf>
    <xf numFmtId="0" fontId="1" fillId="0" borderId="2" xfId="0" applyFont="1" applyFill="1" applyBorder="1" applyAlignment="1">
      <alignment horizontal="left" vertical="top"/>
    </xf>
    <xf numFmtId="0" fontId="1" fillId="0" borderId="18" xfId="0" applyFont="1" applyFill="1" applyBorder="1" applyAlignment="1">
      <alignment horizontal="left" vertical="top"/>
    </xf>
    <xf numFmtId="0" fontId="5" fillId="0" borderId="2" xfId="0" applyFont="1" applyBorder="1" applyAlignment="1">
      <alignment horizontal="left" vertical="top" wrapText="1"/>
    </xf>
    <xf numFmtId="164" fontId="1" fillId="0" borderId="11" xfId="0" applyNumberFormat="1" applyFont="1" applyFill="1" applyBorder="1" applyAlignment="1">
      <alignment horizontal="left" vertical="top" wrapText="1"/>
    </xf>
    <xf numFmtId="164" fontId="1" fillId="0" borderId="19" xfId="0" applyNumberFormat="1" applyFont="1" applyFill="1" applyBorder="1" applyAlignment="1">
      <alignment horizontal="left" vertical="top" wrapText="1"/>
    </xf>
    <xf numFmtId="0" fontId="1" fillId="0" borderId="15" xfId="0" applyFont="1" applyFill="1" applyBorder="1" applyAlignment="1">
      <alignment horizontal="left" vertical="top" wrapText="1"/>
    </xf>
    <xf numFmtId="0" fontId="3" fillId="3" borderId="4" xfId="0" applyFont="1" applyFill="1" applyBorder="1" applyAlignment="1">
      <alignment horizontal="left" vertical="top"/>
    </xf>
    <xf numFmtId="0" fontId="3" fillId="3" borderId="51" xfId="0" applyFont="1" applyFill="1" applyBorder="1" applyAlignment="1">
      <alignment horizontal="left" vertical="top"/>
    </xf>
    <xf numFmtId="0" fontId="3" fillId="3" borderId="52" xfId="0" applyFont="1" applyFill="1" applyBorder="1" applyAlignment="1">
      <alignment horizontal="left" vertical="top"/>
    </xf>
    <xf numFmtId="0" fontId="5" fillId="0" borderId="15" xfId="0" applyFont="1" applyBorder="1" applyAlignment="1">
      <alignment horizontal="left" vertical="top" wrapText="1"/>
    </xf>
    <xf numFmtId="164" fontId="1" fillId="0" borderId="1" xfId="0" applyNumberFormat="1" applyFont="1" applyFill="1" applyBorder="1" applyAlignment="1">
      <alignment horizontal="left" vertical="top" wrapText="1"/>
    </xf>
    <xf numFmtId="0" fontId="5" fillId="0" borderId="24" xfId="0" applyFont="1" applyBorder="1" applyAlignment="1">
      <alignment horizontal="left" vertical="top" wrapText="1"/>
    </xf>
    <xf numFmtId="0" fontId="1" fillId="0" borderId="1" xfId="0" applyFont="1" applyBorder="1" applyAlignment="1">
      <alignment horizontal="center" vertical="top"/>
    </xf>
    <xf numFmtId="0" fontId="1" fillId="0" borderId="18" xfId="0" applyFont="1" applyBorder="1" applyAlignment="1">
      <alignment horizontal="center" vertical="top"/>
    </xf>
    <xf numFmtId="0" fontId="1" fillId="0" borderId="15" xfId="0" applyFont="1" applyBorder="1" applyAlignment="1">
      <alignment vertical="top" wrapText="1"/>
    </xf>
    <xf numFmtId="0" fontId="1" fillId="0" borderId="24" xfId="0" applyFont="1" applyBorder="1" applyAlignment="1">
      <alignment vertical="top" wrapText="1"/>
    </xf>
    <xf numFmtId="0" fontId="18" fillId="0" borderId="46" xfId="0" applyFont="1" applyBorder="1" applyAlignment="1">
      <alignment horizontal="center" vertical="top" wrapText="1"/>
    </xf>
    <xf numFmtId="0" fontId="2" fillId="0" borderId="5" xfId="0" applyNumberFormat="1" applyFont="1" applyFill="1" applyBorder="1" applyAlignment="1">
      <alignment horizontal="left" vertical="top" wrapText="1"/>
    </xf>
    <xf numFmtId="49" fontId="3" fillId="0" borderId="47" xfId="0" applyNumberFormat="1" applyFont="1" applyFill="1" applyBorder="1" applyAlignment="1">
      <alignment horizontal="center" vertical="top" wrapText="1"/>
    </xf>
    <xf numFmtId="49" fontId="3" fillId="0" borderId="47" xfId="0" applyNumberFormat="1" applyFont="1" applyBorder="1" applyAlignment="1">
      <alignment horizontal="center" vertical="top" wrapText="1"/>
    </xf>
    <xf numFmtId="49" fontId="3" fillId="0" borderId="49" xfId="0" applyNumberFormat="1" applyFont="1" applyBorder="1" applyAlignment="1">
      <alignment horizontal="center" vertical="top" wrapText="1"/>
    </xf>
    <xf numFmtId="164" fontId="5" fillId="5" borderId="4" xfId="0" applyNumberFormat="1" applyFont="1" applyFill="1" applyBorder="1" applyAlignment="1">
      <alignment horizontal="center" vertical="center" wrapText="1"/>
    </xf>
    <xf numFmtId="164" fontId="5" fillId="5" borderId="51" xfId="0" applyNumberFormat="1" applyFont="1" applyFill="1" applyBorder="1" applyAlignment="1">
      <alignment horizontal="center" vertical="center" wrapText="1"/>
    </xf>
    <xf numFmtId="164" fontId="5" fillId="5" borderId="52" xfId="0" applyNumberFormat="1" applyFont="1" applyFill="1" applyBorder="1" applyAlignment="1">
      <alignment horizontal="center" vertical="center" wrapText="1"/>
    </xf>
    <xf numFmtId="49" fontId="2" fillId="2" borderId="2" xfId="0" applyNumberFormat="1" applyFont="1" applyFill="1" applyBorder="1" applyAlignment="1">
      <alignment horizontal="left" vertical="top" wrapText="1"/>
    </xf>
    <xf numFmtId="49" fontId="2" fillId="2" borderId="1" xfId="0" applyNumberFormat="1" applyFont="1" applyFill="1" applyBorder="1" applyAlignment="1">
      <alignment horizontal="left" vertical="top" wrapText="1"/>
    </xf>
    <xf numFmtId="49" fontId="2" fillId="2" borderId="18" xfId="0" applyNumberFormat="1" applyFont="1" applyFill="1" applyBorder="1" applyAlignment="1">
      <alignment horizontal="left" vertical="top" wrapText="1"/>
    </xf>
    <xf numFmtId="0" fontId="4" fillId="0" borderId="5" xfId="0" applyFont="1" applyBorder="1" applyAlignment="1">
      <alignment horizontal="center" vertical="center" textRotation="90"/>
    </xf>
    <xf numFmtId="0" fontId="4" fillId="0" borderId="0" xfId="0" applyFont="1" applyBorder="1" applyAlignment="1">
      <alignment horizontal="center" vertical="center" textRotation="90"/>
    </xf>
    <xf numFmtId="0" fontId="4" fillId="0" borderId="46" xfId="0" applyFont="1" applyBorder="1" applyAlignment="1">
      <alignment horizontal="center" vertical="center" textRotation="90"/>
    </xf>
    <xf numFmtId="49" fontId="3" fillId="3" borderId="38" xfId="0" applyNumberFormat="1" applyFont="1" applyFill="1" applyBorder="1" applyAlignment="1">
      <alignment horizontal="left" vertical="top"/>
    </xf>
    <xf numFmtId="49" fontId="3" fillId="3" borderId="5" xfId="0" applyNumberFormat="1" applyFont="1" applyFill="1" applyBorder="1" applyAlignment="1">
      <alignment horizontal="left" vertical="top"/>
    </xf>
    <xf numFmtId="49" fontId="3" fillId="3" borderId="34" xfId="0" applyNumberFormat="1" applyFont="1" applyFill="1" applyBorder="1" applyAlignment="1">
      <alignment horizontal="left" vertical="top"/>
    </xf>
    <xf numFmtId="0" fontId="5" fillId="0" borderId="2" xfId="0" applyFont="1" applyFill="1" applyBorder="1" applyAlignment="1">
      <alignment horizontal="left" vertical="top" wrapText="1"/>
    </xf>
    <xf numFmtId="0" fontId="1" fillId="2" borderId="2" xfId="0" applyNumberFormat="1" applyFont="1" applyFill="1" applyBorder="1" applyAlignment="1">
      <alignment horizontal="center" vertical="top" wrapText="1"/>
    </xf>
    <xf numFmtId="0" fontId="1" fillId="2" borderId="24" xfId="0" applyNumberFormat="1" applyFont="1" applyFill="1" applyBorder="1" applyAlignment="1">
      <alignment horizontal="center" vertical="top" wrapText="1"/>
    </xf>
    <xf numFmtId="0" fontId="2" fillId="0" borderId="17" xfId="0" applyNumberFormat="1" applyFont="1" applyFill="1" applyBorder="1" applyAlignment="1">
      <alignment horizontal="center" vertical="top"/>
    </xf>
    <xf numFmtId="0" fontId="5" fillId="0" borderId="2" xfId="0" applyFont="1" applyBorder="1" applyAlignment="1">
      <alignment vertical="top" wrapText="1"/>
    </xf>
    <xf numFmtId="0" fontId="15" fillId="0" borderId="18" xfId="0" applyFont="1" applyBorder="1" applyAlignment="1">
      <alignment vertical="top" wrapText="1"/>
    </xf>
    <xf numFmtId="0" fontId="1" fillId="0" borderId="24" xfId="0" applyFont="1" applyBorder="1" applyAlignment="1">
      <alignment horizontal="left" vertical="top" wrapText="1"/>
    </xf>
    <xf numFmtId="164" fontId="1" fillId="0" borderId="26" xfId="0" applyNumberFormat="1" applyFont="1" applyFill="1" applyBorder="1" applyAlignment="1">
      <alignment horizontal="left" vertical="top" wrapText="1"/>
    </xf>
    <xf numFmtId="0" fontId="1" fillId="0" borderId="15" xfId="0" applyNumberFormat="1" applyFont="1" applyFill="1" applyBorder="1" applyAlignment="1">
      <alignment horizontal="center" vertical="top" wrapText="1"/>
    </xf>
    <xf numFmtId="0" fontId="1" fillId="0" borderId="24" xfId="0" applyNumberFormat="1" applyFont="1" applyFill="1" applyBorder="1" applyAlignment="1">
      <alignment horizontal="center" vertical="top" wrapText="1"/>
    </xf>
    <xf numFmtId="164" fontId="1" fillId="3" borderId="4" xfId="0" applyNumberFormat="1" applyFont="1" applyFill="1" applyBorder="1" applyAlignment="1">
      <alignment horizontal="center" vertical="center"/>
    </xf>
    <xf numFmtId="164" fontId="1" fillId="3" borderId="51" xfId="0" applyNumberFormat="1" applyFont="1" applyFill="1" applyBorder="1" applyAlignment="1">
      <alignment horizontal="center" vertical="center"/>
    </xf>
    <xf numFmtId="164" fontId="1" fillId="3" borderId="52" xfId="0" applyNumberFormat="1" applyFont="1" applyFill="1" applyBorder="1" applyAlignment="1">
      <alignment horizontal="center" vertical="center"/>
    </xf>
  </cellXfs>
  <cellStyles count="2">
    <cellStyle name="Įprastas" xfId="0" builtinId="0"/>
    <cellStyle name="Įprastas 2" xfId="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lt-LT" sz="1200"/>
              <a:t>2012 m. SVP programos Nr. 12 įvykdymas</a:t>
            </a:r>
          </a:p>
        </c:rich>
      </c:tx>
      <c:layout/>
      <c:overlay val="0"/>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0.10355694621141796"/>
          <c:y val="0.25316826765917877"/>
          <c:w val="0.6695161029982577"/>
          <c:h val="0.64201893302663005"/>
        </c:manualLayout>
      </c:layout>
      <c:pie3DChart>
        <c:varyColors val="1"/>
        <c:ser>
          <c:idx val="0"/>
          <c:order val="0"/>
          <c:spPr>
            <a:solidFill>
              <a:schemeClr val="bg1"/>
            </a:solidFill>
            <a:ln>
              <a:solidFill>
                <a:sysClr val="windowText" lastClr="000000"/>
              </a:solidFill>
            </a:ln>
          </c:spPr>
          <c:explosion val="27"/>
          <c:dPt>
            <c:idx val="1"/>
            <c:bubble3D val="0"/>
            <c:spPr>
              <a:solidFill>
                <a:schemeClr val="accent5">
                  <a:lumMod val="20000"/>
                  <a:lumOff val="80000"/>
                </a:schemeClr>
              </a:solidFill>
              <a:ln>
                <a:solidFill>
                  <a:sysClr val="windowText" lastClr="000000"/>
                </a:solidFill>
              </a:ln>
            </c:spPr>
          </c:dPt>
          <c:dLbls>
            <c:dLbl>
              <c:idx val="0"/>
              <c:layout>
                <c:manualLayout>
                  <c:x val="6.7457508614805817E-2"/>
                  <c:y val="8.9043157431517389E-2"/>
                </c:manualLayout>
              </c:layout>
              <c:tx>
                <c:rich>
                  <a:bodyPr/>
                  <a:lstStyle/>
                  <a:p>
                    <a:pPr>
                      <a:defRPr sz="1050"/>
                    </a:pPr>
                    <a:r>
                      <a:rPr lang="lt-LT" sz="1050"/>
                      <a:t>Faktiškai įvykdyta; </a:t>
                    </a:r>
                    <a:r>
                      <a:rPr lang="en-US" sz="1050"/>
                      <a:t>12</a:t>
                    </a:r>
                    <a:r>
                      <a:rPr lang="lt-LT" sz="1050"/>
                      <a:t> </a:t>
                    </a:r>
                    <a:r>
                      <a:rPr lang="en-US" sz="1050"/>
                      <a:t>%</a:t>
                    </a:r>
                  </a:p>
                </c:rich>
              </c:tx>
              <c:spPr/>
              <c:showLegendKey val="0"/>
              <c:showVal val="1"/>
              <c:showCatName val="0"/>
              <c:showSerName val="0"/>
              <c:showPercent val="0"/>
              <c:showBubbleSize val="0"/>
            </c:dLbl>
            <c:dLbl>
              <c:idx val="1"/>
              <c:layout>
                <c:manualLayout>
                  <c:x val="-9.4212724062297581E-2"/>
                  <c:y val="-0.12252115957415444"/>
                </c:manualLayout>
              </c:layout>
              <c:tx>
                <c:rich>
                  <a:bodyPr/>
                  <a:lstStyle/>
                  <a:p>
                    <a:r>
                      <a:rPr lang="en-US" sz="1100"/>
                      <a:t>I</a:t>
                    </a:r>
                    <a:r>
                      <a:rPr lang="lt-LT" sz="1100"/>
                      <a:t>š</a:t>
                    </a:r>
                    <a:r>
                      <a:rPr lang="en-US" sz="1100"/>
                      <a:t> dalies </a:t>
                    </a:r>
                    <a:r>
                      <a:rPr lang="lt-LT" sz="1100"/>
                      <a:t>į</a:t>
                    </a:r>
                    <a:r>
                      <a:rPr lang="en-US" sz="1100"/>
                      <a:t>vykdyta</a:t>
                    </a:r>
                    <a:r>
                      <a:rPr lang="lt-LT" sz="1100"/>
                      <a:t>; </a:t>
                    </a:r>
                    <a:r>
                      <a:rPr lang="en-US" sz="1100"/>
                      <a:t>5</a:t>
                    </a:r>
                    <a:r>
                      <a:rPr lang="lt-LT" sz="1100"/>
                      <a:t> </a:t>
                    </a:r>
                    <a:r>
                      <a:rPr lang="en-US" sz="1100"/>
                      <a:t>%</a:t>
                    </a:r>
                  </a:p>
                </c:rich>
              </c:tx>
              <c:showLegendKey val="0"/>
              <c:showVal val="1"/>
              <c:showCatName val="0"/>
              <c:showSerName val="0"/>
              <c:showPercent val="0"/>
              <c:showBubbleSize val="0"/>
            </c:dLbl>
            <c:txPr>
              <a:bodyPr/>
              <a:lstStyle/>
              <a:p>
                <a:pPr>
                  <a:defRPr sz="1200"/>
                </a:pPr>
                <a:endParaRPr lang="lt-LT"/>
              </a:p>
            </c:txPr>
            <c:showLegendKey val="0"/>
            <c:showVal val="1"/>
            <c:showCatName val="0"/>
            <c:showSerName val="0"/>
            <c:showPercent val="0"/>
            <c:showBubbleSize val="0"/>
            <c:showLeaderLines val="1"/>
          </c:dLbls>
          <c:cat>
            <c:multiLvlStrRef>
              <c:f>Aprašymas!#REF!</c:f>
            </c:multiLvlStrRef>
          </c:cat>
          <c:val>
            <c:numRef>
              <c:f>Aprašymas!$B$6:$B$7</c:f>
              <c:numCache>
                <c:formatCode>General</c:formatCode>
                <c:ptCount val="2"/>
                <c:pt idx="0">
                  <c:v>11</c:v>
                </c:pt>
                <c:pt idx="1">
                  <c:v>6</c:v>
                </c:pt>
              </c:numCache>
            </c:numRef>
          </c:val>
        </c:ser>
        <c:dLbls>
          <c:showLegendKey val="0"/>
          <c:showVal val="0"/>
          <c:showCatName val="0"/>
          <c:showSerName val="0"/>
          <c:showPercent val="0"/>
          <c:showBubbleSize val="0"/>
          <c:showLeaderLines val="1"/>
        </c:dLbls>
      </c:pie3DChart>
    </c:plotArea>
    <c:plotVisOnly val="1"/>
    <c:dispBlanksAs val="zero"/>
    <c:showDLblsOverMax val="0"/>
  </c:chart>
  <c:txPr>
    <a:bodyPr/>
    <a:lstStyle/>
    <a:p>
      <a:pPr>
        <a:defRPr>
          <a:latin typeface="Times New Roman" pitchFamily="18" charset="0"/>
          <a:cs typeface="Times New Roman" pitchFamily="18" charset="0"/>
        </a:defRPr>
      </a:pPr>
      <a:endParaRPr lang="lt-LT"/>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523874</xdr:colOff>
      <xdr:row>8</xdr:row>
      <xdr:rowOff>28574</xdr:rowOff>
    </xdr:from>
    <xdr:to>
      <xdr:col>5</xdr:col>
      <xdr:colOff>885824</xdr:colOff>
      <xdr:row>23</xdr:row>
      <xdr:rowOff>76200</xdr:rowOff>
    </xdr:to>
    <xdr:graphicFrame macro="">
      <xdr:nvGraphicFramePr>
        <xdr:cNvPr id="8" name="Diagrama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abSelected="1" zoomScaleNormal="100" zoomScaleSheetLayoutView="80" workbookViewId="0">
      <selection sqref="A1:F1"/>
    </sheetView>
  </sheetViews>
  <sheetFormatPr defaultRowHeight="12.75" x14ac:dyDescent="0.2"/>
  <cols>
    <col min="1" max="1" width="19.7109375" style="16" customWidth="1"/>
    <col min="2" max="2" width="10.7109375" style="16" customWidth="1"/>
    <col min="3" max="3" width="11.140625" style="16" customWidth="1"/>
    <col min="4" max="4" width="10.85546875" style="16" customWidth="1"/>
    <col min="5" max="5" width="9.7109375" style="16" customWidth="1"/>
    <col min="6" max="6" width="18.85546875" style="16" customWidth="1"/>
    <col min="7" max="7" width="15" style="16" customWidth="1"/>
    <col min="8" max="9" width="9.140625" style="16"/>
    <col min="10" max="10" width="15.140625" style="16" customWidth="1"/>
    <col min="11" max="256" width="9.140625" style="16"/>
    <col min="257" max="257" width="19.7109375" style="16" customWidth="1"/>
    <col min="258" max="258" width="10.7109375" style="16" customWidth="1"/>
    <col min="259" max="259" width="11.140625" style="16" customWidth="1"/>
    <col min="260" max="260" width="10.85546875" style="16" customWidth="1"/>
    <col min="261" max="261" width="9.7109375" style="16" customWidth="1"/>
    <col min="262" max="262" width="9.140625" style="16"/>
    <col min="263" max="263" width="15" style="16" customWidth="1"/>
    <col min="264" max="265" width="9.140625" style="16"/>
    <col min="266" max="266" width="15.140625" style="16" customWidth="1"/>
    <col min="267" max="512" width="9.140625" style="16"/>
    <col min="513" max="513" width="19.7109375" style="16" customWidth="1"/>
    <col min="514" max="514" width="10.7109375" style="16" customWidth="1"/>
    <col min="515" max="515" width="11.140625" style="16" customWidth="1"/>
    <col min="516" max="516" width="10.85546875" style="16" customWidth="1"/>
    <col min="517" max="517" width="9.7109375" style="16" customWidth="1"/>
    <col min="518" max="518" width="9.140625" style="16"/>
    <col min="519" max="519" width="15" style="16" customWidth="1"/>
    <col min="520" max="521" width="9.140625" style="16"/>
    <col min="522" max="522" width="15.140625" style="16" customWidth="1"/>
    <col min="523" max="768" width="9.140625" style="16"/>
    <col min="769" max="769" width="19.7109375" style="16" customWidth="1"/>
    <col min="770" max="770" width="10.7109375" style="16" customWidth="1"/>
    <col min="771" max="771" width="11.140625" style="16" customWidth="1"/>
    <col min="772" max="772" width="10.85546875" style="16" customWidth="1"/>
    <col min="773" max="773" width="9.7109375" style="16" customWidth="1"/>
    <col min="774" max="774" width="9.140625" style="16"/>
    <col min="775" max="775" width="15" style="16" customWidth="1"/>
    <col min="776" max="777" width="9.140625" style="16"/>
    <col min="778" max="778" width="15.140625" style="16" customWidth="1"/>
    <col min="779" max="1024" width="9.140625" style="16"/>
    <col min="1025" max="1025" width="19.7109375" style="16" customWidth="1"/>
    <col min="1026" max="1026" width="10.7109375" style="16" customWidth="1"/>
    <col min="1027" max="1027" width="11.140625" style="16" customWidth="1"/>
    <col min="1028" max="1028" width="10.85546875" style="16" customWidth="1"/>
    <col min="1029" max="1029" width="9.7109375" style="16" customWidth="1"/>
    <col min="1030" max="1030" width="9.140625" style="16"/>
    <col min="1031" max="1031" width="15" style="16" customWidth="1"/>
    <col min="1032" max="1033" width="9.140625" style="16"/>
    <col min="1034" max="1034" width="15.140625" style="16" customWidth="1"/>
    <col min="1035" max="1280" width="9.140625" style="16"/>
    <col min="1281" max="1281" width="19.7109375" style="16" customWidth="1"/>
    <col min="1282" max="1282" width="10.7109375" style="16" customWidth="1"/>
    <col min="1283" max="1283" width="11.140625" style="16" customWidth="1"/>
    <col min="1284" max="1284" width="10.85546875" style="16" customWidth="1"/>
    <col min="1285" max="1285" width="9.7109375" style="16" customWidth="1"/>
    <col min="1286" max="1286" width="9.140625" style="16"/>
    <col min="1287" max="1287" width="15" style="16" customWidth="1"/>
    <col min="1288" max="1289" width="9.140625" style="16"/>
    <col min="1290" max="1290" width="15.140625" style="16" customWidth="1"/>
    <col min="1291" max="1536" width="9.140625" style="16"/>
    <col min="1537" max="1537" width="19.7109375" style="16" customWidth="1"/>
    <col min="1538" max="1538" width="10.7109375" style="16" customWidth="1"/>
    <col min="1539" max="1539" width="11.140625" style="16" customWidth="1"/>
    <col min="1540" max="1540" width="10.85546875" style="16" customWidth="1"/>
    <col min="1541" max="1541" width="9.7109375" style="16" customWidth="1"/>
    <col min="1542" max="1542" width="9.140625" style="16"/>
    <col min="1543" max="1543" width="15" style="16" customWidth="1"/>
    <col min="1544" max="1545" width="9.140625" style="16"/>
    <col min="1546" max="1546" width="15.140625" style="16" customWidth="1"/>
    <col min="1547" max="1792" width="9.140625" style="16"/>
    <col min="1793" max="1793" width="19.7109375" style="16" customWidth="1"/>
    <col min="1794" max="1794" width="10.7109375" style="16" customWidth="1"/>
    <col min="1795" max="1795" width="11.140625" style="16" customWidth="1"/>
    <col min="1796" max="1796" width="10.85546875" style="16" customWidth="1"/>
    <col min="1797" max="1797" width="9.7109375" style="16" customWidth="1"/>
    <col min="1798" max="1798" width="9.140625" style="16"/>
    <col min="1799" max="1799" width="15" style="16" customWidth="1"/>
    <col min="1800" max="1801" width="9.140625" style="16"/>
    <col min="1802" max="1802" width="15.140625" style="16" customWidth="1"/>
    <col min="1803" max="2048" width="9.140625" style="16"/>
    <col min="2049" max="2049" width="19.7109375" style="16" customWidth="1"/>
    <col min="2050" max="2050" width="10.7109375" style="16" customWidth="1"/>
    <col min="2051" max="2051" width="11.140625" style="16" customWidth="1"/>
    <col min="2052" max="2052" width="10.85546875" style="16" customWidth="1"/>
    <col min="2053" max="2053" width="9.7109375" style="16" customWidth="1"/>
    <col min="2054" max="2054" width="9.140625" style="16"/>
    <col min="2055" max="2055" width="15" style="16" customWidth="1"/>
    <col min="2056" max="2057" width="9.140625" style="16"/>
    <col min="2058" max="2058" width="15.140625" style="16" customWidth="1"/>
    <col min="2059" max="2304" width="9.140625" style="16"/>
    <col min="2305" max="2305" width="19.7109375" style="16" customWidth="1"/>
    <col min="2306" max="2306" width="10.7109375" style="16" customWidth="1"/>
    <col min="2307" max="2307" width="11.140625" style="16" customWidth="1"/>
    <col min="2308" max="2308" width="10.85546875" style="16" customWidth="1"/>
    <col min="2309" max="2309" width="9.7109375" style="16" customWidth="1"/>
    <col min="2310" max="2310" width="9.140625" style="16"/>
    <col min="2311" max="2311" width="15" style="16" customWidth="1"/>
    <col min="2312" max="2313" width="9.140625" style="16"/>
    <col min="2314" max="2314" width="15.140625" style="16" customWidth="1"/>
    <col min="2315" max="2560" width="9.140625" style="16"/>
    <col min="2561" max="2561" width="19.7109375" style="16" customWidth="1"/>
    <col min="2562" max="2562" width="10.7109375" style="16" customWidth="1"/>
    <col min="2563" max="2563" width="11.140625" style="16" customWidth="1"/>
    <col min="2564" max="2564" width="10.85546875" style="16" customWidth="1"/>
    <col min="2565" max="2565" width="9.7109375" style="16" customWidth="1"/>
    <col min="2566" max="2566" width="9.140625" style="16"/>
    <col min="2567" max="2567" width="15" style="16" customWidth="1"/>
    <col min="2568" max="2569" width="9.140625" style="16"/>
    <col min="2570" max="2570" width="15.140625" style="16" customWidth="1"/>
    <col min="2571" max="2816" width="9.140625" style="16"/>
    <col min="2817" max="2817" width="19.7109375" style="16" customWidth="1"/>
    <col min="2818" max="2818" width="10.7109375" style="16" customWidth="1"/>
    <col min="2819" max="2819" width="11.140625" style="16" customWidth="1"/>
    <col min="2820" max="2820" width="10.85546875" style="16" customWidth="1"/>
    <col min="2821" max="2821" width="9.7109375" style="16" customWidth="1"/>
    <col min="2822" max="2822" width="9.140625" style="16"/>
    <col min="2823" max="2823" width="15" style="16" customWidth="1"/>
    <col min="2824" max="2825" width="9.140625" style="16"/>
    <col min="2826" max="2826" width="15.140625" style="16" customWidth="1"/>
    <col min="2827" max="3072" width="9.140625" style="16"/>
    <col min="3073" max="3073" width="19.7109375" style="16" customWidth="1"/>
    <col min="3074" max="3074" width="10.7109375" style="16" customWidth="1"/>
    <col min="3075" max="3075" width="11.140625" style="16" customWidth="1"/>
    <col min="3076" max="3076" width="10.85546875" style="16" customWidth="1"/>
    <col min="3077" max="3077" width="9.7109375" style="16" customWidth="1"/>
    <col min="3078" max="3078" width="9.140625" style="16"/>
    <col min="3079" max="3079" width="15" style="16" customWidth="1"/>
    <col min="3080" max="3081" width="9.140625" style="16"/>
    <col min="3082" max="3082" width="15.140625" style="16" customWidth="1"/>
    <col min="3083" max="3328" width="9.140625" style="16"/>
    <col min="3329" max="3329" width="19.7109375" style="16" customWidth="1"/>
    <col min="3330" max="3330" width="10.7109375" style="16" customWidth="1"/>
    <col min="3331" max="3331" width="11.140625" style="16" customWidth="1"/>
    <col min="3332" max="3332" width="10.85546875" style="16" customWidth="1"/>
    <col min="3333" max="3333" width="9.7109375" style="16" customWidth="1"/>
    <col min="3334" max="3334" width="9.140625" style="16"/>
    <col min="3335" max="3335" width="15" style="16" customWidth="1"/>
    <col min="3336" max="3337" width="9.140625" style="16"/>
    <col min="3338" max="3338" width="15.140625" style="16" customWidth="1"/>
    <col min="3339" max="3584" width="9.140625" style="16"/>
    <col min="3585" max="3585" width="19.7109375" style="16" customWidth="1"/>
    <col min="3586" max="3586" width="10.7109375" style="16" customWidth="1"/>
    <col min="3587" max="3587" width="11.140625" style="16" customWidth="1"/>
    <col min="3588" max="3588" width="10.85546875" style="16" customWidth="1"/>
    <col min="3589" max="3589" width="9.7109375" style="16" customWidth="1"/>
    <col min="3590" max="3590" width="9.140625" style="16"/>
    <col min="3591" max="3591" width="15" style="16" customWidth="1"/>
    <col min="3592" max="3593" width="9.140625" style="16"/>
    <col min="3594" max="3594" width="15.140625" style="16" customWidth="1"/>
    <col min="3595" max="3840" width="9.140625" style="16"/>
    <col min="3841" max="3841" width="19.7109375" style="16" customWidth="1"/>
    <col min="3842" max="3842" width="10.7109375" style="16" customWidth="1"/>
    <col min="3843" max="3843" width="11.140625" style="16" customWidth="1"/>
    <col min="3844" max="3844" width="10.85546875" style="16" customWidth="1"/>
    <col min="3845" max="3845" width="9.7109375" style="16" customWidth="1"/>
    <col min="3846" max="3846" width="9.140625" style="16"/>
    <col min="3847" max="3847" width="15" style="16" customWidth="1"/>
    <col min="3848" max="3849" width="9.140625" style="16"/>
    <col min="3850" max="3850" width="15.140625" style="16" customWidth="1"/>
    <col min="3851" max="4096" width="9.140625" style="16"/>
    <col min="4097" max="4097" width="19.7109375" style="16" customWidth="1"/>
    <col min="4098" max="4098" width="10.7109375" style="16" customWidth="1"/>
    <col min="4099" max="4099" width="11.140625" style="16" customWidth="1"/>
    <col min="4100" max="4100" width="10.85546875" style="16" customWidth="1"/>
    <col min="4101" max="4101" width="9.7109375" style="16" customWidth="1"/>
    <col min="4102" max="4102" width="9.140625" style="16"/>
    <col min="4103" max="4103" width="15" style="16" customWidth="1"/>
    <col min="4104" max="4105" width="9.140625" style="16"/>
    <col min="4106" max="4106" width="15.140625" style="16" customWidth="1"/>
    <col min="4107" max="4352" width="9.140625" style="16"/>
    <col min="4353" max="4353" width="19.7109375" style="16" customWidth="1"/>
    <col min="4354" max="4354" width="10.7109375" style="16" customWidth="1"/>
    <col min="4355" max="4355" width="11.140625" style="16" customWidth="1"/>
    <col min="4356" max="4356" width="10.85546875" style="16" customWidth="1"/>
    <col min="4357" max="4357" width="9.7109375" style="16" customWidth="1"/>
    <col min="4358" max="4358" width="9.140625" style="16"/>
    <col min="4359" max="4359" width="15" style="16" customWidth="1"/>
    <col min="4360" max="4361" width="9.140625" style="16"/>
    <col min="4362" max="4362" width="15.140625" style="16" customWidth="1"/>
    <col min="4363" max="4608" width="9.140625" style="16"/>
    <col min="4609" max="4609" width="19.7109375" style="16" customWidth="1"/>
    <col min="4610" max="4610" width="10.7109375" style="16" customWidth="1"/>
    <col min="4611" max="4611" width="11.140625" style="16" customWidth="1"/>
    <col min="4612" max="4612" width="10.85546875" style="16" customWidth="1"/>
    <col min="4613" max="4613" width="9.7109375" style="16" customWidth="1"/>
    <col min="4614" max="4614" width="9.140625" style="16"/>
    <col min="4615" max="4615" width="15" style="16" customWidth="1"/>
    <col min="4616" max="4617" width="9.140625" style="16"/>
    <col min="4618" max="4618" width="15.140625" style="16" customWidth="1"/>
    <col min="4619" max="4864" width="9.140625" style="16"/>
    <col min="4865" max="4865" width="19.7109375" style="16" customWidth="1"/>
    <col min="4866" max="4866" width="10.7109375" style="16" customWidth="1"/>
    <col min="4867" max="4867" width="11.140625" style="16" customWidth="1"/>
    <col min="4868" max="4868" width="10.85546875" style="16" customWidth="1"/>
    <col min="4869" max="4869" width="9.7109375" style="16" customWidth="1"/>
    <col min="4870" max="4870" width="9.140625" style="16"/>
    <col min="4871" max="4871" width="15" style="16" customWidth="1"/>
    <col min="4872" max="4873" width="9.140625" style="16"/>
    <col min="4874" max="4874" width="15.140625" style="16" customWidth="1"/>
    <col min="4875" max="5120" width="9.140625" style="16"/>
    <col min="5121" max="5121" width="19.7109375" style="16" customWidth="1"/>
    <col min="5122" max="5122" width="10.7109375" style="16" customWidth="1"/>
    <col min="5123" max="5123" width="11.140625" style="16" customWidth="1"/>
    <col min="5124" max="5124" width="10.85546875" style="16" customWidth="1"/>
    <col min="5125" max="5125" width="9.7109375" style="16" customWidth="1"/>
    <col min="5126" max="5126" width="9.140625" style="16"/>
    <col min="5127" max="5127" width="15" style="16" customWidth="1"/>
    <col min="5128" max="5129" width="9.140625" style="16"/>
    <col min="5130" max="5130" width="15.140625" style="16" customWidth="1"/>
    <col min="5131" max="5376" width="9.140625" style="16"/>
    <col min="5377" max="5377" width="19.7109375" style="16" customWidth="1"/>
    <col min="5378" max="5378" width="10.7109375" style="16" customWidth="1"/>
    <col min="5379" max="5379" width="11.140625" style="16" customWidth="1"/>
    <col min="5380" max="5380" width="10.85546875" style="16" customWidth="1"/>
    <col min="5381" max="5381" width="9.7109375" style="16" customWidth="1"/>
    <col min="5382" max="5382" width="9.140625" style="16"/>
    <col min="5383" max="5383" width="15" style="16" customWidth="1"/>
    <col min="5384" max="5385" width="9.140625" style="16"/>
    <col min="5386" max="5386" width="15.140625" style="16" customWidth="1"/>
    <col min="5387" max="5632" width="9.140625" style="16"/>
    <col min="5633" max="5633" width="19.7109375" style="16" customWidth="1"/>
    <col min="5634" max="5634" width="10.7109375" style="16" customWidth="1"/>
    <col min="5635" max="5635" width="11.140625" style="16" customWidth="1"/>
    <col min="5636" max="5636" width="10.85546875" style="16" customWidth="1"/>
    <col min="5637" max="5637" width="9.7109375" style="16" customWidth="1"/>
    <col min="5638" max="5638" width="9.140625" style="16"/>
    <col min="5639" max="5639" width="15" style="16" customWidth="1"/>
    <col min="5640" max="5641" width="9.140625" style="16"/>
    <col min="5642" max="5642" width="15.140625" style="16" customWidth="1"/>
    <col min="5643" max="5888" width="9.140625" style="16"/>
    <col min="5889" max="5889" width="19.7109375" style="16" customWidth="1"/>
    <col min="5890" max="5890" width="10.7109375" style="16" customWidth="1"/>
    <col min="5891" max="5891" width="11.140625" style="16" customWidth="1"/>
    <col min="5892" max="5892" width="10.85546875" style="16" customWidth="1"/>
    <col min="5893" max="5893" width="9.7109375" style="16" customWidth="1"/>
    <col min="5894" max="5894" width="9.140625" style="16"/>
    <col min="5895" max="5895" width="15" style="16" customWidth="1"/>
    <col min="5896" max="5897" width="9.140625" style="16"/>
    <col min="5898" max="5898" width="15.140625" style="16" customWidth="1"/>
    <col min="5899" max="6144" width="9.140625" style="16"/>
    <col min="6145" max="6145" width="19.7109375" style="16" customWidth="1"/>
    <col min="6146" max="6146" width="10.7109375" style="16" customWidth="1"/>
    <col min="6147" max="6147" width="11.140625" style="16" customWidth="1"/>
    <col min="6148" max="6148" width="10.85546875" style="16" customWidth="1"/>
    <col min="6149" max="6149" width="9.7109375" style="16" customWidth="1"/>
    <col min="6150" max="6150" width="9.140625" style="16"/>
    <col min="6151" max="6151" width="15" style="16" customWidth="1"/>
    <col min="6152" max="6153" width="9.140625" style="16"/>
    <col min="6154" max="6154" width="15.140625" style="16" customWidth="1"/>
    <col min="6155" max="6400" width="9.140625" style="16"/>
    <col min="6401" max="6401" width="19.7109375" style="16" customWidth="1"/>
    <col min="6402" max="6402" width="10.7109375" style="16" customWidth="1"/>
    <col min="6403" max="6403" width="11.140625" style="16" customWidth="1"/>
    <col min="6404" max="6404" width="10.85546875" style="16" customWidth="1"/>
    <col min="6405" max="6405" width="9.7109375" style="16" customWidth="1"/>
    <col min="6406" max="6406" width="9.140625" style="16"/>
    <col min="6407" max="6407" width="15" style="16" customWidth="1"/>
    <col min="6408" max="6409" width="9.140625" style="16"/>
    <col min="6410" max="6410" width="15.140625" style="16" customWidth="1"/>
    <col min="6411" max="6656" width="9.140625" style="16"/>
    <col min="6657" max="6657" width="19.7109375" style="16" customWidth="1"/>
    <col min="6658" max="6658" width="10.7109375" style="16" customWidth="1"/>
    <col min="6659" max="6659" width="11.140625" style="16" customWidth="1"/>
    <col min="6660" max="6660" width="10.85546875" style="16" customWidth="1"/>
    <col min="6661" max="6661" width="9.7109375" style="16" customWidth="1"/>
    <col min="6662" max="6662" width="9.140625" style="16"/>
    <col min="6663" max="6663" width="15" style="16" customWidth="1"/>
    <col min="6664" max="6665" width="9.140625" style="16"/>
    <col min="6666" max="6666" width="15.140625" style="16" customWidth="1"/>
    <col min="6667" max="6912" width="9.140625" style="16"/>
    <col min="6913" max="6913" width="19.7109375" style="16" customWidth="1"/>
    <col min="6914" max="6914" width="10.7109375" style="16" customWidth="1"/>
    <col min="6915" max="6915" width="11.140625" style="16" customWidth="1"/>
    <col min="6916" max="6916" width="10.85546875" style="16" customWidth="1"/>
    <col min="6917" max="6917" width="9.7109375" style="16" customWidth="1"/>
    <col min="6918" max="6918" width="9.140625" style="16"/>
    <col min="6919" max="6919" width="15" style="16" customWidth="1"/>
    <col min="6920" max="6921" width="9.140625" style="16"/>
    <col min="6922" max="6922" width="15.140625" style="16" customWidth="1"/>
    <col min="6923" max="7168" width="9.140625" style="16"/>
    <col min="7169" max="7169" width="19.7109375" style="16" customWidth="1"/>
    <col min="7170" max="7170" width="10.7109375" style="16" customWidth="1"/>
    <col min="7171" max="7171" width="11.140625" style="16" customWidth="1"/>
    <col min="7172" max="7172" width="10.85546875" style="16" customWidth="1"/>
    <col min="7173" max="7173" width="9.7109375" style="16" customWidth="1"/>
    <col min="7174" max="7174" width="9.140625" style="16"/>
    <col min="7175" max="7175" width="15" style="16" customWidth="1"/>
    <col min="7176" max="7177" width="9.140625" style="16"/>
    <col min="7178" max="7178" width="15.140625" style="16" customWidth="1"/>
    <col min="7179" max="7424" width="9.140625" style="16"/>
    <col min="7425" max="7425" width="19.7109375" style="16" customWidth="1"/>
    <col min="7426" max="7426" width="10.7109375" style="16" customWidth="1"/>
    <col min="7427" max="7427" width="11.140625" style="16" customWidth="1"/>
    <col min="7428" max="7428" width="10.85546875" style="16" customWidth="1"/>
    <col min="7429" max="7429" width="9.7109375" style="16" customWidth="1"/>
    <col min="7430" max="7430" width="9.140625" style="16"/>
    <col min="7431" max="7431" width="15" style="16" customWidth="1"/>
    <col min="7432" max="7433" width="9.140625" style="16"/>
    <col min="7434" max="7434" width="15.140625" style="16" customWidth="1"/>
    <col min="7435" max="7680" width="9.140625" style="16"/>
    <col min="7681" max="7681" width="19.7109375" style="16" customWidth="1"/>
    <col min="7682" max="7682" width="10.7109375" style="16" customWidth="1"/>
    <col min="7683" max="7683" width="11.140625" style="16" customWidth="1"/>
    <col min="7684" max="7684" width="10.85546875" style="16" customWidth="1"/>
    <col min="7685" max="7685" width="9.7109375" style="16" customWidth="1"/>
    <col min="7686" max="7686" width="9.140625" style="16"/>
    <col min="7687" max="7687" width="15" style="16" customWidth="1"/>
    <col min="7688" max="7689" width="9.140625" style="16"/>
    <col min="7690" max="7690" width="15.140625" style="16" customWidth="1"/>
    <col min="7691" max="7936" width="9.140625" style="16"/>
    <col min="7937" max="7937" width="19.7109375" style="16" customWidth="1"/>
    <col min="7938" max="7938" width="10.7109375" style="16" customWidth="1"/>
    <col min="7939" max="7939" width="11.140625" style="16" customWidth="1"/>
    <col min="7940" max="7940" width="10.85546875" style="16" customWidth="1"/>
    <col min="7941" max="7941" width="9.7109375" style="16" customWidth="1"/>
    <col min="7942" max="7942" width="9.140625" style="16"/>
    <col min="7943" max="7943" width="15" style="16" customWidth="1"/>
    <col min="7944" max="7945" width="9.140625" style="16"/>
    <col min="7946" max="7946" width="15.140625" style="16" customWidth="1"/>
    <col min="7947" max="8192" width="9.140625" style="16"/>
    <col min="8193" max="8193" width="19.7109375" style="16" customWidth="1"/>
    <col min="8194" max="8194" width="10.7109375" style="16" customWidth="1"/>
    <col min="8195" max="8195" width="11.140625" style="16" customWidth="1"/>
    <col min="8196" max="8196" width="10.85546875" style="16" customWidth="1"/>
    <col min="8197" max="8197" width="9.7109375" style="16" customWidth="1"/>
    <col min="8198" max="8198" width="9.140625" style="16"/>
    <col min="8199" max="8199" width="15" style="16" customWidth="1"/>
    <col min="8200" max="8201" width="9.140625" style="16"/>
    <col min="8202" max="8202" width="15.140625" style="16" customWidth="1"/>
    <col min="8203" max="8448" width="9.140625" style="16"/>
    <col min="8449" max="8449" width="19.7109375" style="16" customWidth="1"/>
    <col min="8450" max="8450" width="10.7109375" style="16" customWidth="1"/>
    <col min="8451" max="8451" width="11.140625" style="16" customWidth="1"/>
    <col min="8452" max="8452" width="10.85546875" style="16" customWidth="1"/>
    <col min="8453" max="8453" width="9.7109375" style="16" customWidth="1"/>
    <col min="8454" max="8454" width="9.140625" style="16"/>
    <col min="8455" max="8455" width="15" style="16" customWidth="1"/>
    <col min="8456" max="8457" width="9.140625" style="16"/>
    <col min="8458" max="8458" width="15.140625" style="16" customWidth="1"/>
    <col min="8459" max="8704" width="9.140625" style="16"/>
    <col min="8705" max="8705" width="19.7109375" style="16" customWidth="1"/>
    <col min="8706" max="8706" width="10.7109375" style="16" customWidth="1"/>
    <col min="8707" max="8707" width="11.140625" style="16" customWidth="1"/>
    <col min="8708" max="8708" width="10.85546875" style="16" customWidth="1"/>
    <col min="8709" max="8709" width="9.7109375" style="16" customWidth="1"/>
    <col min="8710" max="8710" width="9.140625" style="16"/>
    <col min="8711" max="8711" width="15" style="16" customWidth="1"/>
    <col min="8712" max="8713" width="9.140625" style="16"/>
    <col min="8714" max="8714" width="15.140625" style="16" customWidth="1"/>
    <col min="8715" max="8960" width="9.140625" style="16"/>
    <col min="8961" max="8961" width="19.7109375" style="16" customWidth="1"/>
    <col min="8962" max="8962" width="10.7109375" style="16" customWidth="1"/>
    <col min="8963" max="8963" width="11.140625" style="16" customWidth="1"/>
    <col min="8964" max="8964" width="10.85546875" style="16" customWidth="1"/>
    <col min="8965" max="8965" width="9.7109375" style="16" customWidth="1"/>
    <col min="8966" max="8966" width="9.140625" style="16"/>
    <col min="8967" max="8967" width="15" style="16" customWidth="1"/>
    <col min="8968" max="8969" width="9.140625" style="16"/>
    <col min="8970" max="8970" width="15.140625" style="16" customWidth="1"/>
    <col min="8971" max="9216" width="9.140625" style="16"/>
    <col min="9217" max="9217" width="19.7109375" style="16" customWidth="1"/>
    <col min="9218" max="9218" width="10.7109375" style="16" customWidth="1"/>
    <col min="9219" max="9219" width="11.140625" style="16" customWidth="1"/>
    <col min="9220" max="9220" width="10.85546875" style="16" customWidth="1"/>
    <col min="9221" max="9221" width="9.7109375" style="16" customWidth="1"/>
    <col min="9222" max="9222" width="9.140625" style="16"/>
    <col min="9223" max="9223" width="15" style="16" customWidth="1"/>
    <col min="9224" max="9225" width="9.140625" style="16"/>
    <col min="9226" max="9226" width="15.140625" style="16" customWidth="1"/>
    <col min="9227" max="9472" width="9.140625" style="16"/>
    <col min="9473" max="9473" width="19.7109375" style="16" customWidth="1"/>
    <col min="9474" max="9474" width="10.7109375" style="16" customWidth="1"/>
    <col min="9475" max="9475" width="11.140625" style="16" customWidth="1"/>
    <col min="9476" max="9476" width="10.85546875" style="16" customWidth="1"/>
    <col min="9477" max="9477" width="9.7109375" style="16" customWidth="1"/>
    <col min="9478" max="9478" width="9.140625" style="16"/>
    <col min="9479" max="9479" width="15" style="16" customWidth="1"/>
    <col min="9480" max="9481" width="9.140625" style="16"/>
    <col min="9482" max="9482" width="15.140625" style="16" customWidth="1"/>
    <col min="9483" max="9728" width="9.140625" style="16"/>
    <col min="9729" max="9729" width="19.7109375" style="16" customWidth="1"/>
    <col min="9730" max="9730" width="10.7109375" style="16" customWidth="1"/>
    <col min="9731" max="9731" width="11.140625" style="16" customWidth="1"/>
    <col min="9732" max="9732" width="10.85546875" style="16" customWidth="1"/>
    <col min="9733" max="9733" width="9.7109375" style="16" customWidth="1"/>
    <col min="9734" max="9734" width="9.140625" style="16"/>
    <col min="9735" max="9735" width="15" style="16" customWidth="1"/>
    <col min="9736" max="9737" width="9.140625" style="16"/>
    <col min="9738" max="9738" width="15.140625" style="16" customWidth="1"/>
    <col min="9739" max="9984" width="9.140625" style="16"/>
    <col min="9985" max="9985" width="19.7109375" style="16" customWidth="1"/>
    <col min="9986" max="9986" width="10.7109375" style="16" customWidth="1"/>
    <col min="9987" max="9987" width="11.140625" style="16" customWidth="1"/>
    <col min="9988" max="9988" width="10.85546875" style="16" customWidth="1"/>
    <col min="9989" max="9989" width="9.7109375" style="16" customWidth="1"/>
    <col min="9990" max="9990" width="9.140625" style="16"/>
    <col min="9991" max="9991" width="15" style="16" customWidth="1"/>
    <col min="9992" max="9993" width="9.140625" style="16"/>
    <col min="9994" max="9994" width="15.140625" style="16" customWidth="1"/>
    <col min="9995" max="10240" width="9.140625" style="16"/>
    <col min="10241" max="10241" width="19.7109375" style="16" customWidth="1"/>
    <col min="10242" max="10242" width="10.7109375" style="16" customWidth="1"/>
    <col min="10243" max="10243" width="11.140625" style="16" customWidth="1"/>
    <col min="10244" max="10244" width="10.85546875" style="16" customWidth="1"/>
    <col min="10245" max="10245" width="9.7109375" style="16" customWidth="1"/>
    <col min="10246" max="10246" width="9.140625" style="16"/>
    <col min="10247" max="10247" width="15" style="16" customWidth="1"/>
    <col min="10248" max="10249" width="9.140625" style="16"/>
    <col min="10250" max="10250" width="15.140625" style="16" customWidth="1"/>
    <col min="10251" max="10496" width="9.140625" style="16"/>
    <col min="10497" max="10497" width="19.7109375" style="16" customWidth="1"/>
    <col min="10498" max="10498" width="10.7109375" style="16" customWidth="1"/>
    <col min="10499" max="10499" width="11.140625" style="16" customWidth="1"/>
    <col min="10500" max="10500" width="10.85546875" style="16" customWidth="1"/>
    <col min="10501" max="10501" width="9.7109375" style="16" customWidth="1"/>
    <col min="10502" max="10502" width="9.140625" style="16"/>
    <col min="10503" max="10503" width="15" style="16" customWidth="1"/>
    <col min="10504" max="10505" width="9.140625" style="16"/>
    <col min="10506" max="10506" width="15.140625" style="16" customWidth="1"/>
    <col min="10507" max="10752" width="9.140625" style="16"/>
    <col min="10753" max="10753" width="19.7109375" style="16" customWidth="1"/>
    <col min="10754" max="10754" width="10.7109375" style="16" customWidth="1"/>
    <col min="10755" max="10755" width="11.140625" style="16" customWidth="1"/>
    <col min="10756" max="10756" width="10.85546875" style="16" customWidth="1"/>
    <col min="10757" max="10757" width="9.7109375" style="16" customWidth="1"/>
    <col min="10758" max="10758" width="9.140625" style="16"/>
    <col min="10759" max="10759" width="15" style="16" customWidth="1"/>
    <col min="10760" max="10761" width="9.140625" style="16"/>
    <col min="10762" max="10762" width="15.140625" style="16" customWidth="1"/>
    <col min="10763" max="11008" width="9.140625" style="16"/>
    <col min="11009" max="11009" width="19.7109375" style="16" customWidth="1"/>
    <col min="11010" max="11010" width="10.7109375" style="16" customWidth="1"/>
    <col min="11011" max="11011" width="11.140625" style="16" customWidth="1"/>
    <col min="11012" max="11012" width="10.85546875" style="16" customWidth="1"/>
    <col min="11013" max="11013" width="9.7109375" style="16" customWidth="1"/>
    <col min="11014" max="11014" width="9.140625" style="16"/>
    <col min="11015" max="11015" width="15" style="16" customWidth="1"/>
    <col min="11016" max="11017" width="9.140625" style="16"/>
    <col min="11018" max="11018" width="15.140625" style="16" customWidth="1"/>
    <col min="11019" max="11264" width="9.140625" style="16"/>
    <col min="11265" max="11265" width="19.7109375" style="16" customWidth="1"/>
    <col min="11266" max="11266" width="10.7109375" style="16" customWidth="1"/>
    <col min="11267" max="11267" width="11.140625" style="16" customWidth="1"/>
    <col min="11268" max="11268" width="10.85546875" style="16" customWidth="1"/>
    <col min="11269" max="11269" width="9.7109375" style="16" customWidth="1"/>
    <col min="11270" max="11270" width="9.140625" style="16"/>
    <col min="11271" max="11271" width="15" style="16" customWidth="1"/>
    <col min="11272" max="11273" width="9.140625" style="16"/>
    <col min="11274" max="11274" width="15.140625" style="16" customWidth="1"/>
    <col min="11275" max="11520" width="9.140625" style="16"/>
    <col min="11521" max="11521" width="19.7109375" style="16" customWidth="1"/>
    <col min="11522" max="11522" width="10.7109375" style="16" customWidth="1"/>
    <col min="11523" max="11523" width="11.140625" style="16" customWidth="1"/>
    <col min="11524" max="11524" width="10.85546875" style="16" customWidth="1"/>
    <col min="11525" max="11525" width="9.7109375" style="16" customWidth="1"/>
    <col min="11526" max="11526" width="9.140625" style="16"/>
    <col min="11527" max="11527" width="15" style="16" customWidth="1"/>
    <col min="11528" max="11529" width="9.140625" style="16"/>
    <col min="11530" max="11530" width="15.140625" style="16" customWidth="1"/>
    <col min="11531" max="11776" width="9.140625" style="16"/>
    <col min="11777" max="11777" width="19.7109375" style="16" customWidth="1"/>
    <col min="11778" max="11778" width="10.7109375" style="16" customWidth="1"/>
    <col min="11779" max="11779" width="11.140625" style="16" customWidth="1"/>
    <col min="11780" max="11780" width="10.85546875" style="16" customWidth="1"/>
    <col min="11781" max="11781" width="9.7109375" style="16" customWidth="1"/>
    <col min="11782" max="11782" width="9.140625" style="16"/>
    <col min="11783" max="11783" width="15" style="16" customWidth="1"/>
    <col min="11784" max="11785" width="9.140625" style="16"/>
    <col min="11786" max="11786" width="15.140625" style="16" customWidth="1"/>
    <col min="11787" max="12032" width="9.140625" style="16"/>
    <col min="12033" max="12033" width="19.7109375" style="16" customWidth="1"/>
    <col min="12034" max="12034" width="10.7109375" style="16" customWidth="1"/>
    <col min="12035" max="12035" width="11.140625" style="16" customWidth="1"/>
    <col min="12036" max="12036" width="10.85546875" style="16" customWidth="1"/>
    <col min="12037" max="12037" width="9.7109375" style="16" customWidth="1"/>
    <col min="12038" max="12038" width="9.140625" style="16"/>
    <col min="12039" max="12039" width="15" style="16" customWidth="1"/>
    <col min="12040" max="12041" width="9.140625" style="16"/>
    <col min="12042" max="12042" width="15.140625" style="16" customWidth="1"/>
    <col min="12043" max="12288" width="9.140625" style="16"/>
    <col min="12289" max="12289" width="19.7109375" style="16" customWidth="1"/>
    <col min="12290" max="12290" width="10.7109375" style="16" customWidth="1"/>
    <col min="12291" max="12291" width="11.140625" style="16" customWidth="1"/>
    <col min="12292" max="12292" width="10.85546875" style="16" customWidth="1"/>
    <col min="12293" max="12293" width="9.7109375" style="16" customWidth="1"/>
    <col min="12294" max="12294" width="9.140625" style="16"/>
    <col min="12295" max="12295" width="15" style="16" customWidth="1"/>
    <col min="12296" max="12297" width="9.140625" style="16"/>
    <col min="12298" max="12298" width="15.140625" style="16" customWidth="1"/>
    <col min="12299" max="12544" width="9.140625" style="16"/>
    <col min="12545" max="12545" width="19.7109375" style="16" customWidth="1"/>
    <col min="12546" max="12546" width="10.7109375" style="16" customWidth="1"/>
    <col min="12547" max="12547" width="11.140625" style="16" customWidth="1"/>
    <col min="12548" max="12548" width="10.85546875" style="16" customWidth="1"/>
    <col min="12549" max="12549" width="9.7109375" style="16" customWidth="1"/>
    <col min="12550" max="12550" width="9.140625" style="16"/>
    <col min="12551" max="12551" width="15" style="16" customWidth="1"/>
    <col min="12552" max="12553" width="9.140625" style="16"/>
    <col min="12554" max="12554" width="15.140625" style="16" customWidth="1"/>
    <col min="12555" max="12800" width="9.140625" style="16"/>
    <col min="12801" max="12801" width="19.7109375" style="16" customWidth="1"/>
    <col min="12802" max="12802" width="10.7109375" style="16" customWidth="1"/>
    <col min="12803" max="12803" width="11.140625" style="16" customWidth="1"/>
    <col min="12804" max="12804" width="10.85546875" style="16" customWidth="1"/>
    <col min="12805" max="12805" width="9.7109375" style="16" customWidth="1"/>
    <col min="12806" max="12806" width="9.140625" style="16"/>
    <col min="12807" max="12807" width="15" style="16" customWidth="1"/>
    <col min="12808" max="12809" width="9.140625" style="16"/>
    <col min="12810" max="12810" width="15.140625" style="16" customWidth="1"/>
    <col min="12811" max="13056" width="9.140625" style="16"/>
    <col min="13057" max="13057" width="19.7109375" style="16" customWidth="1"/>
    <col min="13058" max="13058" width="10.7109375" style="16" customWidth="1"/>
    <col min="13059" max="13059" width="11.140625" style="16" customWidth="1"/>
    <col min="13060" max="13060" width="10.85546875" style="16" customWidth="1"/>
    <col min="13061" max="13061" width="9.7109375" style="16" customWidth="1"/>
    <col min="13062" max="13062" width="9.140625" style="16"/>
    <col min="13063" max="13063" width="15" style="16" customWidth="1"/>
    <col min="13064" max="13065" width="9.140625" style="16"/>
    <col min="13066" max="13066" width="15.140625" style="16" customWidth="1"/>
    <col min="13067" max="13312" width="9.140625" style="16"/>
    <col min="13313" max="13313" width="19.7109375" style="16" customWidth="1"/>
    <col min="13314" max="13314" width="10.7109375" style="16" customWidth="1"/>
    <col min="13315" max="13315" width="11.140625" style="16" customWidth="1"/>
    <col min="13316" max="13316" width="10.85546875" style="16" customWidth="1"/>
    <col min="13317" max="13317" width="9.7109375" style="16" customWidth="1"/>
    <col min="13318" max="13318" width="9.140625" style="16"/>
    <col min="13319" max="13319" width="15" style="16" customWidth="1"/>
    <col min="13320" max="13321" width="9.140625" style="16"/>
    <col min="13322" max="13322" width="15.140625" style="16" customWidth="1"/>
    <col min="13323" max="13568" width="9.140625" style="16"/>
    <col min="13569" max="13569" width="19.7109375" style="16" customWidth="1"/>
    <col min="13570" max="13570" width="10.7109375" style="16" customWidth="1"/>
    <col min="13571" max="13571" width="11.140625" style="16" customWidth="1"/>
    <col min="13572" max="13572" width="10.85546875" style="16" customWidth="1"/>
    <col min="13573" max="13573" width="9.7109375" style="16" customWidth="1"/>
    <col min="13574" max="13574" width="9.140625" style="16"/>
    <col min="13575" max="13575" width="15" style="16" customWidth="1"/>
    <col min="13576" max="13577" width="9.140625" style="16"/>
    <col min="13578" max="13578" width="15.140625" style="16" customWidth="1"/>
    <col min="13579" max="13824" width="9.140625" style="16"/>
    <col min="13825" max="13825" width="19.7109375" style="16" customWidth="1"/>
    <col min="13826" max="13826" width="10.7109375" style="16" customWidth="1"/>
    <col min="13827" max="13827" width="11.140625" style="16" customWidth="1"/>
    <col min="13828" max="13828" width="10.85546875" style="16" customWidth="1"/>
    <col min="13829" max="13829" width="9.7109375" style="16" customWidth="1"/>
    <col min="13830" max="13830" width="9.140625" style="16"/>
    <col min="13831" max="13831" width="15" style="16" customWidth="1"/>
    <col min="13832" max="13833" width="9.140625" style="16"/>
    <col min="13834" max="13834" width="15.140625" style="16" customWidth="1"/>
    <col min="13835" max="14080" width="9.140625" style="16"/>
    <col min="14081" max="14081" width="19.7109375" style="16" customWidth="1"/>
    <col min="14082" max="14082" width="10.7109375" style="16" customWidth="1"/>
    <col min="14083" max="14083" width="11.140625" style="16" customWidth="1"/>
    <col min="14084" max="14084" width="10.85546875" style="16" customWidth="1"/>
    <col min="14085" max="14085" width="9.7109375" style="16" customWidth="1"/>
    <col min="14086" max="14086" width="9.140625" style="16"/>
    <col min="14087" max="14087" width="15" style="16" customWidth="1"/>
    <col min="14088" max="14089" width="9.140625" style="16"/>
    <col min="14090" max="14090" width="15.140625" style="16" customWidth="1"/>
    <col min="14091" max="14336" width="9.140625" style="16"/>
    <col min="14337" max="14337" width="19.7109375" style="16" customWidth="1"/>
    <col min="14338" max="14338" width="10.7109375" style="16" customWidth="1"/>
    <col min="14339" max="14339" width="11.140625" style="16" customWidth="1"/>
    <col min="14340" max="14340" width="10.85546875" style="16" customWidth="1"/>
    <col min="14341" max="14341" width="9.7109375" style="16" customWidth="1"/>
    <col min="14342" max="14342" width="9.140625" style="16"/>
    <col min="14343" max="14343" width="15" style="16" customWidth="1"/>
    <col min="14344" max="14345" width="9.140625" style="16"/>
    <col min="14346" max="14346" width="15.140625" style="16" customWidth="1"/>
    <col min="14347" max="14592" width="9.140625" style="16"/>
    <col min="14593" max="14593" width="19.7109375" style="16" customWidth="1"/>
    <col min="14594" max="14594" width="10.7109375" style="16" customWidth="1"/>
    <col min="14595" max="14595" width="11.140625" style="16" customWidth="1"/>
    <col min="14596" max="14596" width="10.85546875" style="16" customWidth="1"/>
    <col min="14597" max="14597" width="9.7109375" style="16" customWidth="1"/>
    <col min="14598" max="14598" width="9.140625" style="16"/>
    <col min="14599" max="14599" width="15" style="16" customWidth="1"/>
    <col min="14600" max="14601" width="9.140625" style="16"/>
    <col min="14602" max="14602" width="15.140625" style="16" customWidth="1"/>
    <col min="14603" max="14848" width="9.140625" style="16"/>
    <col min="14849" max="14849" width="19.7109375" style="16" customWidth="1"/>
    <col min="14850" max="14850" width="10.7109375" style="16" customWidth="1"/>
    <col min="14851" max="14851" width="11.140625" style="16" customWidth="1"/>
    <col min="14852" max="14852" width="10.85546875" style="16" customWidth="1"/>
    <col min="14853" max="14853" width="9.7109375" style="16" customWidth="1"/>
    <col min="14854" max="14854" width="9.140625" style="16"/>
    <col min="14855" max="14855" width="15" style="16" customWidth="1"/>
    <col min="14856" max="14857" width="9.140625" style="16"/>
    <col min="14858" max="14858" width="15.140625" style="16" customWidth="1"/>
    <col min="14859" max="15104" width="9.140625" style="16"/>
    <col min="15105" max="15105" width="19.7109375" style="16" customWidth="1"/>
    <col min="15106" max="15106" width="10.7109375" style="16" customWidth="1"/>
    <col min="15107" max="15107" width="11.140625" style="16" customWidth="1"/>
    <col min="15108" max="15108" width="10.85546875" style="16" customWidth="1"/>
    <col min="15109" max="15109" width="9.7109375" style="16" customWidth="1"/>
    <col min="15110" max="15110" width="9.140625" style="16"/>
    <col min="15111" max="15111" width="15" style="16" customWidth="1"/>
    <col min="15112" max="15113" width="9.140625" style="16"/>
    <col min="15114" max="15114" width="15.140625" style="16" customWidth="1"/>
    <col min="15115" max="15360" width="9.140625" style="16"/>
    <col min="15361" max="15361" width="19.7109375" style="16" customWidth="1"/>
    <col min="15362" max="15362" width="10.7109375" style="16" customWidth="1"/>
    <col min="15363" max="15363" width="11.140625" style="16" customWidth="1"/>
    <col min="15364" max="15364" width="10.85546875" style="16" customWidth="1"/>
    <col min="15365" max="15365" width="9.7109375" style="16" customWidth="1"/>
    <col min="15366" max="15366" width="9.140625" style="16"/>
    <col min="15367" max="15367" width="15" style="16" customWidth="1"/>
    <col min="15368" max="15369" width="9.140625" style="16"/>
    <col min="15370" max="15370" width="15.140625" style="16" customWidth="1"/>
    <col min="15371" max="15616" width="9.140625" style="16"/>
    <col min="15617" max="15617" width="19.7109375" style="16" customWidth="1"/>
    <col min="15618" max="15618" width="10.7109375" style="16" customWidth="1"/>
    <col min="15619" max="15619" width="11.140625" style="16" customWidth="1"/>
    <col min="15620" max="15620" width="10.85546875" style="16" customWidth="1"/>
    <col min="15621" max="15621" width="9.7109375" style="16" customWidth="1"/>
    <col min="15622" max="15622" width="9.140625" style="16"/>
    <col min="15623" max="15623" width="15" style="16" customWidth="1"/>
    <col min="15624" max="15625" width="9.140625" style="16"/>
    <col min="15626" max="15626" width="15.140625" style="16" customWidth="1"/>
    <col min="15627" max="15872" width="9.140625" style="16"/>
    <col min="15873" max="15873" width="19.7109375" style="16" customWidth="1"/>
    <col min="15874" max="15874" width="10.7109375" style="16" customWidth="1"/>
    <col min="15875" max="15875" width="11.140625" style="16" customWidth="1"/>
    <col min="15876" max="15876" width="10.85546875" style="16" customWidth="1"/>
    <col min="15877" max="15877" width="9.7109375" style="16" customWidth="1"/>
    <col min="15878" max="15878" width="9.140625" style="16"/>
    <col min="15879" max="15879" width="15" style="16" customWidth="1"/>
    <col min="15880" max="15881" width="9.140625" style="16"/>
    <col min="15882" max="15882" width="15.140625" style="16" customWidth="1"/>
    <col min="15883" max="16128" width="9.140625" style="16"/>
    <col min="16129" max="16129" width="19.7109375" style="16" customWidth="1"/>
    <col min="16130" max="16130" width="10.7109375" style="16" customWidth="1"/>
    <col min="16131" max="16131" width="11.140625" style="16" customWidth="1"/>
    <col min="16132" max="16132" width="10.85546875" style="16" customWidth="1"/>
    <col min="16133" max="16133" width="9.7109375" style="16" customWidth="1"/>
    <col min="16134" max="16134" width="9.140625" style="16"/>
    <col min="16135" max="16135" width="15" style="16" customWidth="1"/>
    <col min="16136" max="16137" width="9.140625" style="16"/>
    <col min="16138" max="16138" width="15.140625" style="16" customWidth="1"/>
    <col min="16139" max="16384" width="9.140625" style="16"/>
  </cols>
  <sheetData>
    <row r="1" spans="1:12" ht="36" customHeight="1" x14ac:dyDescent="0.2">
      <c r="A1" s="465" t="s">
        <v>164</v>
      </c>
      <c r="B1" s="465"/>
      <c r="C1" s="465"/>
      <c r="D1" s="465"/>
      <c r="E1" s="465"/>
      <c r="F1" s="465"/>
      <c r="G1" s="359"/>
      <c r="H1" s="359"/>
    </row>
    <row r="2" spans="1:12" ht="28.5" customHeight="1" x14ac:dyDescent="0.2">
      <c r="A2" s="465" t="s">
        <v>161</v>
      </c>
      <c r="B2" s="465"/>
      <c r="C2" s="465"/>
      <c r="D2" s="465"/>
      <c r="E2" s="465"/>
      <c r="F2" s="465"/>
      <c r="G2" s="359"/>
      <c r="H2" s="359"/>
    </row>
    <row r="3" spans="1:12" ht="51" customHeight="1" x14ac:dyDescent="0.2">
      <c r="A3" s="463" t="s">
        <v>162</v>
      </c>
      <c r="B3" s="463"/>
      <c r="C3" s="463"/>
      <c r="D3" s="463"/>
      <c r="E3" s="463"/>
      <c r="F3" s="463"/>
      <c r="G3" s="346"/>
      <c r="H3" s="346"/>
    </row>
    <row r="4" spans="1:12" ht="136.5" customHeight="1" x14ac:dyDescent="0.2">
      <c r="A4" s="466" t="s">
        <v>165</v>
      </c>
      <c r="B4" s="466"/>
      <c r="C4" s="466"/>
      <c r="D4" s="466"/>
      <c r="E4" s="466"/>
      <c r="F4" s="466"/>
      <c r="G4" s="359"/>
      <c r="H4" s="359"/>
    </row>
    <row r="5" spans="1:12" ht="39" customHeight="1" x14ac:dyDescent="0.2">
      <c r="A5" s="467" t="s">
        <v>166</v>
      </c>
      <c r="B5" s="467"/>
      <c r="C5" s="467"/>
      <c r="D5" s="467"/>
      <c r="E5" s="467"/>
      <c r="F5" s="467"/>
      <c r="G5" s="360"/>
      <c r="H5" s="347"/>
    </row>
    <row r="6" spans="1:12" ht="15.75" customHeight="1" x14ac:dyDescent="0.2">
      <c r="A6" s="361" t="s">
        <v>163</v>
      </c>
      <c r="B6" s="348">
        <v>11</v>
      </c>
      <c r="C6" s="462" t="s">
        <v>171</v>
      </c>
      <c r="D6" s="462"/>
      <c r="E6" s="462"/>
      <c r="F6" s="462"/>
      <c r="G6" s="362"/>
      <c r="H6" s="349"/>
    </row>
    <row r="7" spans="1:12" ht="15.75" customHeight="1" x14ac:dyDescent="0.2">
      <c r="A7" s="361" t="s">
        <v>167</v>
      </c>
      <c r="B7" s="348">
        <v>6</v>
      </c>
      <c r="C7" s="462" t="s">
        <v>172</v>
      </c>
      <c r="D7" s="462"/>
      <c r="E7" s="362"/>
      <c r="F7" s="362"/>
      <c r="G7" s="362"/>
      <c r="H7" s="349"/>
      <c r="J7" s="350"/>
      <c r="K7" s="350"/>
      <c r="L7" s="350"/>
    </row>
    <row r="8" spans="1:12" ht="15.75" x14ac:dyDescent="0.2">
      <c r="A8" s="464"/>
      <c r="B8" s="464"/>
      <c r="C8" s="348"/>
      <c r="D8" s="351"/>
      <c r="E8" s="349"/>
      <c r="F8" s="349"/>
      <c r="G8" s="349"/>
      <c r="H8" s="349"/>
      <c r="J8" s="350"/>
      <c r="K8" s="350"/>
      <c r="L8" s="350"/>
    </row>
    <row r="9" spans="1:12" ht="15.75" x14ac:dyDescent="0.2">
      <c r="A9" s="349"/>
      <c r="B9" s="349"/>
      <c r="C9" s="349"/>
      <c r="D9" s="349"/>
      <c r="E9" s="349"/>
      <c r="F9" s="349"/>
      <c r="G9" s="349"/>
      <c r="H9" s="349"/>
    </row>
    <row r="10" spans="1:12" ht="15.75" x14ac:dyDescent="0.2">
      <c r="A10" s="352"/>
      <c r="B10" s="353"/>
      <c r="C10" s="353"/>
      <c r="D10" s="353"/>
      <c r="E10" s="353"/>
      <c r="F10" s="353"/>
      <c r="G10" s="353"/>
      <c r="H10" s="353"/>
    </row>
    <row r="11" spans="1:12" ht="15.75" x14ac:dyDescent="0.2">
      <c r="A11" s="463"/>
      <c r="B11" s="463"/>
      <c r="C11" s="463"/>
      <c r="D11" s="463"/>
      <c r="E11" s="463"/>
      <c r="F11" s="463"/>
      <c r="G11" s="463"/>
      <c r="H11" s="354"/>
    </row>
    <row r="12" spans="1:12" ht="15.75" x14ac:dyDescent="0.2">
      <c r="A12" s="460"/>
      <c r="B12" s="460"/>
      <c r="C12" s="460"/>
      <c r="D12" s="460"/>
      <c r="E12" s="460"/>
      <c r="F12" s="460"/>
      <c r="G12" s="460"/>
      <c r="H12" s="355"/>
    </row>
    <row r="13" spans="1:12" ht="15.75" x14ac:dyDescent="0.2">
      <c r="A13" s="463"/>
      <c r="B13" s="463"/>
      <c r="C13" s="463"/>
      <c r="D13" s="463"/>
      <c r="E13" s="463"/>
      <c r="F13" s="463"/>
      <c r="G13" s="463"/>
      <c r="H13" s="354"/>
    </row>
    <row r="14" spans="1:12" ht="15.75" x14ac:dyDescent="0.2">
      <c r="A14" s="460"/>
      <c r="B14" s="460"/>
      <c r="C14" s="460"/>
      <c r="D14" s="460"/>
      <c r="E14" s="460"/>
      <c r="F14" s="460"/>
      <c r="G14" s="460"/>
      <c r="H14" s="355"/>
    </row>
    <row r="15" spans="1:12" ht="15.75" x14ac:dyDescent="0.25">
      <c r="A15" s="461"/>
      <c r="B15" s="461"/>
      <c r="C15" s="461"/>
      <c r="D15" s="461"/>
      <c r="E15" s="461"/>
      <c r="F15" s="461"/>
      <c r="G15" s="461"/>
      <c r="H15" s="461"/>
    </row>
    <row r="16" spans="1:12" ht="15.75" x14ac:dyDescent="0.2">
      <c r="A16" s="356"/>
      <c r="B16" s="353"/>
      <c r="C16" s="353"/>
      <c r="D16" s="353"/>
      <c r="E16" s="353"/>
      <c r="F16" s="353"/>
      <c r="G16" s="353"/>
      <c r="H16" s="353"/>
    </row>
    <row r="17" spans="1:13" ht="15.75" x14ac:dyDescent="0.2">
      <c r="A17" s="356"/>
      <c r="B17" s="353"/>
      <c r="C17" s="353"/>
      <c r="D17" s="353"/>
      <c r="E17" s="353"/>
      <c r="F17" s="353"/>
      <c r="G17" s="353"/>
      <c r="H17" s="353"/>
    </row>
    <row r="18" spans="1:13" ht="15.75" x14ac:dyDescent="0.2">
      <c r="A18" s="356"/>
      <c r="B18" s="353"/>
      <c r="C18" s="353"/>
      <c r="D18" s="353"/>
      <c r="E18" s="353"/>
      <c r="F18" s="353"/>
      <c r="G18" s="353"/>
      <c r="H18" s="353"/>
    </row>
    <row r="19" spans="1:13" ht="15.75" x14ac:dyDescent="0.2">
      <c r="A19" s="460"/>
      <c r="B19" s="460"/>
      <c r="C19" s="460"/>
      <c r="D19" s="460"/>
      <c r="E19" s="460"/>
      <c r="F19" s="460"/>
      <c r="G19" s="460"/>
      <c r="H19" s="460"/>
    </row>
    <row r="20" spans="1:13" ht="15.75" x14ac:dyDescent="0.2">
      <c r="A20" s="460"/>
      <c r="B20" s="460"/>
      <c r="C20" s="460"/>
      <c r="D20" s="460"/>
      <c r="E20" s="460"/>
      <c r="F20" s="460"/>
      <c r="G20" s="460"/>
      <c r="H20" s="354"/>
    </row>
    <row r="27" spans="1:13" ht="15" x14ac:dyDescent="0.2">
      <c r="A27" s="469" t="s">
        <v>168</v>
      </c>
      <c r="B27" s="469"/>
      <c r="C27" s="469"/>
      <c r="D27" s="469"/>
      <c r="E27" s="469"/>
      <c r="F27" s="469"/>
      <c r="G27" s="469"/>
      <c r="H27" s="469"/>
      <c r="I27" s="469"/>
      <c r="J27" s="469"/>
      <c r="K27" s="469"/>
      <c r="L27" s="469"/>
      <c r="M27" s="469"/>
    </row>
    <row r="28" spans="1:13" ht="31.5" customHeight="1" x14ac:dyDescent="0.2">
      <c r="A28" s="468" t="s">
        <v>169</v>
      </c>
      <c r="B28" s="468"/>
      <c r="C28" s="468"/>
      <c r="D28" s="468"/>
      <c r="E28" s="468"/>
      <c r="F28" s="468"/>
      <c r="G28" s="358"/>
      <c r="H28" s="358"/>
      <c r="I28" s="358"/>
      <c r="J28" s="358"/>
      <c r="K28" s="358"/>
      <c r="L28" s="358"/>
      <c r="M28" s="358"/>
    </row>
    <row r="29" spans="1:13" ht="32.25" customHeight="1" x14ac:dyDescent="0.2">
      <c r="A29" s="468" t="s">
        <v>170</v>
      </c>
      <c r="B29" s="468"/>
      <c r="C29" s="468"/>
      <c r="D29" s="468"/>
      <c r="E29" s="468"/>
      <c r="F29" s="468"/>
      <c r="G29" s="358"/>
      <c r="H29" s="358"/>
      <c r="I29" s="358"/>
      <c r="J29" s="358"/>
      <c r="K29" s="358"/>
      <c r="L29" s="358"/>
      <c r="M29" s="358"/>
    </row>
    <row r="30" spans="1:13" ht="36" customHeight="1" x14ac:dyDescent="0.2">
      <c r="A30" s="468" t="s">
        <v>190</v>
      </c>
      <c r="B30" s="468"/>
      <c r="C30" s="468"/>
      <c r="D30" s="468"/>
      <c r="E30" s="468"/>
      <c r="F30" s="468"/>
      <c r="G30" s="358"/>
      <c r="H30" s="358"/>
      <c r="I30" s="358"/>
      <c r="J30" s="358"/>
      <c r="K30" s="358"/>
      <c r="L30" s="358"/>
      <c r="M30" s="358"/>
    </row>
  </sheetData>
  <mergeCells count="19">
    <mergeCell ref="A28:F28"/>
    <mergeCell ref="A29:F29"/>
    <mergeCell ref="A30:F30"/>
    <mergeCell ref="A19:H19"/>
    <mergeCell ref="A20:G20"/>
    <mergeCell ref="A27:M27"/>
    <mergeCell ref="A1:F1"/>
    <mergeCell ref="A2:F2"/>
    <mergeCell ref="A3:F3"/>
    <mergeCell ref="A4:F4"/>
    <mergeCell ref="A5:F5"/>
    <mergeCell ref="A14:G14"/>
    <mergeCell ref="A15:H15"/>
    <mergeCell ref="C7:D7"/>
    <mergeCell ref="C6:F6"/>
    <mergeCell ref="A13:G13"/>
    <mergeCell ref="A12:G12"/>
    <mergeCell ref="A8:B8"/>
    <mergeCell ref="A11:G11"/>
  </mergeCells>
  <pageMargins left="1.1811023622047245" right="0.39370078740157483" top="0.78740157480314965" bottom="0.78740157480314965" header="0.51181102362204722" footer="0.5118110236220472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4"/>
  <sheetViews>
    <sheetView showWhiteSpace="0" zoomScaleNormal="100" zoomScaleSheetLayoutView="80" workbookViewId="0">
      <selection sqref="A1:O1"/>
    </sheetView>
  </sheetViews>
  <sheetFormatPr defaultRowHeight="12.75" x14ac:dyDescent="0.2"/>
  <cols>
    <col min="1" max="1" width="2.85546875" style="194" customWidth="1"/>
    <col min="2" max="3" width="2.5703125" style="194" customWidth="1"/>
    <col min="4" max="4" width="29" style="16" customWidth="1"/>
    <col min="5" max="5" width="3" style="23" customWidth="1"/>
    <col min="6" max="6" width="2.7109375" style="22" customWidth="1"/>
    <col min="7" max="7" width="8.5703125" style="16" customWidth="1"/>
    <col min="8" max="8" width="8.28515625" style="16" customWidth="1"/>
    <col min="9" max="9" width="8.7109375" style="16" customWidth="1"/>
    <col min="10" max="10" width="8.28515625" style="16" customWidth="1"/>
    <col min="11" max="11" width="26.28515625" style="48" customWidth="1"/>
    <col min="12" max="13" width="5.7109375" style="100" customWidth="1"/>
    <col min="14" max="14" width="24" style="16" customWidth="1"/>
    <col min="15" max="15" width="24" style="194" customWidth="1"/>
    <col min="16" max="16384" width="9.140625" style="16"/>
  </cols>
  <sheetData>
    <row r="1" spans="1:15" s="1" customFormat="1" ht="36" customHeight="1" thickBot="1" x14ac:dyDescent="0.3">
      <c r="A1" s="749" t="s">
        <v>144</v>
      </c>
      <c r="B1" s="749"/>
      <c r="C1" s="749"/>
      <c r="D1" s="749"/>
      <c r="E1" s="749"/>
      <c r="F1" s="749"/>
      <c r="G1" s="749"/>
      <c r="H1" s="749"/>
      <c r="I1" s="749"/>
      <c r="J1" s="749"/>
      <c r="K1" s="749"/>
      <c r="L1" s="749"/>
      <c r="M1" s="749"/>
      <c r="N1" s="749"/>
      <c r="O1" s="749"/>
    </row>
    <row r="2" spans="1:15" s="2" customFormat="1" ht="16.5" customHeight="1" thickBot="1" x14ac:dyDescent="0.3">
      <c r="A2" s="470" t="s">
        <v>0</v>
      </c>
      <c r="B2" s="475" t="s">
        <v>1</v>
      </c>
      <c r="C2" s="475" t="s">
        <v>2</v>
      </c>
      <c r="D2" s="478" t="s">
        <v>3</v>
      </c>
      <c r="E2" s="481" t="s">
        <v>4</v>
      </c>
      <c r="F2" s="511" t="s">
        <v>5</v>
      </c>
      <c r="G2" s="517" t="s">
        <v>6</v>
      </c>
      <c r="H2" s="514" t="s">
        <v>125</v>
      </c>
      <c r="I2" s="515"/>
      <c r="J2" s="516"/>
      <c r="K2" s="508" t="s">
        <v>129</v>
      </c>
      <c r="L2" s="509"/>
      <c r="M2" s="510"/>
      <c r="N2" s="532" t="s">
        <v>135</v>
      </c>
      <c r="O2" s="529" t="s">
        <v>136</v>
      </c>
    </row>
    <row r="3" spans="1:15" s="2" customFormat="1" ht="15" customHeight="1" x14ac:dyDescent="0.25">
      <c r="A3" s="471"/>
      <c r="B3" s="476"/>
      <c r="C3" s="476"/>
      <c r="D3" s="479"/>
      <c r="E3" s="482"/>
      <c r="F3" s="512"/>
      <c r="G3" s="518"/>
      <c r="H3" s="502" t="s">
        <v>126</v>
      </c>
      <c r="I3" s="502" t="s">
        <v>157</v>
      </c>
      <c r="J3" s="504" t="s">
        <v>128</v>
      </c>
      <c r="K3" s="473" t="s">
        <v>83</v>
      </c>
      <c r="L3" s="535" t="s">
        <v>84</v>
      </c>
      <c r="M3" s="506" t="s">
        <v>130</v>
      </c>
      <c r="N3" s="533"/>
      <c r="O3" s="530"/>
    </row>
    <row r="4" spans="1:15" s="2" customFormat="1" ht="97.5" customHeight="1" thickBot="1" x14ac:dyDescent="0.3">
      <c r="A4" s="472"/>
      <c r="B4" s="477"/>
      <c r="C4" s="477"/>
      <c r="D4" s="480"/>
      <c r="E4" s="483"/>
      <c r="F4" s="513"/>
      <c r="G4" s="519"/>
      <c r="H4" s="503"/>
      <c r="I4" s="503"/>
      <c r="J4" s="505"/>
      <c r="K4" s="474"/>
      <c r="L4" s="536"/>
      <c r="M4" s="507"/>
      <c r="N4" s="534"/>
      <c r="O4" s="531"/>
    </row>
    <row r="5" spans="1:15" s="3" customFormat="1" ht="64.5" customHeight="1" x14ac:dyDescent="0.25">
      <c r="A5" s="488" t="s">
        <v>7</v>
      </c>
      <c r="B5" s="544" t="s">
        <v>8</v>
      </c>
      <c r="C5" s="545"/>
      <c r="D5" s="545"/>
      <c r="E5" s="545"/>
      <c r="F5" s="545"/>
      <c r="G5" s="545"/>
      <c r="H5" s="545"/>
      <c r="I5" s="545"/>
      <c r="J5" s="546"/>
      <c r="K5" s="158" t="s">
        <v>131</v>
      </c>
      <c r="L5" s="162">
        <v>20</v>
      </c>
      <c r="M5" s="163">
        <v>22.8</v>
      </c>
      <c r="N5" s="291" t="s">
        <v>174</v>
      </c>
      <c r="O5" s="326"/>
    </row>
    <row r="6" spans="1:15" s="3" customFormat="1" ht="79.5" customHeight="1" x14ac:dyDescent="0.25">
      <c r="A6" s="489"/>
      <c r="B6" s="547"/>
      <c r="C6" s="548"/>
      <c r="D6" s="548"/>
      <c r="E6" s="548"/>
      <c r="F6" s="548"/>
      <c r="G6" s="548"/>
      <c r="H6" s="548"/>
      <c r="I6" s="548"/>
      <c r="J6" s="549"/>
      <c r="K6" s="159" t="s">
        <v>134</v>
      </c>
      <c r="L6" s="164">
        <v>4.5</v>
      </c>
      <c r="M6" s="165">
        <v>3.5</v>
      </c>
      <c r="N6" s="172"/>
      <c r="O6" s="363" t="s">
        <v>173</v>
      </c>
    </row>
    <row r="7" spans="1:15" s="3" customFormat="1" ht="94.5" customHeight="1" x14ac:dyDescent="0.25">
      <c r="A7" s="489"/>
      <c r="B7" s="547"/>
      <c r="C7" s="548"/>
      <c r="D7" s="548"/>
      <c r="E7" s="548"/>
      <c r="F7" s="548"/>
      <c r="G7" s="548"/>
      <c r="H7" s="548"/>
      <c r="I7" s="548"/>
      <c r="J7" s="549"/>
      <c r="K7" s="160" t="s">
        <v>132</v>
      </c>
      <c r="L7" s="166">
        <v>0.79</v>
      </c>
      <c r="M7" s="163">
        <v>1.5</v>
      </c>
      <c r="N7" s="292" t="s">
        <v>191</v>
      </c>
      <c r="O7" s="327"/>
    </row>
    <row r="8" spans="1:15" s="3" customFormat="1" ht="41.25" customHeight="1" thickBot="1" x14ac:dyDescent="0.3">
      <c r="A8" s="490"/>
      <c r="B8" s="550"/>
      <c r="C8" s="551"/>
      <c r="D8" s="551"/>
      <c r="E8" s="551"/>
      <c r="F8" s="551"/>
      <c r="G8" s="551"/>
      <c r="H8" s="551"/>
      <c r="I8" s="551"/>
      <c r="J8" s="552"/>
      <c r="K8" s="161" t="s">
        <v>133</v>
      </c>
      <c r="L8" s="167">
        <v>16</v>
      </c>
      <c r="M8" s="168">
        <v>16</v>
      </c>
      <c r="N8" s="173"/>
      <c r="O8" s="328"/>
    </row>
    <row r="9" spans="1:15" s="3" customFormat="1" ht="15" customHeight="1" thickBot="1" x14ac:dyDescent="0.3">
      <c r="A9" s="177" t="s">
        <v>7</v>
      </c>
      <c r="B9" s="190" t="s">
        <v>7</v>
      </c>
      <c r="C9" s="522" t="s">
        <v>9</v>
      </c>
      <c r="D9" s="523"/>
      <c r="E9" s="523"/>
      <c r="F9" s="523"/>
      <c r="G9" s="523"/>
      <c r="H9" s="523"/>
      <c r="I9" s="523"/>
      <c r="J9" s="523"/>
      <c r="K9" s="523"/>
      <c r="L9" s="523"/>
      <c r="M9" s="523"/>
      <c r="N9" s="523"/>
      <c r="O9" s="524"/>
    </row>
    <row r="10" spans="1:15" s="3" customFormat="1" ht="86.25" customHeight="1" x14ac:dyDescent="0.25">
      <c r="A10" s="398" t="s">
        <v>7</v>
      </c>
      <c r="B10" s="179" t="s">
        <v>7</v>
      </c>
      <c r="C10" s="364" t="s">
        <v>7</v>
      </c>
      <c r="D10" s="525" t="s">
        <v>74</v>
      </c>
      <c r="E10" s="394"/>
      <c r="F10" s="411" t="s">
        <v>19</v>
      </c>
      <c r="G10" s="367" t="s">
        <v>10</v>
      </c>
      <c r="H10" s="29">
        <v>30608.5</v>
      </c>
      <c r="I10" s="123">
        <v>34675.599999999999</v>
      </c>
      <c r="J10" s="325">
        <v>33951.4</v>
      </c>
      <c r="K10" s="368" t="s">
        <v>98</v>
      </c>
      <c r="L10" s="408">
        <v>7187</v>
      </c>
      <c r="M10" s="391">
        <v>6186</v>
      </c>
      <c r="N10" s="369"/>
      <c r="O10" s="370" t="s">
        <v>200</v>
      </c>
    </row>
    <row r="11" spans="1:15" s="3" customFormat="1" ht="38.25" customHeight="1" x14ac:dyDescent="0.25">
      <c r="A11" s="374"/>
      <c r="B11" s="180"/>
      <c r="C11" s="365"/>
      <c r="D11" s="526"/>
      <c r="E11" s="383"/>
      <c r="F11" s="386"/>
      <c r="G11" s="67" t="s">
        <v>118</v>
      </c>
      <c r="H11" s="34">
        <v>0</v>
      </c>
      <c r="I11" s="130">
        <v>71.5</v>
      </c>
      <c r="J11" s="130">
        <v>71.400000000000006</v>
      </c>
      <c r="K11" s="49" t="s">
        <v>99</v>
      </c>
      <c r="L11" s="87">
        <v>178</v>
      </c>
      <c r="M11" s="144">
        <v>161</v>
      </c>
      <c r="N11" s="282"/>
      <c r="O11" s="341" t="s">
        <v>192</v>
      </c>
    </row>
    <row r="12" spans="1:15" s="3" customFormat="1" ht="63.75" customHeight="1" thickBot="1" x14ac:dyDescent="0.3">
      <c r="A12" s="375"/>
      <c r="B12" s="182"/>
      <c r="C12" s="366"/>
      <c r="D12" s="397"/>
      <c r="E12" s="384"/>
      <c r="F12" s="387"/>
      <c r="G12" s="371"/>
      <c r="H12" s="372"/>
      <c r="I12" s="373"/>
      <c r="J12" s="373"/>
      <c r="K12" s="417" t="s">
        <v>101</v>
      </c>
      <c r="L12" s="409">
        <v>271</v>
      </c>
      <c r="M12" s="392">
        <v>303</v>
      </c>
      <c r="N12" s="418" t="s">
        <v>150</v>
      </c>
      <c r="O12" s="419" t="s">
        <v>193</v>
      </c>
    </row>
    <row r="13" spans="1:15" s="3" customFormat="1" ht="29.25" customHeight="1" x14ac:dyDescent="0.25">
      <c r="A13" s="374"/>
      <c r="B13" s="180"/>
      <c r="C13" s="365"/>
      <c r="D13" s="388"/>
      <c r="E13" s="383"/>
      <c r="F13" s="386"/>
      <c r="G13" s="11"/>
      <c r="H13" s="33"/>
      <c r="I13" s="120"/>
      <c r="J13" s="120"/>
      <c r="K13" s="42" t="s">
        <v>102</v>
      </c>
      <c r="L13" s="88">
        <v>14</v>
      </c>
      <c r="M13" s="145">
        <v>14</v>
      </c>
      <c r="N13" s="415"/>
      <c r="O13" s="416"/>
    </row>
    <row r="14" spans="1:15" s="3" customFormat="1" ht="48.75" customHeight="1" x14ac:dyDescent="0.25">
      <c r="A14" s="318"/>
      <c r="B14" s="180"/>
      <c r="C14" s="365"/>
      <c r="D14" s="553"/>
      <c r="E14" s="491"/>
      <c r="F14" s="500"/>
      <c r="G14" s="58"/>
      <c r="H14" s="59"/>
      <c r="I14" s="121"/>
      <c r="J14" s="121"/>
      <c r="K14" s="486" t="s">
        <v>100</v>
      </c>
      <c r="L14" s="413">
        <v>4000</v>
      </c>
      <c r="M14" s="414">
        <v>3240</v>
      </c>
      <c r="N14" s="738"/>
      <c r="O14" s="731" t="s">
        <v>194</v>
      </c>
    </row>
    <row r="15" spans="1:15" s="3" customFormat="1" ht="24.75" customHeight="1" thickBot="1" x14ac:dyDescent="0.3">
      <c r="A15" s="181"/>
      <c r="B15" s="182"/>
      <c r="C15" s="366"/>
      <c r="D15" s="554"/>
      <c r="E15" s="492"/>
      <c r="F15" s="501"/>
      <c r="G15" s="219" t="s">
        <v>11</v>
      </c>
      <c r="H15" s="222">
        <f>SUM(H10:H14)</f>
        <v>30608.5</v>
      </c>
      <c r="I15" s="222">
        <f>SUM(I10:I14)</f>
        <v>34747.1</v>
      </c>
      <c r="J15" s="222">
        <f>SUM(J10:J14)</f>
        <v>34022.800000000003</v>
      </c>
      <c r="K15" s="487"/>
      <c r="L15" s="89"/>
      <c r="M15" s="146"/>
      <c r="N15" s="573"/>
      <c r="O15" s="732"/>
    </row>
    <row r="16" spans="1:15" s="3" customFormat="1" ht="51" customHeight="1" x14ac:dyDescent="0.25">
      <c r="A16" s="313" t="s">
        <v>7</v>
      </c>
      <c r="B16" s="179" t="s">
        <v>7</v>
      </c>
      <c r="C16" s="527" t="s">
        <v>12</v>
      </c>
      <c r="D16" s="525" t="s">
        <v>13</v>
      </c>
      <c r="E16" s="560"/>
      <c r="F16" s="751" t="s">
        <v>19</v>
      </c>
      <c r="G16" s="53" t="s">
        <v>14</v>
      </c>
      <c r="H16" s="54">
        <v>30242</v>
      </c>
      <c r="I16" s="284">
        <v>30782</v>
      </c>
      <c r="J16" s="284">
        <v>30740.3</v>
      </c>
      <c r="K16" s="497" t="s">
        <v>103</v>
      </c>
      <c r="L16" s="723">
        <v>6621</v>
      </c>
      <c r="M16" s="537">
        <v>5215</v>
      </c>
      <c r="N16" s="733"/>
      <c r="O16" s="766" t="s">
        <v>175</v>
      </c>
    </row>
    <row r="17" spans="1:15" s="3" customFormat="1" ht="14.25" customHeight="1" thickBot="1" x14ac:dyDescent="0.3">
      <c r="A17" s="181"/>
      <c r="B17" s="182"/>
      <c r="C17" s="528"/>
      <c r="D17" s="573"/>
      <c r="E17" s="492"/>
      <c r="F17" s="501"/>
      <c r="G17" s="217" t="s">
        <v>11</v>
      </c>
      <c r="H17" s="218">
        <f>H16</f>
        <v>30242</v>
      </c>
      <c r="I17" s="218">
        <f>SUM(I16)</f>
        <v>30782</v>
      </c>
      <c r="J17" s="218">
        <f>SUM(J16)</f>
        <v>30740.3</v>
      </c>
      <c r="K17" s="487"/>
      <c r="L17" s="724"/>
      <c r="M17" s="538"/>
      <c r="N17" s="734"/>
      <c r="O17" s="732"/>
    </row>
    <row r="18" spans="1:15" s="3" customFormat="1" ht="60" customHeight="1" x14ac:dyDescent="0.25">
      <c r="A18" s="313" t="s">
        <v>7</v>
      </c>
      <c r="B18" s="179" t="s">
        <v>7</v>
      </c>
      <c r="C18" s="527" t="s">
        <v>15</v>
      </c>
      <c r="D18" s="525" t="s">
        <v>16</v>
      </c>
      <c r="E18" s="560"/>
      <c r="F18" s="752" t="s">
        <v>19</v>
      </c>
      <c r="G18" s="4" t="s">
        <v>14</v>
      </c>
      <c r="H18" s="27">
        <v>11054.8</v>
      </c>
      <c r="I18" s="285">
        <v>9540</v>
      </c>
      <c r="J18" s="285">
        <v>8798.6</v>
      </c>
      <c r="K18" s="498" t="s">
        <v>104</v>
      </c>
      <c r="L18" s="694">
        <v>6326</v>
      </c>
      <c r="M18" s="769">
        <v>4495</v>
      </c>
      <c r="N18" s="733"/>
      <c r="O18" s="766" t="s">
        <v>176</v>
      </c>
    </row>
    <row r="19" spans="1:15" s="3" customFormat="1" ht="16.5" customHeight="1" thickBot="1" x14ac:dyDescent="0.3">
      <c r="A19" s="181"/>
      <c r="B19" s="182"/>
      <c r="C19" s="528"/>
      <c r="D19" s="573"/>
      <c r="E19" s="492"/>
      <c r="F19" s="753"/>
      <c r="G19" s="219" t="s">
        <v>11</v>
      </c>
      <c r="H19" s="220">
        <f>H18</f>
        <v>11054.8</v>
      </c>
      <c r="I19" s="220">
        <f>SUM(I18)</f>
        <v>9540</v>
      </c>
      <c r="J19" s="288">
        <f>SUM(J18)</f>
        <v>8798.6</v>
      </c>
      <c r="K19" s="499"/>
      <c r="L19" s="695"/>
      <c r="M19" s="726"/>
      <c r="N19" s="734"/>
      <c r="O19" s="732"/>
    </row>
    <row r="20" spans="1:15" s="1" customFormat="1" ht="89.25" customHeight="1" x14ac:dyDescent="0.25">
      <c r="A20" s="493" t="s">
        <v>7</v>
      </c>
      <c r="B20" s="495" t="s">
        <v>7</v>
      </c>
      <c r="C20" s="574" t="s">
        <v>17</v>
      </c>
      <c r="D20" s="525" t="s">
        <v>18</v>
      </c>
      <c r="E20" s="555"/>
      <c r="F20" s="557" t="s">
        <v>19</v>
      </c>
      <c r="G20" s="294" t="s">
        <v>20</v>
      </c>
      <c r="H20" s="28">
        <v>408.5</v>
      </c>
      <c r="I20" s="122">
        <v>408.5</v>
      </c>
      <c r="J20" s="122">
        <v>401.2</v>
      </c>
      <c r="K20" s="497" t="s">
        <v>105</v>
      </c>
      <c r="L20" s="723">
        <v>200</v>
      </c>
      <c r="M20" s="537">
        <v>202</v>
      </c>
      <c r="N20" s="674" t="s">
        <v>187</v>
      </c>
      <c r="O20" s="735"/>
    </row>
    <row r="21" spans="1:15" s="1" customFormat="1" ht="15.75" customHeight="1" thickBot="1" x14ac:dyDescent="0.3">
      <c r="A21" s="494"/>
      <c r="B21" s="496"/>
      <c r="C21" s="575"/>
      <c r="D21" s="573"/>
      <c r="E21" s="556"/>
      <c r="F21" s="558"/>
      <c r="G21" s="221" t="s">
        <v>11</v>
      </c>
      <c r="H21" s="222">
        <f>H20</f>
        <v>408.5</v>
      </c>
      <c r="I21" s="222">
        <f>I20</f>
        <v>408.5</v>
      </c>
      <c r="J21" s="222">
        <f>J20</f>
        <v>401.2</v>
      </c>
      <c r="K21" s="487"/>
      <c r="L21" s="724"/>
      <c r="M21" s="538"/>
      <c r="N21" s="705"/>
      <c r="O21" s="540"/>
    </row>
    <row r="22" spans="1:15" s="2" customFormat="1" ht="147.75" customHeight="1" thickBot="1" x14ac:dyDescent="0.3">
      <c r="A22" s="177" t="s">
        <v>7</v>
      </c>
      <c r="B22" s="178" t="s">
        <v>7</v>
      </c>
      <c r="C22" s="422" t="s">
        <v>21</v>
      </c>
      <c r="D22" s="423" t="s">
        <v>22</v>
      </c>
      <c r="E22" s="424"/>
      <c r="F22" s="425">
        <v>3</v>
      </c>
      <c r="G22" s="426" t="s">
        <v>20</v>
      </c>
      <c r="H22" s="427">
        <v>1002.4</v>
      </c>
      <c r="I22" s="428">
        <v>1089.4000000000001</v>
      </c>
      <c r="J22" s="428">
        <v>1002.1</v>
      </c>
      <c r="K22" s="429" t="s">
        <v>89</v>
      </c>
      <c r="L22" s="430">
        <v>4000</v>
      </c>
      <c r="M22" s="431">
        <v>3240</v>
      </c>
      <c r="N22" s="432"/>
      <c r="O22" s="433" t="s">
        <v>195</v>
      </c>
    </row>
    <row r="23" spans="1:15" s="2" customFormat="1" ht="15.75" customHeight="1" x14ac:dyDescent="0.25">
      <c r="A23" s="374"/>
      <c r="B23" s="376"/>
      <c r="C23" s="406"/>
      <c r="D23" s="420"/>
      <c r="E23" s="559"/>
      <c r="F23" s="484"/>
      <c r="G23" s="320"/>
      <c r="H23" s="33"/>
      <c r="I23" s="120"/>
      <c r="J23" s="120"/>
      <c r="K23" s="736" t="s">
        <v>151</v>
      </c>
      <c r="L23" s="708">
        <v>3301</v>
      </c>
      <c r="M23" s="725">
        <v>2837</v>
      </c>
      <c r="N23" s="526" t="s">
        <v>152</v>
      </c>
      <c r="O23" s="539" t="s">
        <v>177</v>
      </c>
    </row>
    <row r="24" spans="1:15" s="2" customFormat="1" ht="15.75" customHeight="1" thickBot="1" x14ac:dyDescent="0.3">
      <c r="A24" s="375"/>
      <c r="B24" s="377"/>
      <c r="C24" s="403"/>
      <c r="D24" s="421"/>
      <c r="E24" s="556"/>
      <c r="F24" s="485"/>
      <c r="G24" s="221" t="s">
        <v>11</v>
      </c>
      <c r="H24" s="222">
        <f>H22</f>
        <v>1002.4</v>
      </c>
      <c r="I24" s="222">
        <f>I22</f>
        <v>1089.4000000000001</v>
      </c>
      <c r="J24" s="222">
        <f>J22</f>
        <v>1002.1</v>
      </c>
      <c r="K24" s="737"/>
      <c r="L24" s="709"/>
      <c r="M24" s="726"/>
      <c r="N24" s="573"/>
      <c r="O24" s="540"/>
    </row>
    <row r="25" spans="1:15" s="1" customFormat="1" ht="15.75" customHeight="1" thickBot="1" x14ac:dyDescent="0.3">
      <c r="A25" s="177" t="s">
        <v>7</v>
      </c>
      <c r="B25" s="178" t="s">
        <v>7</v>
      </c>
      <c r="C25" s="710" t="s">
        <v>23</v>
      </c>
      <c r="D25" s="711"/>
      <c r="E25" s="711"/>
      <c r="F25" s="711"/>
      <c r="G25" s="712"/>
      <c r="H25" s="357">
        <f>H24+H21+H19+H17+H15</f>
        <v>73316.2</v>
      </c>
      <c r="I25" s="357">
        <f>I24+I21+I19+I17+I15</f>
        <v>76567</v>
      </c>
      <c r="J25" s="357">
        <f>J24+J21+J19+J17+J15</f>
        <v>74965</v>
      </c>
      <c r="K25" s="633"/>
      <c r="L25" s="634"/>
      <c r="M25" s="634"/>
      <c r="N25" s="634"/>
      <c r="O25" s="635"/>
    </row>
    <row r="26" spans="1:15" s="1" customFormat="1" ht="13.5" customHeight="1" thickBot="1" x14ac:dyDescent="0.3">
      <c r="A26" s="183" t="s">
        <v>7</v>
      </c>
      <c r="B26" s="179" t="s">
        <v>12</v>
      </c>
      <c r="C26" s="739" t="s">
        <v>24</v>
      </c>
      <c r="D26" s="740"/>
      <c r="E26" s="740"/>
      <c r="F26" s="740"/>
      <c r="G26" s="740"/>
      <c r="H26" s="740"/>
      <c r="I26" s="740"/>
      <c r="J26" s="740"/>
      <c r="K26" s="740"/>
      <c r="L26" s="740"/>
      <c r="M26" s="740"/>
      <c r="N26" s="740"/>
      <c r="O26" s="741"/>
    </row>
    <row r="27" spans="1:15" s="2" customFormat="1" ht="30.75" customHeight="1" x14ac:dyDescent="0.25">
      <c r="A27" s="398" t="s">
        <v>7</v>
      </c>
      <c r="B27" s="399" t="s">
        <v>12</v>
      </c>
      <c r="C27" s="258" t="s">
        <v>7</v>
      </c>
      <c r="D27" s="5" t="s">
        <v>108</v>
      </c>
      <c r="E27" s="13"/>
      <c r="F27" s="257">
        <v>3</v>
      </c>
      <c r="G27" s="61" t="s">
        <v>20</v>
      </c>
      <c r="H27" s="62">
        <v>4793.1000000000004</v>
      </c>
      <c r="I27" s="131">
        <v>4805.3</v>
      </c>
      <c r="J27" s="131">
        <v>4792.8</v>
      </c>
      <c r="K27" s="520" t="s">
        <v>115</v>
      </c>
      <c r="L27" s="767">
        <v>387</v>
      </c>
      <c r="M27" s="767">
        <v>365</v>
      </c>
      <c r="N27" s="674"/>
      <c r="O27" s="735" t="s">
        <v>196</v>
      </c>
    </row>
    <row r="28" spans="1:15" s="2" customFormat="1" ht="117" customHeight="1" x14ac:dyDescent="0.25">
      <c r="A28" s="374"/>
      <c r="B28" s="376"/>
      <c r="C28" s="259"/>
      <c r="D28" s="405" t="s">
        <v>25</v>
      </c>
      <c r="E28" s="14"/>
      <c r="F28" s="378"/>
      <c r="G28" s="63" t="s">
        <v>26</v>
      </c>
      <c r="H28" s="64">
        <v>1462.3</v>
      </c>
      <c r="I28" s="132">
        <v>1563.1</v>
      </c>
      <c r="J28" s="132">
        <f>198.8+1276.4</f>
        <v>1475.2</v>
      </c>
      <c r="K28" s="521"/>
      <c r="L28" s="768"/>
      <c r="M28" s="768"/>
      <c r="N28" s="772"/>
      <c r="O28" s="744"/>
    </row>
    <row r="29" spans="1:15" s="2" customFormat="1" ht="87" customHeight="1" x14ac:dyDescent="0.25">
      <c r="A29" s="374"/>
      <c r="B29" s="376"/>
      <c r="C29" s="259"/>
      <c r="D29" s="405" t="s">
        <v>27</v>
      </c>
      <c r="E29" s="24"/>
      <c r="F29" s="378"/>
      <c r="G29" s="65" t="s">
        <v>10</v>
      </c>
      <c r="H29" s="66">
        <v>3746</v>
      </c>
      <c r="I29" s="124">
        <v>3746</v>
      </c>
      <c r="J29" s="124">
        <f>3600.9</f>
        <v>3600.9</v>
      </c>
      <c r="K29" s="52" t="s">
        <v>140</v>
      </c>
      <c r="L29" s="90">
        <v>166</v>
      </c>
      <c r="M29" s="147">
        <v>146</v>
      </c>
      <c r="N29" s="174"/>
      <c r="O29" s="338" t="s">
        <v>197</v>
      </c>
    </row>
    <row r="30" spans="1:15" s="2" customFormat="1" ht="65.25" customHeight="1" x14ac:dyDescent="0.25">
      <c r="A30" s="374"/>
      <c r="B30" s="376"/>
      <c r="C30" s="259"/>
      <c r="D30" s="404" t="s">
        <v>28</v>
      </c>
      <c r="E30" s="14"/>
      <c r="F30" s="378"/>
      <c r="G30" s="65" t="s">
        <v>14</v>
      </c>
      <c r="H30" s="78">
        <v>0</v>
      </c>
      <c r="I30" s="232">
        <v>605</v>
      </c>
      <c r="J30" s="107">
        <v>194.1</v>
      </c>
      <c r="K30" s="233" t="s">
        <v>141</v>
      </c>
      <c r="L30" s="234">
        <v>70.099999999999994</v>
      </c>
      <c r="M30" s="235">
        <v>70.099999999999994</v>
      </c>
      <c r="N30" s="286"/>
      <c r="O30" s="329"/>
    </row>
    <row r="31" spans="1:15" s="6" customFormat="1" ht="64.5" customHeight="1" x14ac:dyDescent="0.25">
      <c r="A31" s="374"/>
      <c r="B31" s="376"/>
      <c r="C31" s="259"/>
      <c r="D31" s="404" t="s">
        <v>29</v>
      </c>
      <c r="E31" s="14"/>
      <c r="F31" s="378"/>
      <c r="G31" s="231"/>
      <c r="H31" s="30"/>
      <c r="I31" s="125"/>
      <c r="J31" s="125"/>
      <c r="K31" s="236" t="s">
        <v>138</v>
      </c>
      <c r="L31" s="237">
        <v>192</v>
      </c>
      <c r="M31" s="238">
        <v>196</v>
      </c>
      <c r="N31" s="747" t="s">
        <v>153</v>
      </c>
      <c r="O31" s="338" t="s">
        <v>198</v>
      </c>
    </row>
    <row r="32" spans="1:15" s="2" customFormat="1" ht="42" customHeight="1" x14ac:dyDescent="0.25">
      <c r="A32" s="374"/>
      <c r="B32" s="376"/>
      <c r="C32" s="259"/>
      <c r="D32" s="404" t="s">
        <v>30</v>
      </c>
      <c r="E32" s="14"/>
      <c r="F32" s="378"/>
      <c r="G32" s="176"/>
      <c r="H32" s="31"/>
      <c r="I32" s="126"/>
      <c r="J32" s="126"/>
      <c r="K32" s="45" t="s">
        <v>139</v>
      </c>
      <c r="L32" s="38">
        <v>150</v>
      </c>
      <c r="M32" s="113">
        <v>183</v>
      </c>
      <c r="N32" s="748"/>
      <c r="O32" s="338" t="s">
        <v>158</v>
      </c>
    </row>
    <row r="33" spans="1:15" s="2" customFormat="1" ht="42" customHeight="1" thickBot="1" x14ac:dyDescent="0.3">
      <c r="A33" s="375"/>
      <c r="B33" s="377"/>
      <c r="C33" s="260"/>
      <c r="D33" s="245" t="s">
        <v>31</v>
      </c>
      <c r="E33" s="434"/>
      <c r="F33" s="379"/>
      <c r="G33" s="246"/>
      <c r="H33" s="247"/>
      <c r="I33" s="248"/>
      <c r="J33" s="435"/>
      <c r="K33" s="249" t="s">
        <v>90</v>
      </c>
      <c r="L33" s="250">
        <v>37</v>
      </c>
      <c r="M33" s="251">
        <v>36</v>
      </c>
      <c r="N33" s="252"/>
      <c r="O33" s="330"/>
    </row>
    <row r="34" spans="1:15" s="2" customFormat="1" ht="54" customHeight="1" x14ac:dyDescent="0.25">
      <c r="A34" s="374"/>
      <c r="B34" s="376"/>
      <c r="C34" s="259"/>
      <c r="D34" s="7" t="s">
        <v>32</v>
      </c>
      <c r="E34" s="24"/>
      <c r="F34" s="378"/>
      <c r="G34" s="176"/>
      <c r="H34" s="31"/>
      <c r="I34" s="126"/>
      <c r="J34" s="126"/>
      <c r="K34" s="412" t="s">
        <v>91</v>
      </c>
      <c r="L34" s="43">
        <v>2</v>
      </c>
      <c r="M34" s="148">
        <v>2</v>
      </c>
      <c r="N34" s="278"/>
      <c r="O34" s="333"/>
    </row>
    <row r="35" spans="1:15" s="2" customFormat="1" ht="37.5" customHeight="1" x14ac:dyDescent="0.25">
      <c r="A35" s="318"/>
      <c r="B35" s="304"/>
      <c r="C35" s="259"/>
      <c r="D35" s="7" t="s">
        <v>114</v>
      </c>
      <c r="E35" s="24"/>
      <c r="F35" s="323"/>
      <c r="G35" s="176"/>
      <c r="H35" s="31"/>
      <c r="I35" s="126"/>
      <c r="J35" s="126"/>
      <c r="K35" s="773" t="s">
        <v>154</v>
      </c>
      <c r="L35" s="407">
        <v>230</v>
      </c>
      <c r="M35" s="410">
        <v>264</v>
      </c>
      <c r="N35" s="703" t="s">
        <v>153</v>
      </c>
      <c r="O35" s="742" t="s">
        <v>178</v>
      </c>
    </row>
    <row r="36" spans="1:15" s="2" customFormat="1" ht="15" customHeight="1" x14ac:dyDescent="0.25">
      <c r="A36" s="318"/>
      <c r="B36" s="304"/>
      <c r="C36" s="259"/>
      <c r="D36" s="542"/>
      <c r="E36" s="567"/>
      <c r="F36" s="569"/>
      <c r="G36" s="41"/>
      <c r="H36" s="40"/>
      <c r="I36" s="127"/>
      <c r="J36" s="127"/>
      <c r="K36" s="736"/>
      <c r="L36" s="43"/>
      <c r="M36" s="148"/>
      <c r="N36" s="704"/>
      <c r="O36" s="539"/>
    </row>
    <row r="37" spans="1:15" s="2" customFormat="1" ht="14.25" customHeight="1" thickBot="1" x14ac:dyDescent="0.3">
      <c r="A37" s="314"/>
      <c r="B37" s="316"/>
      <c r="C37" s="260"/>
      <c r="D37" s="543"/>
      <c r="E37" s="568"/>
      <c r="F37" s="570"/>
      <c r="G37" s="56" t="s">
        <v>11</v>
      </c>
      <c r="H37" s="222">
        <f>SUM(H27:H36)</f>
        <v>10001.400000000001</v>
      </c>
      <c r="I37" s="222">
        <f>SUM(I27:I36)</f>
        <v>10719.4</v>
      </c>
      <c r="J37" s="222">
        <f>SUM(J27:J36)</f>
        <v>10063</v>
      </c>
      <c r="K37" s="737"/>
      <c r="L37" s="91"/>
      <c r="M37" s="149"/>
      <c r="N37" s="705"/>
      <c r="O37" s="540"/>
    </row>
    <row r="38" spans="1:15" s="1" customFormat="1" ht="50.25" customHeight="1" x14ac:dyDescent="0.25">
      <c r="A38" s="563" t="s">
        <v>7</v>
      </c>
      <c r="B38" s="706" t="s">
        <v>12</v>
      </c>
      <c r="C38" s="615" t="s">
        <v>12</v>
      </c>
      <c r="D38" s="525" t="s">
        <v>76</v>
      </c>
      <c r="E38" s="565" t="s">
        <v>33</v>
      </c>
      <c r="F38" s="557" t="s">
        <v>19</v>
      </c>
      <c r="G38" s="295" t="s">
        <v>20</v>
      </c>
      <c r="H38" s="169">
        <v>719</v>
      </c>
      <c r="I38" s="170">
        <v>852</v>
      </c>
      <c r="J38" s="170">
        <v>845.5</v>
      </c>
      <c r="K38" s="497" t="s">
        <v>188</v>
      </c>
      <c r="L38" s="723">
        <v>75</v>
      </c>
      <c r="M38" s="723">
        <v>74</v>
      </c>
      <c r="N38" s="674"/>
      <c r="O38" s="681"/>
    </row>
    <row r="39" spans="1:15" s="1" customFormat="1" ht="16.5" customHeight="1" thickBot="1" x14ac:dyDescent="0.3">
      <c r="A39" s="564"/>
      <c r="B39" s="707"/>
      <c r="C39" s="617"/>
      <c r="D39" s="573"/>
      <c r="E39" s="566"/>
      <c r="F39" s="558"/>
      <c r="G39" s="56" t="s">
        <v>11</v>
      </c>
      <c r="H39" s="218">
        <f>H38</f>
        <v>719</v>
      </c>
      <c r="I39" s="224">
        <f>I38</f>
        <v>852</v>
      </c>
      <c r="J39" s="224">
        <f>J38</f>
        <v>845.5</v>
      </c>
      <c r="K39" s="487"/>
      <c r="L39" s="724"/>
      <c r="M39" s="724"/>
      <c r="N39" s="705"/>
      <c r="O39" s="683"/>
    </row>
    <row r="40" spans="1:15" s="1" customFormat="1" ht="79.5" customHeight="1" x14ac:dyDescent="0.25">
      <c r="A40" s="380" t="s">
        <v>7</v>
      </c>
      <c r="B40" s="395" t="s">
        <v>12</v>
      </c>
      <c r="C40" s="389" t="s">
        <v>15</v>
      </c>
      <c r="D40" s="239" t="s">
        <v>78</v>
      </c>
      <c r="E40" s="715" t="s">
        <v>34</v>
      </c>
      <c r="F40" s="400" t="s">
        <v>19</v>
      </c>
      <c r="G40" s="295" t="s">
        <v>20</v>
      </c>
      <c r="H40" s="119">
        <v>829.7</v>
      </c>
      <c r="I40" s="139">
        <v>829.7</v>
      </c>
      <c r="J40" s="139">
        <v>829.7</v>
      </c>
      <c r="K40" s="385" t="s">
        <v>155</v>
      </c>
      <c r="L40" s="93">
        <v>34</v>
      </c>
      <c r="M40" s="152">
        <v>34</v>
      </c>
      <c r="N40" s="287" t="s">
        <v>199</v>
      </c>
      <c r="O40" s="331"/>
    </row>
    <row r="41" spans="1:15" s="1" customFormat="1" ht="42" customHeight="1" x14ac:dyDescent="0.25">
      <c r="A41" s="381"/>
      <c r="B41" s="184"/>
      <c r="C41" s="393"/>
      <c r="D41" s="9" t="s">
        <v>79</v>
      </c>
      <c r="E41" s="716"/>
      <c r="F41" s="401"/>
      <c r="G41" s="8"/>
      <c r="H41" s="32"/>
      <c r="I41" s="322"/>
      <c r="J41" s="322"/>
      <c r="K41" s="486" t="s">
        <v>92</v>
      </c>
      <c r="L41" s="774">
        <v>36</v>
      </c>
      <c r="M41" s="774">
        <v>41</v>
      </c>
      <c r="N41" s="703"/>
      <c r="O41" s="742" t="s">
        <v>179</v>
      </c>
    </row>
    <row r="42" spans="1:15" s="1" customFormat="1" ht="41.25" customHeight="1" x14ac:dyDescent="0.25">
      <c r="A42" s="381"/>
      <c r="B42" s="184"/>
      <c r="C42" s="393"/>
      <c r="D42" s="9" t="s">
        <v>80</v>
      </c>
      <c r="E42" s="716"/>
      <c r="F42" s="401"/>
      <c r="G42" s="8"/>
      <c r="H42" s="32"/>
      <c r="I42" s="322"/>
      <c r="J42" s="322"/>
      <c r="K42" s="718"/>
      <c r="L42" s="775"/>
      <c r="M42" s="775"/>
      <c r="N42" s="772"/>
      <c r="O42" s="539"/>
    </row>
    <row r="43" spans="1:15" s="1" customFormat="1" ht="101.25" customHeight="1" thickBot="1" x14ac:dyDescent="0.3">
      <c r="A43" s="382"/>
      <c r="B43" s="396"/>
      <c r="C43" s="390"/>
      <c r="D43" s="436" t="s">
        <v>81</v>
      </c>
      <c r="E43" s="717"/>
      <c r="F43" s="402"/>
      <c r="G43" s="437"/>
      <c r="H43" s="438"/>
      <c r="I43" s="435"/>
      <c r="J43" s="435"/>
      <c r="K43" s="439" t="s">
        <v>93</v>
      </c>
      <c r="L43" s="440">
        <v>20</v>
      </c>
      <c r="M43" s="441">
        <v>32</v>
      </c>
      <c r="N43" s="442"/>
      <c r="O43" s="443" t="s">
        <v>159</v>
      </c>
    </row>
    <row r="44" spans="1:15" s="1" customFormat="1" ht="42" customHeight="1" x14ac:dyDescent="0.25">
      <c r="A44" s="324"/>
      <c r="B44" s="184"/>
      <c r="C44" s="319"/>
      <c r="D44" s="9" t="s">
        <v>82</v>
      </c>
      <c r="E44" s="261"/>
      <c r="F44" s="298"/>
      <c r="G44" s="8"/>
      <c r="H44" s="32"/>
      <c r="I44" s="322"/>
      <c r="J44" s="322"/>
      <c r="K44" s="743" t="s">
        <v>94</v>
      </c>
      <c r="L44" s="111">
        <v>2</v>
      </c>
      <c r="M44" s="150">
        <v>2</v>
      </c>
      <c r="N44" s="745"/>
      <c r="O44" s="682"/>
    </row>
    <row r="45" spans="1:15" s="1" customFormat="1" ht="51.75" customHeight="1" x14ac:dyDescent="0.25">
      <c r="A45" s="185"/>
      <c r="B45" s="184"/>
      <c r="C45" s="319"/>
      <c r="D45" s="561" t="s">
        <v>77</v>
      </c>
      <c r="E45" s="261"/>
      <c r="F45" s="713"/>
      <c r="G45" s="41"/>
      <c r="H45" s="39"/>
      <c r="I45" s="128"/>
      <c r="J45" s="128"/>
      <c r="K45" s="743"/>
      <c r="L45" s="92"/>
      <c r="M45" s="151"/>
      <c r="N45" s="745"/>
      <c r="O45" s="682"/>
    </row>
    <row r="46" spans="1:15" s="1" customFormat="1" ht="16.5" customHeight="1" thickBot="1" x14ac:dyDescent="0.3">
      <c r="A46" s="186"/>
      <c r="B46" s="321"/>
      <c r="C46" s="225"/>
      <c r="D46" s="562"/>
      <c r="E46" s="262"/>
      <c r="F46" s="714"/>
      <c r="G46" s="226" t="s">
        <v>11</v>
      </c>
      <c r="H46" s="218">
        <f>SUM(H40:H45)</f>
        <v>829.7</v>
      </c>
      <c r="I46" s="224">
        <f>I40</f>
        <v>829.7</v>
      </c>
      <c r="J46" s="224">
        <f>J40</f>
        <v>829.7</v>
      </c>
      <c r="K46" s="46"/>
      <c r="L46" s="89"/>
      <c r="M46" s="146"/>
      <c r="N46" s="746"/>
      <c r="O46" s="683"/>
    </row>
    <row r="47" spans="1:15" s="1" customFormat="1" ht="24" customHeight="1" x14ac:dyDescent="0.25">
      <c r="A47" s="488" t="s">
        <v>7</v>
      </c>
      <c r="B47" s="571" t="s">
        <v>12</v>
      </c>
      <c r="C47" s="541" t="s">
        <v>17</v>
      </c>
      <c r="D47" s="644" t="s">
        <v>35</v>
      </c>
      <c r="E47" s="565" t="s">
        <v>36</v>
      </c>
      <c r="F47" s="604" t="s">
        <v>19</v>
      </c>
      <c r="G47" s="295" t="s">
        <v>20</v>
      </c>
      <c r="H47" s="29">
        <v>80</v>
      </c>
      <c r="I47" s="123">
        <v>80</v>
      </c>
      <c r="J47" s="123">
        <v>80</v>
      </c>
      <c r="K47" s="497" t="s">
        <v>156</v>
      </c>
      <c r="L47" s="300">
        <v>20</v>
      </c>
      <c r="M47" s="301">
        <v>16</v>
      </c>
      <c r="N47" s="727"/>
      <c r="O47" s="770" t="s">
        <v>180</v>
      </c>
    </row>
    <row r="48" spans="1:15" s="1" customFormat="1" ht="16.5" customHeight="1" thickBot="1" x14ac:dyDescent="0.3">
      <c r="A48" s="490"/>
      <c r="B48" s="572"/>
      <c r="C48" s="528"/>
      <c r="D48" s="647"/>
      <c r="E48" s="566"/>
      <c r="F48" s="606"/>
      <c r="G48" s="221" t="s">
        <v>11</v>
      </c>
      <c r="H48" s="222">
        <f>H47</f>
        <v>80</v>
      </c>
      <c r="I48" s="222">
        <f>I47</f>
        <v>80</v>
      </c>
      <c r="J48" s="222">
        <f>J47</f>
        <v>80</v>
      </c>
      <c r="K48" s="487"/>
      <c r="L48" s="89"/>
      <c r="M48" s="146"/>
      <c r="N48" s="728"/>
      <c r="O48" s="771"/>
    </row>
    <row r="49" spans="1:15" s="1" customFormat="1" ht="32.25" customHeight="1" x14ac:dyDescent="0.25">
      <c r="A49" s="582" t="s">
        <v>7</v>
      </c>
      <c r="B49" s="598" t="s">
        <v>12</v>
      </c>
      <c r="C49" s="636" t="s">
        <v>21</v>
      </c>
      <c r="D49" s="525" t="s">
        <v>37</v>
      </c>
      <c r="E49" s="585" t="s">
        <v>75</v>
      </c>
      <c r="F49" s="296" t="s">
        <v>38</v>
      </c>
      <c r="G49" s="55" t="s">
        <v>20</v>
      </c>
      <c r="H49" s="26">
        <v>150</v>
      </c>
      <c r="I49" s="129">
        <v>150</v>
      </c>
      <c r="J49" s="342">
        <v>43.8</v>
      </c>
      <c r="K49" s="497" t="s">
        <v>88</v>
      </c>
      <c r="L49" s="93">
        <v>5</v>
      </c>
      <c r="M49" s="152">
        <v>5</v>
      </c>
      <c r="N49" s="674" t="s">
        <v>181</v>
      </c>
      <c r="O49" s="681"/>
    </row>
    <row r="50" spans="1:15" s="1" customFormat="1" ht="32.25" customHeight="1" x14ac:dyDescent="0.25">
      <c r="A50" s="583"/>
      <c r="B50" s="599"/>
      <c r="C50" s="662"/>
      <c r="D50" s="526"/>
      <c r="E50" s="586"/>
      <c r="F50" s="290" t="s">
        <v>19</v>
      </c>
      <c r="G50" s="60" t="s">
        <v>14</v>
      </c>
      <c r="H50" s="33">
        <v>0</v>
      </c>
      <c r="I50" s="120">
        <v>181.4</v>
      </c>
      <c r="J50" s="343">
        <v>179.9</v>
      </c>
      <c r="K50" s="743"/>
      <c r="L50" s="111"/>
      <c r="M50" s="150"/>
      <c r="N50" s="704"/>
      <c r="O50" s="682"/>
    </row>
    <row r="51" spans="1:15" s="1" customFormat="1" ht="15.75" customHeight="1" thickBot="1" x14ac:dyDescent="0.3">
      <c r="A51" s="584"/>
      <c r="B51" s="600"/>
      <c r="C51" s="637"/>
      <c r="D51" s="573"/>
      <c r="E51" s="587"/>
      <c r="F51" s="289"/>
      <c r="G51" s="221" t="s">
        <v>11</v>
      </c>
      <c r="H51" s="222">
        <f>SUM(H49:H50)</f>
        <v>150</v>
      </c>
      <c r="I51" s="222">
        <f>SUM(I49:I50)</f>
        <v>331.4</v>
      </c>
      <c r="J51" s="222">
        <f>SUM(J49:J50)</f>
        <v>223.7</v>
      </c>
      <c r="K51" s="47"/>
      <c r="L51" s="89"/>
      <c r="M51" s="146"/>
      <c r="N51" s="705"/>
      <c r="O51" s="683"/>
    </row>
    <row r="52" spans="1:15" s="1" customFormat="1" ht="14.25" customHeight="1" x14ac:dyDescent="0.25">
      <c r="A52" s="582" t="s">
        <v>7</v>
      </c>
      <c r="B52" s="598" t="s">
        <v>12</v>
      </c>
      <c r="C52" s="636" t="s">
        <v>39</v>
      </c>
      <c r="D52" s="525" t="s">
        <v>40</v>
      </c>
      <c r="E52" s="585" t="s">
        <v>75</v>
      </c>
      <c r="F52" s="604" t="s">
        <v>19</v>
      </c>
      <c r="G52" s="10" t="s">
        <v>20</v>
      </c>
      <c r="H52" s="26">
        <v>54.4</v>
      </c>
      <c r="I52" s="129">
        <v>54.4</v>
      </c>
      <c r="J52" s="129">
        <v>54.4</v>
      </c>
      <c r="K52" s="44" t="s">
        <v>113</v>
      </c>
      <c r="L52" s="93">
        <v>16</v>
      </c>
      <c r="M52" s="152">
        <v>16</v>
      </c>
      <c r="N52" s="674"/>
      <c r="O52" s="331"/>
    </row>
    <row r="53" spans="1:15" s="1" customFormat="1" ht="14.25" customHeight="1" x14ac:dyDescent="0.25">
      <c r="A53" s="583"/>
      <c r="B53" s="599"/>
      <c r="C53" s="662"/>
      <c r="D53" s="526"/>
      <c r="E53" s="586"/>
      <c r="F53" s="605"/>
      <c r="G53" s="11" t="s">
        <v>14</v>
      </c>
      <c r="H53" s="34">
        <v>0</v>
      </c>
      <c r="I53" s="130">
        <v>571.20000000000005</v>
      </c>
      <c r="J53" s="283">
        <v>542.9</v>
      </c>
      <c r="K53" s="293"/>
      <c r="L53" s="111"/>
      <c r="M53" s="150"/>
      <c r="N53" s="704"/>
      <c r="O53" s="333"/>
    </row>
    <row r="54" spans="1:15" s="1" customFormat="1" ht="14.25" customHeight="1" thickBot="1" x14ac:dyDescent="0.3">
      <c r="A54" s="584"/>
      <c r="B54" s="600"/>
      <c r="C54" s="637"/>
      <c r="D54" s="573"/>
      <c r="E54" s="587"/>
      <c r="F54" s="606"/>
      <c r="G54" s="221" t="s">
        <v>11</v>
      </c>
      <c r="H54" s="222">
        <f>SUM(H52:H53)</f>
        <v>54.4</v>
      </c>
      <c r="I54" s="222">
        <f>SUM(I52:I53)</f>
        <v>625.6</v>
      </c>
      <c r="J54" s="222">
        <f>SUM(J52:J53)</f>
        <v>597.29999999999995</v>
      </c>
      <c r="K54" s="47"/>
      <c r="L54" s="89"/>
      <c r="M54" s="146"/>
      <c r="N54" s="705"/>
      <c r="O54" s="332"/>
    </row>
    <row r="55" spans="1:15" s="1" customFormat="1" ht="84" customHeight="1" x14ac:dyDescent="0.25">
      <c r="A55" s="582" t="s">
        <v>7</v>
      </c>
      <c r="B55" s="598" t="s">
        <v>12</v>
      </c>
      <c r="C55" s="636" t="s">
        <v>116</v>
      </c>
      <c r="D55" s="638" t="s">
        <v>119</v>
      </c>
      <c r="E55" s="585"/>
      <c r="F55" s="604" t="s">
        <v>19</v>
      </c>
      <c r="G55" s="295" t="s">
        <v>14</v>
      </c>
      <c r="H55" s="29">
        <v>0</v>
      </c>
      <c r="I55" s="123">
        <v>515</v>
      </c>
      <c r="J55" s="325">
        <v>514.9</v>
      </c>
      <c r="K55" s="44" t="s">
        <v>117</v>
      </c>
      <c r="L55" s="93"/>
      <c r="M55" s="152">
        <v>88</v>
      </c>
      <c r="N55" s="674" t="s">
        <v>160</v>
      </c>
      <c r="O55" s="735"/>
    </row>
    <row r="56" spans="1:15" s="1" customFormat="1" ht="25.5" customHeight="1" thickBot="1" x14ac:dyDescent="0.3">
      <c r="A56" s="584"/>
      <c r="B56" s="600"/>
      <c r="C56" s="637"/>
      <c r="D56" s="562"/>
      <c r="E56" s="587"/>
      <c r="F56" s="606"/>
      <c r="G56" s="221" t="s">
        <v>11</v>
      </c>
      <c r="H56" s="222">
        <f>SUM(H55:H55)</f>
        <v>0</v>
      </c>
      <c r="I56" s="222">
        <f>SUM(I55:I55)</f>
        <v>515</v>
      </c>
      <c r="J56" s="222">
        <f>SUM(J55:J55)</f>
        <v>514.9</v>
      </c>
      <c r="K56" s="195"/>
      <c r="L56" s="92"/>
      <c r="M56" s="151"/>
      <c r="N56" s="705"/>
      <c r="O56" s="540"/>
    </row>
    <row r="57" spans="1:15" s="1" customFormat="1" ht="15" customHeight="1" thickBot="1" x14ac:dyDescent="0.3">
      <c r="A57" s="177" t="s">
        <v>7</v>
      </c>
      <c r="B57" s="178" t="s">
        <v>12</v>
      </c>
      <c r="C57" s="658" t="s">
        <v>23</v>
      </c>
      <c r="D57" s="659"/>
      <c r="E57" s="659"/>
      <c r="F57" s="659"/>
      <c r="G57" s="660"/>
      <c r="H57" s="12">
        <f>H56+H54+H51+H48+H46+H39+H37</f>
        <v>11834.500000000002</v>
      </c>
      <c r="I57" s="12">
        <f>I56+I54+I51+I48+I46+I39+I37</f>
        <v>13953.099999999999</v>
      </c>
      <c r="J57" s="12">
        <f>J56+J54+J51+J48+J46+J39+J37</f>
        <v>13154.1</v>
      </c>
      <c r="K57" s="776"/>
      <c r="L57" s="777"/>
      <c r="M57" s="777"/>
      <c r="N57" s="777"/>
      <c r="O57" s="778"/>
    </row>
    <row r="58" spans="1:15" s="1" customFormat="1" ht="15" customHeight="1" thickBot="1" x14ac:dyDescent="0.3">
      <c r="A58" s="187" t="s">
        <v>7</v>
      </c>
      <c r="B58" s="190" t="s">
        <v>15</v>
      </c>
      <c r="C58" s="719" t="s">
        <v>41</v>
      </c>
      <c r="D58" s="720"/>
      <c r="E58" s="720"/>
      <c r="F58" s="720"/>
      <c r="G58" s="720"/>
      <c r="H58" s="720"/>
      <c r="I58" s="720"/>
      <c r="J58" s="720"/>
      <c r="K58" s="720"/>
      <c r="L58" s="720"/>
      <c r="M58" s="720"/>
      <c r="N58" s="720"/>
      <c r="O58" s="721"/>
    </row>
    <row r="59" spans="1:15" s="2" customFormat="1" ht="42" customHeight="1" thickBot="1" x14ac:dyDescent="0.3">
      <c r="A59" s="177" t="s">
        <v>7</v>
      </c>
      <c r="B59" s="178" t="s">
        <v>15</v>
      </c>
      <c r="C59" s="448" t="s">
        <v>7</v>
      </c>
      <c r="D59" s="449" t="s">
        <v>42</v>
      </c>
      <c r="E59" s="450"/>
      <c r="F59" s="451">
        <v>5</v>
      </c>
      <c r="G59" s="452"/>
      <c r="H59" s="453"/>
      <c r="I59" s="454"/>
      <c r="J59" s="454"/>
      <c r="K59" s="455"/>
      <c r="L59" s="456"/>
      <c r="M59" s="457"/>
      <c r="N59" s="458"/>
      <c r="O59" s="459"/>
    </row>
    <row r="60" spans="1:15" s="2" customFormat="1" ht="35.25" customHeight="1" x14ac:dyDescent="0.25">
      <c r="A60" s="318"/>
      <c r="B60" s="304"/>
      <c r="C60" s="188"/>
      <c r="D60" s="642" t="s">
        <v>85</v>
      </c>
      <c r="E60" s="608" t="s">
        <v>66</v>
      </c>
      <c r="F60" s="444"/>
      <c r="G60" s="75" t="s">
        <v>71</v>
      </c>
      <c r="H60" s="446">
        <v>387.3</v>
      </c>
      <c r="I60" s="447">
        <v>364.9</v>
      </c>
      <c r="J60" s="447">
        <v>191</v>
      </c>
      <c r="K60" s="722" t="s">
        <v>122</v>
      </c>
      <c r="L60" s="273">
        <v>1</v>
      </c>
      <c r="M60" s="274">
        <v>1</v>
      </c>
      <c r="N60" s="729" t="s">
        <v>147</v>
      </c>
      <c r="O60" s="729" t="s">
        <v>182</v>
      </c>
    </row>
    <row r="61" spans="1:15" s="2" customFormat="1" ht="35.25" customHeight="1" x14ac:dyDescent="0.25">
      <c r="A61" s="318"/>
      <c r="B61" s="304"/>
      <c r="C61" s="188"/>
      <c r="D61" s="642"/>
      <c r="E61" s="608"/>
      <c r="F61" s="444"/>
      <c r="G61" s="71" t="s">
        <v>43</v>
      </c>
      <c r="H61" s="66">
        <v>1536.1</v>
      </c>
      <c r="I61" s="124">
        <v>1536.1</v>
      </c>
      <c r="J61" s="124">
        <v>1549.27</v>
      </c>
      <c r="K61" s="722"/>
      <c r="L61" s="271"/>
      <c r="M61" s="272"/>
      <c r="N61" s="729"/>
      <c r="O61" s="729"/>
    </row>
    <row r="62" spans="1:15" s="2" customFormat="1" ht="35.25" customHeight="1" x14ac:dyDescent="0.25">
      <c r="A62" s="318"/>
      <c r="B62" s="304"/>
      <c r="C62" s="188"/>
      <c r="D62" s="642"/>
      <c r="E62" s="608"/>
      <c r="F62" s="444"/>
      <c r="G62" s="70" t="s">
        <v>106</v>
      </c>
      <c r="H62" s="64">
        <v>951.7</v>
      </c>
      <c r="I62" s="132">
        <v>951.7</v>
      </c>
      <c r="J62" s="132">
        <v>951.7</v>
      </c>
      <c r="K62" s="303" t="s">
        <v>142</v>
      </c>
      <c r="L62" s="273">
        <v>100</v>
      </c>
      <c r="M62" s="274">
        <v>99.6</v>
      </c>
      <c r="N62" s="729"/>
      <c r="O62" s="729"/>
    </row>
    <row r="63" spans="1:15" s="2" customFormat="1" ht="18.75" customHeight="1" x14ac:dyDescent="0.25">
      <c r="A63" s="318"/>
      <c r="B63" s="304"/>
      <c r="C63" s="188"/>
      <c r="D63" s="643"/>
      <c r="E63" s="609"/>
      <c r="F63" s="444"/>
      <c r="G63" s="35" t="s">
        <v>11</v>
      </c>
      <c r="H63" s="36">
        <f>SUM(H60:H62)</f>
        <v>2875.1</v>
      </c>
      <c r="I63" s="36">
        <f>SUM(I60:I62)</f>
        <v>2852.7</v>
      </c>
      <c r="J63" s="36">
        <f>SUM(J60:J62)</f>
        <v>2691.9700000000003</v>
      </c>
      <c r="K63" s="275"/>
      <c r="L63" s="276"/>
      <c r="M63" s="277"/>
      <c r="N63" s="730"/>
      <c r="O63" s="730"/>
    </row>
    <row r="64" spans="1:15" s="2" customFormat="1" ht="22.5" customHeight="1" x14ac:dyDescent="0.25">
      <c r="A64" s="318"/>
      <c r="B64" s="304"/>
      <c r="C64" s="188"/>
      <c r="D64" s="646" t="s">
        <v>109</v>
      </c>
      <c r="E64" s="607" t="s">
        <v>67</v>
      </c>
      <c r="F64" s="444"/>
      <c r="G64" s="71" t="s">
        <v>71</v>
      </c>
      <c r="H64" s="72">
        <v>121.9</v>
      </c>
      <c r="I64" s="133">
        <v>121.9</v>
      </c>
      <c r="J64" s="133">
        <v>5.9</v>
      </c>
      <c r="K64" s="307" t="s">
        <v>112</v>
      </c>
      <c r="L64" s="266">
        <v>1</v>
      </c>
      <c r="M64" s="154">
        <v>0.75</v>
      </c>
      <c r="N64" s="703" t="s">
        <v>148</v>
      </c>
      <c r="O64" s="742" t="s">
        <v>149</v>
      </c>
    </row>
    <row r="65" spans="1:15" s="2" customFormat="1" ht="22.5" customHeight="1" x14ac:dyDescent="0.25">
      <c r="A65" s="318"/>
      <c r="B65" s="304"/>
      <c r="C65" s="188"/>
      <c r="D65" s="645"/>
      <c r="E65" s="608"/>
      <c r="F65" s="444"/>
      <c r="G65" s="70" t="s">
        <v>20</v>
      </c>
      <c r="H65" s="64">
        <v>2.8</v>
      </c>
      <c r="I65" s="132">
        <v>2.8</v>
      </c>
      <c r="J65" s="132">
        <v>2.8</v>
      </c>
      <c r="K65" s="265" t="s">
        <v>143</v>
      </c>
      <c r="L65" s="266">
        <v>808</v>
      </c>
      <c r="M65" s="154"/>
      <c r="N65" s="704"/>
      <c r="O65" s="539"/>
    </row>
    <row r="66" spans="1:15" s="2" customFormat="1" ht="22.5" customHeight="1" x14ac:dyDescent="0.25">
      <c r="A66" s="318"/>
      <c r="B66" s="304"/>
      <c r="C66" s="188"/>
      <c r="D66" s="645"/>
      <c r="E66" s="608"/>
      <c r="F66" s="444"/>
      <c r="G66" s="71" t="s">
        <v>43</v>
      </c>
      <c r="H66" s="72">
        <v>706.2</v>
      </c>
      <c r="I66" s="133">
        <v>706.2</v>
      </c>
      <c r="J66" s="133">
        <v>32.4</v>
      </c>
      <c r="K66" s="265" t="s">
        <v>142</v>
      </c>
      <c r="L66" s="266">
        <v>30</v>
      </c>
      <c r="M66" s="154"/>
      <c r="N66" s="269"/>
      <c r="O66" s="539"/>
    </row>
    <row r="67" spans="1:15" s="2" customFormat="1" ht="22.5" customHeight="1" thickBot="1" x14ac:dyDescent="0.3">
      <c r="A67" s="314"/>
      <c r="B67" s="316"/>
      <c r="C67" s="189"/>
      <c r="D67" s="647"/>
      <c r="E67" s="654"/>
      <c r="F67" s="445"/>
      <c r="G67" s="56" t="s">
        <v>11</v>
      </c>
      <c r="H67" s="57">
        <f>SUM(H64:H66)</f>
        <v>830.90000000000009</v>
      </c>
      <c r="I67" s="57">
        <f>SUM(I64:I66)</f>
        <v>830.90000000000009</v>
      </c>
      <c r="J67" s="57">
        <f>SUM(J64:J66)</f>
        <v>41.099999999999994</v>
      </c>
      <c r="K67" s="308"/>
      <c r="L67" s="310"/>
      <c r="M67" s="311"/>
      <c r="N67" s="270"/>
      <c r="O67" s="540"/>
    </row>
    <row r="68" spans="1:15" s="2" customFormat="1" ht="24" customHeight="1" x14ac:dyDescent="0.25">
      <c r="A68" s="318"/>
      <c r="B68" s="304"/>
      <c r="C68" s="188"/>
      <c r="D68" s="644" t="s">
        <v>110</v>
      </c>
      <c r="E68" s="608" t="s">
        <v>68</v>
      </c>
      <c r="F68" s="579">
        <v>5</v>
      </c>
      <c r="G68" s="71" t="s">
        <v>71</v>
      </c>
      <c r="H68" s="73">
        <v>122.2</v>
      </c>
      <c r="I68" s="134">
        <v>122.2</v>
      </c>
      <c r="J68" s="134">
        <v>4.5</v>
      </c>
      <c r="K68" s="265" t="s">
        <v>112</v>
      </c>
      <c r="L68" s="266">
        <v>1</v>
      </c>
      <c r="M68" s="154">
        <v>0.75</v>
      </c>
      <c r="N68" s="674" t="s">
        <v>189</v>
      </c>
      <c r="O68" s="735" t="s">
        <v>149</v>
      </c>
    </row>
    <row r="69" spans="1:15" s="2" customFormat="1" ht="24" customHeight="1" x14ac:dyDescent="0.25">
      <c r="A69" s="318"/>
      <c r="B69" s="304"/>
      <c r="C69" s="188"/>
      <c r="D69" s="645"/>
      <c r="E69" s="608"/>
      <c r="F69" s="580"/>
      <c r="G69" s="70" t="s">
        <v>20</v>
      </c>
      <c r="H69" s="74">
        <v>2.8</v>
      </c>
      <c r="I69" s="135">
        <v>2.8</v>
      </c>
      <c r="J69" s="135">
        <v>2.8</v>
      </c>
      <c r="K69" s="265" t="s">
        <v>143</v>
      </c>
      <c r="L69" s="266">
        <v>655</v>
      </c>
      <c r="M69" s="154"/>
      <c r="N69" s="675"/>
      <c r="O69" s="539"/>
    </row>
    <row r="70" spans="1:15" s="2" customFormat="1" ht="24" customHeight="1" x14ac:dyDescent="0.25">
      <c r="A70" s="318"/>
      <c r="B70" s="304"/>
      <c r="C70" s="188"/>
      <c r="D70" s="645"/>
      <c r="E70" s="608"/>
      <c r="F70" s="580"/>
      <c r="G70" s="75" t="s">
        <v>43</v>
      </c>
      <c r="H70" s="76">
        <v>708</v>
      </c>
      <c r="I70" s="136">
        <v>708</v>
      </c>
      <c r="J70" s="136">
        <v>28.4</v>
      </c>
      <c r="K70" s="265" t="s">
        <v>142</v>
      </c>
      <c r="L70" s="266">
        <v>30</v>
      </c>
      <c r="M70" s="154"/>
      <c r="N70" s="675"/>
      <c r="O70" s="539"/>
    </row>
    <row r="71" spans="1:15" s="2" customFormat="1" ht="15" customHeight="1" x14ac:dyDescent="0.25">
      <c r="A71" s="318"/>
      <c r="B71" s="304"/>
      <c r="C71" s="188"/>
      <c r="D71" s="645"/>
      <c r="E71" s="609"/>
      <c r="F71" s="580"/>
      <c r="G71" s="268" t="s">
        <v>11</v>
      </c>
      <c r="H71" s="267">
        <f>SUM(H68:H70)</f>
        <v>833</v>
      </c>
      <c r="I71" s="267">
        <f>SUM(I68:I70)</f>
        <v>833</v>
      </c>
      <c r="J71" s="267">
        <f>SUM(J68:J70)</f>
        <v>35.699999999999996</v>
      </c>
      <c r="K71" s="265"/>
      <c r="L71" s="266"/>
      <c r="M71" s="266"/>
      <c r="N71" s="675"/>
      <c r="O71" s="744"/>
    </row>
    <row r="72" spans="1:15" s="2" customFormat="1" ht="17.25" customHeight="1" x14ac:dyDescent="0.25">
      <c r="A72" s="318"/>
      <c r="B72" s="304"/>
      <c r="C72" s="188"/>
      <c r="D72" s="646" t="s">
        <v>111</v>
      </c>
      <c r="E72" s="607" t="s">
        <v>69</v>
      </c>
      <c r="F72" s="580"/>
      <c r="G72" s="77" t="s">
        <v>71</v>
      </c>
      <c r="H72" s="78">
        <v>228.5</v>
      </c>
      <c r="I72" s="137">
        <v>228.5</v>
      </c>
      <c r="J72" s="137">
        <v>5.8</v>
      </c>
      <c r="K72" s="307" t="s">
        <v>112</v>
      </c>
      <c r="L72" s="309">
        <v>1</v>
      </c>
      <c r="M72" s="309">
        <v>1</v>
      </c>
      <c r="N72" s="703" t="s">
        <v>146</v>
      </c>
      <c r="O72" s="742" t="s">
        <v>183</v>
      </c>
    </row>
    <row r="73" spans="1:15" s="2" customFormat="1" ht="17.25" customHeight="1" x14ac:dyDescent="0.25">
      <c r="A73" s="318"/>
      <c r="B73" s="304"/>
      <c r="C73" s="188"/>
      <c r="D73" s="645"/>
      <c r="E73" s="608"/>
      <c r="F73" s="580"/>
      <c r="G73" s="70" t="s">
        <v>20</v>
      </c>
      <c r="H73" s="74">
        <v>1.9</v>
      </c>
      <c r="I73" s="135">
        <v>1.9</v>
      </c>
      <c r="J73" s="135">
        <v>1.9</v>
      </c>
      <c r="K73" s="265" t="s">
        <v>143</v>
      </c>
      <c r="L73" s="266">
        <v>758</v>
      </c>
      <c r="M73" s="154"/>
      <c r="N73" s="704"/>
      <c r="O73" s="539"/>
    </row>
    <row r="74" spans="1:15" s="2" customFormat="1" ht="17.25" customHeight="1" x14ac:dyDescent="0.25">
      <c r="A74" s="318"/>
      <c r="B74" s="304"/>
      <c r="C74" s="188"/>
      <c r="D74" s="645"/>
      <c r="E74" s="608"/>
      <c r="F74" s="580"/>
      <c r="G74" s="70" t="s">
        <v>43</v>
      </c>
      <c r="H74" s="74">
        <v>1302.5999999999999</v>
      </c>
      <c r="I74" s="135">
        <v>1302.5999999999999</v>
      </c>
      <c r="J74" s="135">
        <v>6.2</v>
      </c>
      <c r="K74" s="265" t="s">
        <v>142</v>
      </c>
      <c r="L74" s="266">
        <v>30</v>
      </c>
      <c r="M74" s="154"/>
      <c r="N74" s="704"/>
      <c r="O74" s="539"/>
    </row>
    <row r="75" spans="1:15" s="2" customFormat="1" ht="14.25" customHeight="1" x14ac:dyDescent="0.25">
      <c r="A75" s="318"/>
      <c r="B75" s="304"/>
      <c r="C75" s="188"/>
      <c r="D75" s="645"/>
      <c r="E75" s="609"/>
      <c r="F75" s="580"/>
      <c r="G75" s="268" t="s">
        <v>11</v>
      </c>
      <c r="H75" s="267">
        <f>SUM(H72:H74)</f>
        <v>1533</v>
      </c>
      <c r="I75" s="267">
        <f>SUM(I72:I74)</f>
        <v>1533</v>
      </c>
      <c r="J75" s="267">
        <f>SUM(J72:J74)</f>
        <v>13.899999999999999</v>
      </c>
      <c r="K75" s="265"/>
      <c r="L75" s="266"/>
      <c r="M75" s="266"/>
      <c r="N75" s="772"/>
      <c r="O75" s="744"/>
    </row>
    <row r="76" spans="1:15" s="2" customFormat="1" ht="32.25" customHeight="1" x14ac:dyDescent="0.25">
      <c r="A76" s="318"/>
      <c r="B76" s="304"/>
      <c r="C76" s="188"/>
      <c r="D76" s="639" t="s">
        <v>123</v>
      </c>
      <c r="E76" s="607" t="s">
        <v>70</v>
      </c>
      <c r="F76" s="580"/>
      <c r="G76" s="70" t="s">
        <v>71</v>
      </c>
      <c r="H76" s="74">
        <v>44.4</v>
      </c>
      <c r="I76" s="135">
        <v>66.8</v>
      </c>
      <c r="J76" s="135">
        <v>66.7</v>
      </c>
      <c r="K76" s="307" t="s">
        <v>124</v>
      </c>
      <c r="L76" s="309">
        <v>1</v>
      </c>
      <c r="M76" s="309">
        <v>1</v>
      </c>
      <c r="N76" s="703" t="s">
        <v>145</v>
      </c>
      <c r="O76" s="688"/>
    </row>
    <row r="77" spans="1:15" s="2" customFormat="1" ht="19.5" customHeight="1" x14ac:dyDescent="0.25">
      <c r="A77" s="318"/>
      <c r="B77" s="304"/>
      <c r="C77" s="188"/>
      <c r="D77" s="640"/>
      <c r="E77" s="608"/>
      <c r="F77" s="580"/>
      <c r="G77" s="70" t="s">
        <v>20</v>
      </c>
      <c r="H77" s="74">
        <v>15.6</v>
      </c>
      <c r="I77" s="135">
        <v>15.6</v>
      </c>
      <c r="J77" s="135">
        <v>15.6</v>
      </c>
      <c r="K77" s="265" t="s">
        <v>142</v>
      </c>
      <c r="L77" s="266">
        <v>100</v>
      </c>
      <c r="M77" s="154">
        <v>100</v>
      </c>
      <c r="N77" s="704"/>
      <c r="O77" s="689"/>
    </row>
    <row r="78" spans="1:15" s="2" customFormat="1" ht="19.5" customHeight="1" x14ac:dyDescent="0.25">
      <c r="A78" s="318"/>
      <c r="B78" s="304"/>
      <c r="C78" s="188"/>
      <c r="D78" s="640"/>
      <c r="E78" s="608"/>
      <c r="F78" s="580"/>
      <c r="G78" s="70" t="s">
        <v>43</v>
      </c>
      <c r="H78" s="74">
        <v>333.4</v>
      </c>
      <c r="I78" s="135">
        <v>333.4</v>
      </c>
      <c r="J78" s="135">
        <v>264</v>
      </c>
      <c r="K78" s="79"/>
      <c r="L78" s="95"/>
      <c r="M78" s="155"/>
      <c r="N78" s="704"/>
      <c r="O78" s="689"/>
    </row>
    <row r="79" spans="1:15" s="6" customFormat="1" ht="19.5" customHeight="1" x14ac:dyDescent="0.25">
      <c r="A79" s="318"/>
      <c r="B79" s="304"/>
      <c r="C79" s="188"/>
      <c r="D79" s="641"/>
      <c r="E79" s="609"/>
      <c r="F79" s="581"/>
      <c r="G79" s="268" t="s">
        <v>11</v>
      </c>
      <c r="H79" s="80">
        <f>SUM(H76:H78)</f>
        <v>393.4</v>
      </c>
      <c r="I79" s="116">
        <f>SUM(I76:I78)</f>
        <v>415.79999999999995</v>
      </c>
      <c r="J79" s="116">
        <f>SUM(J76:J78)</f>
        <v>346.3</v>
      </c>
      <c r="K79" s="79"/>
      <c r="L79" s="95"/>
      <c r="M79" s="155"/>
      <c r="N79" s="704"/>
      <c r="O79" s="689"/>
    </row>
    <row r="80" spans="1:15" s="6" customFormat="1" ht="15.75" customHeight="1" thickBot="1" x14ac:dyDescent="0.3">
      <c r="A80" s="314"/>
      <c r="B80" s="316"/>
      <c r="C80" s="189"/>
      <c r="D80" s="223"/>
      <c r="E80" s="223"/>
      <c r="F80" s="263"/>
      <c r="G80" s="37" t="s">
        <v>11</v>
      </c>
      <c r="H80" s="81">
        <f>H79+H75+H71+H67+H63</f>
        <v>6465.4</v>
      </c>
      <c r="I80" s="117">
        <f>I79+I75+I71+I67+I63</f>
        <v>6465.4</v>
      </c>
      <c r="J80" s="117">
        <f>J79+J75+J71+J67+J63</f>
        <v>3128.9700000000003</v>
      </c>
      <c r="K80" s="82"/>
      <c r="L80" s="96"/>
      <c r="M80" s="156"/>
      <c r="N80" s="705"/>
      <c r="O80" s="690"/>
    </row>
    <row r="81" spans="1:16" s="2" customFormat="1" ht="54.75" customHeight="1" x14ac:dyDescent="0.25">
      <c r="A81" s="313" t="s">
        <v>7</v>
      </c>
      <c r="B81" s="315" t="s">
        <v>15</v>
      </c>
      <c r="C81" s="240" t="s">
        <v>12</v>
      </c>
      <c r="D81" s="281" t="s">
        <v>44</v>
      </c>
      <c r="E81" s="13"/>
      <c r="F81" s="317"/>
      <c r="G81" s="68"/>
      <c r="H81" s="241"/>
      <c r="I81" s="134"/>
      <c r="J81" s="134"/>
      <c r="K81" s="242"/>
      <c r="L81" s="243"/>
      <c r="M81" s="244"/>
      <c r="N81" s="197"/>
      <c r="O81" s="331"/>
    </row>
    <row r="82" spans="1:16" s="2" customFormat="1" ht="62.25" customHeight="1" x14ac:dyDescent="0.25">
      <c r="A82" s="318"/>
      <c r="B82" s="304"/>
      <c r="C82" s="312"/>
      <c r="D82" s="645" t="s">
        <v>86</v>
      </c>
      <c r="E82" s="614" t="s">
        <v>87</v>
      </c>
      <c r="F82" s="580">
        <v>5</v>
      </c>
      <c r="G82" s="70" t="s">
        <v>71</v>
      </c>
      <c r="H82" s="83">
        <v>500</v>
      </c>
      <c r="I82" s="135">
        <v>500</v>
      </c>
      <c r="J82" s="135">
        <v>62.1</v>
      </c>
      <c r="K82" s="265" t="s">
        <v>112</v>
      </c>
      <c r="L82" s="97">
        <v>1</v>
      </c>
      <c r="M82" s="143">
        <v>0.75</v>
      </c>
      <c r="N82" s="279" t="s">
        <v>148</v>
      </c>
      <c r="O82" s="539" t="s">
        <v>184</v>
      </c>
      <c r="P82" s="278"/>
    </row>
    <row r="83" spans="1:16" s="2" customFormat="1" ht="54" customHeight="1" x14ac:dyDescent="0.25">
      <c r="A83" s="318"/>
      <c r="B83" s="304"/>
      <c r="C83" s="312"/>
      <c r="D83" s="645"/>
      <c r="E83" s="614"/>
      <c r="F83" s="580"/>
      <c r="G83" s="77" t="s">
        <v>43</v>
      </c>
      <c r="H83" s="114">
        <v>545.20000000000005</v>
      </c>
      <c r="I83" s="137">
        <v>545.20000000000005</v>
      </c>
      <c r="J83" s="137">
        <v>0</v>
      </c>
      <c r="K83" s="265" t="s">
        <v>143</v>
      </c>
      <c r="L83" s="97">
        <v>1394</v>
      </c>
      <c r="M83" s="143"/>
      <c r="N83" s="279"/>
      <c r="O83" s="539"/>
    </row>
    <row r="84" spans="1:16" s="2" customFormat="1" ht="18" customHeight="1" thickBot="1" x14ac:dyDescent="0.3">
      <c r="A84" s="318"/>
      <c r="B84" s="304"/>
      <c r="C84" s="312"/>
      <c r="D84" s="645"/>
      <c r="E84" s="614"/>
      <c r="F84" s="613"/>
      <c r="G84" s="268" t="s">
        <v>11</v>
      </c>
      <c r="H84" s="115">
        <f>SUM(H82:H83)</f>
        <v>1045.2</v>
      </c>
      <c r="I84" s="118">
        <f>SUM(I82:I83)</f>
        <v>1045.2</v>
      </c>
      <c r="J84" s="118">
        <f>SUM(J82:J83)</f>
        <v>62.1</v>
      </c>
      <c r="K84" s="265" t="s">
        <v>142</v>
      </c>
      <c r="L84" s="97">
        <v>30</v>
      </c>
      <c r="M84" s="143"/>
      <c r="N84" s="280"/>
      <c r="O84" s="540"/>
    </row>
    <row r="85" spans="1:16" s="1" customFormat="1" ht="16.5" customHeight="1" thickBot="1" x14ac:dyDescent="0.3">
      <c r="A85" s="177" t="s">
        <v>7</v>
      </c>
      <c r="B85" s="178" t="s">
        <v>15</v>
      </c>
      <c r="C85" s="651" t="s">
        <v>23</v>
      </c>
      <c r="D85" s="652"/>
      <c r="E85" s="652"/>
      <c r="F85" s="652"/>
      <c r="G85" s="653"/>
      <c r="H85" s="15">
        <f>H84+H80</f>
        <v>7510.5999999999995</v>
      </c>
      <c r="I85" s="15">
        <f>I84+I80</f>
        <v>7510.5999999999995</v>
      </c>
      <c r="J85" s="15">
        <f>J84+J80</f>
        <v>3191.07</v>
      </c>
      <c r="K85" s="676"/>
      <c r="L85" s="677"/>
      <c r="M85" s="677"/>
      <c r="N85" s="677"/>
      <c r="O85" s="678"/>
    </row>
    <row r="86" spans="1:16" ht="13.5" customHeight="1" thickBot="1" x14ac:dyDescent="0.25">
      <c r="A86" s="177" t="s">
        <v>7</v>
      </c>
      <c r="B86" s="190" t="s">
        <v>17</v>
      </c>
      <c r="C86" s="700" t="s">
        <v>45</v>
      </c>
      <c r="D86" s="701"/>
      <c r="E86" s="701"/>
      <c r="F86" s="701"/>
      <c r="G86" s="701"/>
      <c r="H86" s="701"/>
      <c r="I86" s="701"/>
      <c r="J86" s="701"/>
      <c r="K86" s="701"/>
      <c r="L86" s="701"/>
      <c r="M86" s="701"/>
      <c r="N86" s="701"/>
      <c r="O86" s="702"/>
    </row>
    <row r="87" spans="1:16" ht="19.5" customHeight="1" x14ac:dyDescent="0.2">
      <c r="A87" s="493" t="s">
        <v>7</v>
      </c>
      <c r="B87" s="657" t="s">
        <v>17</v>
      </c>
      <c r="C87" s="615" t="s">
        <v>7</v>
      </c>
      <c r="D87" s="644" t="s">
        <v>46</v>
      </c>
      <c r="E87" s="696" t="s">
        <v>47</v>
      </c>
      <c r="F87" s="604" t="s">
        <v>73</v>
      </c>
      <c r="G87" s="253" t="s">
        <v>20</v>
      </c>
      <c r="H87" s="62">
        <v>524.29999999999995</v>
      </c>
      <c r="I87" s="131">
        <v>524.29999999999995</v>
      </c>
      <c r="J87" s="339">
        <v>493</v>
      </c>
      <c r="K87" s="254" t="s">
        <v>107</v>
      </c>
      <c r="L87" s="255">
        <v>30</v>
      </c>
      <c r="M87" s="256">
        <v>16</v>
      </c>
      <c r="N87" s="735" t="s">
        <v>185</v>
      </c>
      <c r="O87" s="681"/>
    </row>
    <row r="88" spans="1:16" ht="19.5" customHeight="1" x14ac:dyDescent="0.2">
      <c r="A88" s="583"/>
      <c r="B88" s="599"/>
      <c r="C88" s="616"/>
      <c r="D88" s="645"/>
      <c r="E88" s="697"/>
      <c r="F88" s="605"/>
      <c r="G88" s="70" t="s">
        <v>14</v>
      </c>
      <c r="H88" s="64"/>
      <c r="I88" s="132">
        <v>1181</v>
      </c>
      <c r="J88" s="345">
        <v>1110.5</v>
      </c>
      <c r="K88" s="45"/>
      <c r="L88" s="110"/>
      <c r="M88" s="112"/>
      <c r="N88" s="539"/>
      <c r="O88" s="682"/>
    </row>
    <row r="89" spans="1:16" ht="13.5" customHeight="1" thickBot="1" x14ac:dyDescent="0.25">
      <c r="A89" s="494"/>
      <c r="B89" s="496"/>
      <c r="C89" s="617"/>
      <c r="D89" s="647"/>
      <c r="E89" s="698"/>
      <c r="F89" s="606"/>
      <c r="G89" s="227" t="s">
        <v>11</v>
      </c>
      <c r="H89" s="228">
        <f>SUM(H87:H88)</f>
        <v>524.29999999999995</v>
      </c>
      <c r="I89" s="228">
        <f>SUM(I87:I88)</f>
        <v>1705.3</v>
      </c>
      <c r="J89" s="228">
        <f>SUM(J87:J88)</f>
        <v>1603.5</v>
      </c>
      <c r="K89" s="84"/>
      <c r="L89" s="98"/>
      <c r="M89" s="157"/>
      <c r="N89" s="540"/>
      <c r="O89" s="683"/>
    </row>
    <row r="90" spans="1:16" ht="15.75" customHeight="1" x14ac:dyDescent="0.2">
      <c r="A90" s="576" t="s">
        <v>7</v>
      </c>
      <c r="B90" s="598" t="s">
        <v>17</v>
      </c>
      <c r="C90" s="691" t="s">
        <v>12</v>
      </c>
      <c r="D90" s="757" t="s">
        <v>48</v>
      </c>
      <c r="E90" s="760" t="s">
        <v>49</v>
      </c>
      <c r="F90" s="302" t="s">
        <v>19</v>
      </c>
      <c r="G90" s="85" t="s">
        <v>20</v>
      </c>
      <c r="H90" s="62"/>
      <c r="I90" s="131"/>
      <c r="J90" s="131"/>
      <c r="K90" s="69" t="s">
        <v>95</v>
      </c>
      <c r="L90" s="94">
        <v>24</v>
      </c>
      <c r="M90" s="153">
        <v>31</v>
      </c>
      <c r="N90" s="175"/>
      <c r="O90" s="334"/>
    </row>
    <row r="91" spans="1:16" ht="27" customHeight="1" x14ac:dyDescent="0.2">
      <c r="A91" s="577"/>
      <c r="B91" s="599"/>
      <c r="C91" s="692"/>
      <c r="D91" s="758"/>
      <c r="E91" s="761"/>
      <c r="F91" s="699"/>
      <c r="G91" s="86" t="s">
        <v>26</v>
      </c>
      <c r="H91" s="74">
        <v>1500</v>
      </c>
      <c r="I91" s="171">
        <v>1720</v>
      </c>
      <c r="J91" s="171">
        <v>1276.4000000000001</v>
      </c>
      <c r="K91" s="679" t="s">
        <v>96</v>
      </c>
      <c r="L91" s="684">
        <v>90</v>
      </c>
      <c r="M91" s="686">
        <v>93</v>
      </c>
      <c r="N91" s="196"/>
      <c r="O91" s="329"/>
    </row>
    <row r="92" spans="1:16" ht="16.5" customHeight="1" thickBot="1" x14ac:dyDescent="0.25">
      <c r="A92" s="578"/>
      <c r="B92" s="600"/>
      <c r="C92" s="693"/>
      <c r="D92" s="759"/>
      <c r="E92" s="762"/>
      <c r="F92" s="558"/>
      <c r="G92" s="229" t="s">
        <v>11</v>
      </c>
      <c r="H92" s="230">
        <f>SUM(H91)</f>
        <v>1500</v>
      </c>
      <c r="I92" s="230">
        <f>SUM(I91)</f>
        <v>1720</v>
      </c>
      <c r="J92" s="230">
        <f>SUM(J91)</f>
        <v>1276.4000000000001</v>
      </c>
      <c r="K92" s="680"/>
      <c r="L92" s="685"/>
      <c r="M92" s="687"/>
      <c r="N92" s="198"/>
      <c r="O92" s="332"/>
    </row>
    <row r="93" spans="1:16" s="1" customFormat="1" ht="16.5" customHeight="1" thickBot="1" x14ac:dyDescent="0.3">
      <c r="A93" s="177" t="s">
        <v>7</v>
      </c>
      <c r="B93" s="178" t="s">
        <v>17</v>
      </c>
      <c r="C93" s="658" t="s">
        <v>23</v>
      </c>
      <c r="D93" s="659"/>
      <c r="E93" s="659"/>
      <c r="F93" s="659"/>
      <c r="G93" s="659"/>
      <c r="H93" s="15">
        <f>H92+H89</f>
        <v>2024.3</v>
      </c>
      <c r="I93" s="15">
        <f>I92+I89</f>
        <v>3425.3</v>
      </c>
      <c r="J93" s="15">
        <f>J92+J89</f>
        <v>2879.9</v>
      </c>
      <c r="K93" s="676"/>
      <c r="L93" s="677"/>
      <c r="M93" s="677"/>
      <c r="N93" s="677"/>
      <c r="O93" s="678"/>
    </row>
    <row r="94" spans="1:16" ht="13.5" customHeight="1" thickBot="1" x14ac:dyDescent="0.25">
      <c r="A94" s="177" t="s">
        <v>7</v>
      </c>
      <c r="B94" s="178" t="s">
        <v>21</v>
      </c>
      <c r="C94" s="763" t="s">
        <v>50</v>
      </c>
      <c r="D94" s="764"/>
      <c r="E94" s="764"/>
      <c r="F94" s="764"/>
      <c r="G94" s="764"/>
      <c r="H94" s="764"/>
      <c r="I94" s="764"/>
      <c r="J94" s="764"/>
      <c r="K94" s="764"/>
      <c r="L94" s="764"/>
      <c r="M94" s="764"/>
      <c r="N94" s="764"/>
      <c r="O94" s="765"/>
    </row>
    <row r="95" spans="1:16" ht="28.5" customHeight="1" x14ac:dyDescent="0.2">
      <c r="A95" s="493" t="s">
        <v>7</v>
      </c>
      <c r="B95" s="657" t="s">
        <v>21</v>
      </c>
      <c r="C95" s="661" t="s">
        <v>7</v>
      </c>
      <c r="D95" s="663" t="s">
        <v>51</v>
      </c>
      <c r="E95" s="264"/>
      <c r="F95" s="297" t="s">
        <v>52</v>
      </c>
      <c r="G95" s="17" t="s">
        <v>14</v>
      </c>
      <c r="H95" s="141"/>
      <c r="I95" s="139"/>
      <c r="J95" s="344"/>
      <c r="K95" s="497" t="s">
        <v>97</v>
      </c>
      <c r="L95" s="669">
        <v>20</v>
      </c>
      <c r="M95" s="667">
        <v>3</v>
      </c>
      <c r="N95" s="674" t="s">
        <v>186</v>
      </c>
      <c r="O95" s="681"/>
    </row>
    <row r="96" spans="1:16" ht="26.25" customHeight="1" x14ac:dyDescent="0.2">
      <c r="A96" s="583"/>
      <c r="B96" s="599"/>
      <c r="C96" s="662"/>
      <c r="D96" s="664"/>
      <c r="E96" s="2"/>
      <c r="F96" s="298"/>
      <c r="G96" s="25" t="s">
        <v>10</v>
      </c>
      <c r="H96" s="142">
        <v>300</v>
      </c>
      <c r="I96" s="140">
        <v>300</v>
      </c>
      <c r="J96" s="340">
        <v>278</v>
      </c>
      <c r="K96" s="743"/>
      <c r="L96" s="670"/>
      <c r="M96" s="668"/>
      <c r="N96" s="704"/>
      <c r="O96" s="682"/>
    </row>
    <row r="97" spans="1:15" ht="14.25" customHeight="1" thickBot="1" x14ac:dyDescent="0.25">
      <c r="A97" s="318"/>
      <c r="B97" s="304"/>
      <c r="C97" s="191"/>
      <c r="D97" s="665"/>
      <c r="E97" s="2"/>
      <c r="F97" s="299"/>
      <c r="G97" s="56" t="s">
        <v>11</v>
      </c>
      <c r="H97" s="118">
        <f>SUM(H96)</f>
        <v>300</v>
      </c>
      <c r="I97" s="118">
        <f>SUM(I95:I96)</f>
        <v>300</v>
      </c>
      <c r="J97" s="118">
        <f>SUM(J95:J96)</f>
        <v>278</v>
      </c>
      <c r="K97" s="743"/>
      <c r="L97" s="306"/>
      <c r="M97" s="305"/>
      <c r="N97" s="705"/>
      <c r="O97" s="683"/>
    </row>
    <row r="98" spans="1:15" ht="15.75" customHeight="1" thickBot="1" x14ac:dyDescent="0.25">
      <c r="A98" s="177" t="s">
        <v>7</v>
      </c>
      <c r="B98" s="178" t="s">
        <v>21</v>
      </c>
      <c r="C98" s="601" t="s">
        <v>23</v>
      </c>
      <c r="D98" s="602"/>
      <c r="E98" s="602"/>
      <c r="F98" s="602"/>
      <c r="G98" s="603"/>
      <c r="H98" s="138">
        <f>H97</f>
        <v>300</v>
      </c>
      <c r="I98" s="138">
        <f t="shared" ref="I98:J98" si="0">I97</f>
        <v>300</v>
      </c>
      <c r="J98" s="138">
        <f t="shared" si="0"/>
        <v>278</v>
      </c>
      <c r="K98" s="633"/>
      <c r="L98" s="634"/>
      <c r="M98" s="634"/>
      <c r="N98" s="634"/>
      <c r="O98" s="635"/>
    </row>
    <row r="99" spans="1:15" ht="14.25" customHeight="1" thickBot="1" x14ac:dyDescent="0.25">
      <c r="A99" s="314" t="s">
        <v>7</v>
      </c>
      <c r="B99" s="192"/>
      <c r="C99" s="666" t="s">
        <v>53</v>
      </c>
      <c r="D99" s="666"/>
      <c r="E99" s="666"/>
      <c r="F99" s="666"/>
      <c r="G99" s="666"/>
      <c r="H99" s="18">
        <f>H98+H93+H85+H57+H25</f>
        <v>94985.600000000006</v>
      </c>
      <c r="I99" s="18">
        <f>I98+I93+I85+I57+I25</f>
        <v>101756</v>
      </c>
      <c r="J99" s="18">
        <f>J98+J93+J85+J57+J25</f>
        <v>94468.07</v>
      </c>
      <c r="K99" s="671"/>
      <c r="L99" s="672"/>
      <c r="M99" s="672"/>
      <c r="N99" s="672"/>
      <c r="O99" s="673"/>
    </row>
    <row r="100" spans="1:15" s="1" customFormat="1" ht="13.5" customHeight="1" thickBot="1" x14ac:dyDescent="0.3">
      <c r="A100" s="193" t="s">
        <v>54</v>
      </c>
      <c r="B100" s="655" t="s">
        <v>55</v>
      </c>
      <c r="C100" s="656"/>
      <c r="D100" s="656"/>
      <c r="E100" s="656"/>
      <c r="F100" s="656"/>
      <c r="G100" s="656"/>
      <c r="H100" s="19">
        <f>H99</f>
        <v>94985.600000000006</v>
      </c>
      <c r="I100" s="19">
        <f>I99</f>
        <v>101756</v>
      </c>
      <c r="J100" s="19">
        <f>J99</f>
        <v>94468.07</v>
      </c>
      <c r="K100" s="754"/>
      <c r="L100" s="755"/>
      <c r="M100" s="755"/>
      <c r="N100" s="755"/>
      <c r="O100" s="756"/>
    </row>
    <row r="101" spans="1:15" s="20" customFormat="1" ht="17.25" customHeight="1" x14ac:dyDescent="0.25">
      <c r="A101" s="750" t="s">
        <v>137</v>
      </c>
      <c r="B101" s="750"/>
      <c r="C101" s="750"/>
      <c r="D101" s="750"/>
      <c r="E101" s="750"/>
      <c r="F101" s="750"/>
      <c r="G101" s="750"/>
      <c r="H101" s="750"/>
      <c r="I101" s="750"/>
      <c r="J101" s="50"/>
      <c r="K101" s="51"/>
      <c r="L101" s="99"/>
      <c r="M101" s="99"/>
      <c r="O101" s="335"/>
    </row>
    <row r="102" spans="1:15" s="21" customFormat="1" ht="18" customHeight="1" thickBot="1" x14ac:dyDescent="0.25">
      <c r="A102" s="591" t="s">
        <v>56</v>
      </c>
      <c r="B102" s="591"/>
      <c r="C102" s="591"/>
      <c r="D102" s="591"/>
      <c r="E102" s="591"/>
      <c r="F102" s="591"/>
      <c r="G102" s="591"/>
      <c r="H102" s="591"/>
      <c r="I102" s="591"/>
      <c r="J102" s="591"/>
      <c r="K102" s="200"/>
      <c r="L102" s="200"/>
      <c r="M102" s="200"/>
      <c r="O102" s="336"/>
    </row>
    <row r="103" spans="1:15" s="1" customFormat="1" ht="55.5" customHeight="1" thickBot="1" x14ac:dyDescent="0.3">
      <c r="A103" s="610" t="s">
        <v>57</v>
      </c>
      <c r="B103" s="611"/>
      <c r="C103" s="611"/>
      <c r="D103" s="611"/>
      <c r="E103" s="611"/>
      <c r="F103" s="611"/>
      <c r="G103" s="612"/>
      <c r="H103" s="199" t="s">
        <v>126</v>
      </c>
      <c r="I103" s="199" t="s">
        <v>127</v>
      </c>
      <c r="J103" s="207" t="s">
        <v>128</v>
      </c>
      <c r="K103" s="201"/>
      <c r="L103" s="201"/>
      <c r="M103" s="201"/>
      <c r="O103" s="337"/>
    </row>
    <row r="104" spans="1:15" s="1" customFormat="1" ht="13.5" customHeight="1" thickBot="1" x14ac:dyDescent="0.3">
      <c r="A104" s="592" t="s">
        <v>58</v>
      </c>
      <c r="B104" s="593"/>
      <c r="C104" s="593"/>
      <c r="D104" s="593"/>
      <c r="E104" s="593"/>
      <c r="F104" s="593"/>
      <c r="G104" s="594"/>
      <c r="H104" s="104">
        <f>SUM(H105:H109)</f>
        <v>47605.600000000006</v>
      </c>
      <c r="I104" s="104">
        <f>SUM(I105:I109)</f>
        <v>52297.2</v>
      </c>
      <c r="J104" s="208">
        <f>SUM(J105:J109)</f>
        <v>49554.9</v>
      </c>
      <c r="K104" s="202"/>
      <c r="L104" s="202"/>
      <c r="M104" s="202"/>
      <c r="O104" s="337"/>
    </row>
    <row r="105" spans="1:15" s="1" customFormat="1" ht="12.75" customHeight="1" x14ac:dyDescent="0.25">
      <c r="A105" s="595" t="s">
        <v>59</v>
      </c>
      <c r="B105" s="596"/>
      <c r="C105" s="596"/>
      <c r="D105" s="596"/>
      <c r="E105" s="596"/>
      <c r="F105" s="596"/>
      <c r="G105" s="597"/>
      <c r="H105" s="101">
        <f>SUMIF(G10:G96,"sb",H10:H96)</f>
        <v>8584.5</v>
      </c>
      <c r="I105" s="101">
        <f>SUMIF(G10:G96,"SB",I10:I96)</f>
        <v>8816.6999999999989</v>
      </c>
      <c r="J105" s="209">
        <f>SUMIF(G10:G96,"sb",J10:J96)</f>
        <v>8565.6</v>
      </c>
      <c r="K105" s="203"/>
      <c r="L105" s="203"/>
      <c r="M105" s="203"/>
      <c r="O105" s="337"/>
    </row>
    <row r="106" spans="1:15" s="1" customFormat="1" ht="15.75" customHeight="1" x14ac:dyDescent="0.25">
      <c r="A106" s="588" t="s">
        <v>60</v>
      </c>
      <c r="B106" s="589"/>
      <c r="C106" s="589"/>
      <c r="D106" s="589"/>
      <c r="E106" s="589"/>
      <c r="F106" s="589"/>
      <c r="G106" s="590"/>
      <c r="H106" s="101">
        <f>SUMIF(G10:G96,"sb(sp)",H10:H96)</f>
        <v>2962.3</v>
      </c>
      <c r="I106" s="101">
        <f>SUMIF(G10:G96,"SB(sP)",I10:I96)</f>
        <v>3283.1</v>
      </c>
      <c r="J106" s="209">
        <f>SUMIF(G10:G96,"SB(sP)",J10:J96)</f>
        <v>2751.6000000000004</v>
      </c>
      <c r="K106" s="203"/>
      <c r="L106" s="203"/>
      <c r="M106" s="203"/>
      <c r="O106" s="337"/>
    </row>
    <row r="107" spans="1:15" s="1" customFormat="1" ht="15.75" customHeight="1" x14ac:dyDescent="0.25">
      <c r="A107" s="588" t="s">
        <v>61</v>
      </c>
      <c r="B107" s="589"/>
      <c r="C107" s="589"/>
      <c r="D107" s="589"/>
      <c r="E107" s="589"/>
      <c r="F107" s="589"/>
      <c r="G107" s="590"/>
      <c r="H107" s="102">
        <f>SUMIF(G10:G96,G10,H10:H96)</f>
        <v>34654.5</v>
      </c>
      <c r="I107" s="102">
        <f>SUMIF(G10:G96,"sb(vb)",I10:I96)</f>
        <v>38721.599999999999</v>
      </c>
      <c r="J107" s="210">
        <f>SUMIF(G10:G96,"sb(vb)",J10:J96)</f>
        <v>37830.300000000003</v>
      </c>
      <c r="K107" s="203"/>
      <c r="L107" s="203"/>
      <c r="M107" s="203"/>
      <c r="O107" s="337"/>
    </row>
    <row r="108" spans="1:15" s="1" customFormat="1" ht="13.5" customHeight="1" x14ac:dyDescent="0.25">
      <c r="A108" s="621" t="s">
        <v>72</v>
      </c>
      <c r="B108" s="622"/>
      <c r="C108" s="622"/>
      <c r="D108" s="622"/>
      <c r="E108" s="622"/>
      <c r="F108" s="622"/>
      <c r="G108" s="623"/>
      <c r="H108" s="107">
        <f>SUMIF(G10:G96,"sb(p)",H10:H96)</f>
        <v>1404.3000000000002</v>
      </c>
      <c r="I108" s="107">
        <f>SUMIF(G10:G96,"sb(p)",I10:I96)</f>
        <v>1404.3</v>
      </c>
      <c r="J108" s="211">
        <f>SUMIF(G10:G96,"sb(p)",J10:J96)</f>
        <v>336.00000000000006</v>
      </c>
      <c r="K108" s="203"/>
      <c r="L108" s="203"/>
      <c r="M108" s="203"/>
      <c r="O108" s="337"/>
    </row>
    <row r="109" spans="1:15" s="1" customFormat="1" ht="28.5" customHeight="1" x14ac:dyDescent="0.25">
      <c r="A109" s="648" t="s">
        <v>120</v>
      </c>
      <c r="B109" s="649"/>
      <c r="C109" s="649"/>
      <c r="D109" s="649"/>
      <c r="E109" s="649"/>
      <c r="F109" s="649"/>
      <c r="G109" s="650"/>
      <c r="H109" s="105">
        <f>SUMIF(G10:G96,G11,H10:H96)</f>
        <v>0</v>
      </c>
      <c r="I109" s="105">
        <f>SUMIF(G10:G96,G11,I10:I96)</f>
        <v>71.5</v>
      </c>
      <c r="J109" s="212">
        <f>SUMIF(G10:G96,G11,J10:J96)</f>
        <v>71.400000000000006</v>
      </c>
      <c r="K109" s="203"/>
      <c r="L109" s="203"/>
      <c r="M109" s="203"/>
      <c r="O109" s="337"/>
    </row>
    <row r="110" spans="1:15" s="1" customFormat="1" ht="12.75" customHeight="1" thickBot="1" x14ac:dyDescent="0.3">
      <c r="A110" s="627" t="s">
        <v>62</v>
      </c>
      <c r="B110" s="628"/>
      <c r="C110" s="628"/>
      <c r="D110" s="628"/>
      <c r="E110" s="628"/>
      <c r="F110" s="628"/>
      <c r="G110" s="629"/>
      <c r="H110" s="103">
        <f>SUM(H111:H113)</f>
        <v>47380</v>
      </c>
      <c r="I110" s="103">
        <f>SUM(I111:I113)</f>
        <v>49458.799999999996</v>
      </c>
      <c r="J110" s="213">
        <f>SUM(J111:J113)</f>
        <v>44913.17</v>
      </c>
      <c r="K110" s="202"/>
      <c r="L110" s="202"/>
      <c r="M110" s="202"/>
      <c r="O110" s="337"/>
    </row>
    <row r="111" spans="1:15" s="1" customFormat="1" ht="12.75" customHeight="1" x14ac:dyDescent="0.25">
      <c r="A111" s="624" t="s">
        <v>63</v>
      </c>
      <c r="B111" s="625"/>
      <c r="C111" s="625"/>
      <c r="D111" s="625"/>
      <c r="E111" s="625"/>
      <c r="F111" s="625"/>
      <c r="G111" s="626"/>
      <c r="H111" s="109">
        <f>SUMIF(G10:G96,"es",H10:H96)</f>
        <v>5131.4999999999991</v>
      </c>
      <c r="I111" s="109">
        <f>SUMIF(G26:G96,"es",I26:I96)</f>
        <v>5131.4999999999991</v>
      </c>
      <c r="J111" s="214">
        <f>SUMIF(G26:G96,"es",J26:J96)</f>
        <v>1880.2700000000002</v>
      </c>
      <c r="K111" s="204"/>
      <c r="L111" s="203"/>
      <c r="M111" s="203"/>
      <c r="O111" s="337"/>
    </row>
    <row r="112" spans="1:15" s="1" customFormat="1" ht="13.5" customHeight="1" x14ac:dyDescent="0.25">
      <c r="A112" s="588" t="s">
        <v>121</v>
      </c>
      <c r="B112" s="589"/>
      <c r="C112" s="589"/>
      <c r="D112" s="589"/>
      <c r="E112" s="589"/>
      <c r="F112" s="589"/>
      <c r="G112" s="590"/>
      <c r="H112" s="101">
        <f>SUMIF(G10:G96,G95,H10:H96)</f>
        <v>41296.800000000003</v>
      </c>
      <c r="I112" s="101">
        <f>SUMIF(G10:G96,"lrvb",I10:I96)</f>
        <v>43375.6</v>
      </c>
      <c r="J112" s="209">
        <f>SUMIF(G10:G96,"lrvb",J10:J96)</f>
        <v>42081.200000000004</v>
      </c>
      <c r="K112" s="205"/>
      <c r="L112" s="203"/>
      <c r="M112" s="203"/>
      <c r="O112" s="337"/>
    </row>
    <row r="113" spans="1:15" s="1" customFormat="1" ht="13.5" customHeight="1" thickBot="1" x14ac:dyDescent="0.3">
      <c r="A113" s="630" t="s">
        <v>64</v>
      </c>
      <c r="B113" s="631"/>
      <c r="C113" s="631"/>
      <c r="D113" s="631"/>
      <c r="E113" s="631"/>
      <c r="F113" s="631"/>
      <c r="G113" s="632"/>
      <c r="H113" s="108">
        <f>SUMIF(G10:G96,"kt",H10:H96)</f>
        <v>951.7</v>
      </c>
      <c r="I113" s="108">
        <f>SUMIF(G26:G96,"kt",I26:I96)</f>
        <v>951.7</v>
      </c>
      <c r="J113" s="215">
        <f>SUMIF(G26:G96,"kt",J26:J96)</f>
        <v>951.7</v>
      </c>
      <c r="K113" s="205"/>
      <c r="L113" s="203"/>
      <c r="M113" s="203"/>
      <c r="O113" s="337"/>
    </row>
    <row r="114" spans="1:15" s="1" customFormat="1" ht="13.5" customHeight="1" thickBot="1" x14ac:dyDescent="0.3">
      <c r="A114" s="618" t="s">
        <v>65</v>
      </c>
      <c r="B114" s="619"/>
      <c r="C114" s="619"/>
      <c r="D114" s="619"/>
      <c r="E114" s="619"/>
      <c r="F114" s="619"/>
      <c r="G114" s="620"/>
      <c r="H114" s="106">
        <f>H110+H104</f>
        <v>94985.600000000006</v>
      </c>
      <c r="I114" s="106">
        <f>I110+I104</f>
        <v>101756</v>
      </c>
      <c r="J114" s="216">
        <f>J110+J104</f>
        <v>94468.07</v>
      </c>
      <c r="K114" s="206"/>
      <c r="L114" s="202"/>
      <c r="M114" s="202"/>
      <c r="O114" s="337"/>
    </row>
  </sheetData>
  <mergeCells count="214">
    <mergeCell ref="N64:N65"/>
    <mergeCell ref="O68:O71"/>
    <mergeCell ref="N72:N75"/>
    <mergeCell ref="O72:O75"/>
    <mergeCell ref="O82:O84"/>
    <mergeCell ref="N27:N28"/>
    <mergeCell ref="K35:K37"/>
    <mergeCell ref="O64:O67"/>
    <mergeCell ref="M27:M28"/>
    <mergeCell ref="N41:N42"/>
    <mergeCell ref="M41:M42"/>
    <mergeCell ref="L41:L42"/>
    <mergeCell ref="K47:K48"/>
    <mergeCell ref="O49:O51"/>
    <mergeCell ref="N49:N51"/>
    <mergeCell ref="K49:K50"/>
    <mergeCell ref="K57:O57"/>
    <mergeCell ref="O60:O63"/>
    <mergeCell ref="O38:O39"/>
    <mergeCell ref="N38:N39"/>
    <mergeCell ref="O44:O46"/>
    <mergeCell ref="O41:O42"/>
    <mergeCell ref="O55:O56"/>
    <mergeCell ref="N31:N32"/>
    <mergeCell ref="N52:N54"/>
    <mergeCell ref="A1:O1"/>
    <mergeCell ref="A101:I101"/>
    <mergeCell ref="D16:D17"/>
    <mergeCell ref="E16:E17"/>
    <mergeCell ref="F16:F17"/>
    <mergeCell ref="D18:D19"/>
    <mergeCell ref="F18:F19"/>
    <mergeCell ref="N87:N89"/>
    <mergeCell ref="F52:F54"/>
    <mergeCell ref="K100:O100"/>
    <mergeCell ref="D90:D92"/>
    <mergeCell ref="E90:E92"/>
    <mergeCell ref="K95:K97"/>
    <mergeCell ref="C94:O94"/>
    <mergeCell ref="N95:N97"/>
    <mergeCell ref="O16:O17"/>
    <mergeCell ref="L27:L28"/>
    <mergeCell ref="L38:L39"/>
    <mergeCell ref="O18:O19"/>
    <mergeCell ref="M18:M19"/>
    <mergeCell ref="E55:E56"/>
    <mergeCell ref="O47:O48"/>
    <mergeCell ref="M38:M39"/>
    <mergeCell ref="C38:C39"/>
    <mergeCell ref="M23:M24"/>
    <mergeCell ref="N47:N48"/>
    <mergeCell ref="E52:E54"/>
    <mergeCell ref="N60:N63"/>
    <mergeCell ref="O14:O15"/>
    <mergeCell ref="N16:N17"/>
    <mergeCell ref="N23:N24"/>
    <mergeCell ref="K25:O25"/>
    <mergeCell ref="N20:N21"/>
    <mergeCell ref="O20:O21"/>
    <mergeCell ref="K16:K17"/>
    <mergeCell ref="K23:K24"/>
    <mergeCell ref="L16:L17"/>
    <mergeCell ref="N14:N15"/>
    <mergeCell ref="M20:M21"/>
    <mergeCell ref="L20:L21"/>
    <mergeCell ref="C26:O26"/>
    <mergeCell ref="O35:O37"/>
    <mergeCell ref="K44:K45"/>
    <mergeCell ref="O27:O28"/>
    <mergeCell ref="N18:N19"/>
    <mergeCell ref="N44:N46"/>
    <mergeCell ref="B87:B89"/>
    <mergeCell ref="E87:E89"/>
    <mergeCell ref="F91:F92"/>
    <mergeCell ref="C86:O86"/>
    <mergeCell ref="D82:D84"/>
    <mergeCell ref="N76:N80"/>
    <mergeCell ref="B38:B39"/>
    <mergeCell ref="K38:K39"/>
    <mergeCell ref="L23:L24"/>
    <mergeCell ref="C25:G25"/>
    <mergeCell ref="N35:N37"/>
    <mergeCell ref="N55:N56"/>
    <mergeCell ref="D47:D48"/>
    <mergeCell ref="D38:D39"/>
    <mergeCell ref="C52:C54"/>
    <mergeCell ref="C49:C51"/>
    <mergeCell ref="F47:F48"/>
    <mergeCell ref="F45:F46"/>
    <mergeCell ref="E40:E43"/>
    <mergeCell ref="K41:K42"/>
    <mergeCell ref="F38:F39"/>
    <mergeCell ref="C58:O58"/>
    <mergeCell ref="K60:K61"/>
    <mergeCell ref="E60:E63"/>
    <mergeCell ref="C95:C96"/>
    <mergeCell ref="D95:D97"/>
    <mergeCell ref="C99:G99"/>
    <mergeCell ref="C93:G93"/>
    <mergeCell ref="M95:M96"/>
    <mergeCell ref="L95:L96"/>
    <mergeCell ref="K99:O99"/>
    <mergeCell ref="N68:N71"/>
    <mergeCell ref="K93:O93"/>
    <mergeCell ref="K91:K92"/>
    <mergeCell ref="O95:O97"/>
    <mergeCell ref="L91:L92"/>
    <mergeCell ref="M91:M92"/>
    <mergeCell ref="K85:O85"/>
    <mergeCell ref="E68:E71"/>
    <mergeCell ref="O76:O80"/>
    <mergeCell ref="D87:D89"/>
    <mergeCell ref="C90:C92"/>
    <mergeCell ref="O87:O89"/>
    <mergeCell ref="A114:G114"/>
    <mergeCell ref="A108:G108"/>
    <mergeCell ref="A111:G111"/>
    <mergeCell ref="A110:G110"/>
    <mergeCell ref="A113:G113"/>
    <mergeCell ref="K98:O98"/>
    <mergeCell ref="F55:F56"/>
    <mergeCell ref="A55:A56"/>
    <mergeCell ref="B55:B56"/>
    <mergeCell ref="C55:C56"/>
    <mergeCell ref="D55:D56"/>
    <mergeCell ref="D76:D79"/>
    <mergeCell ref="D60:D63"/>
    <mergeCell ref="D68:D71"/>
    <mergeCell ref="D72:D75"/>
    <mergeCell ref="E76:E79"/>
    <mergeCell ref="D64:D67"/>
    <mergeCell ref="A112:G112"/>
    <mergeCell ref="A109:G109"/>
    <mergeCell ref="C85:G85"/>
    <mergeCell ref="E64:E67"/>
    <mergeCell ref="B100:G100"/>
    <mergeCell ref="B95:B96"/>
    <mergeCell ref="A106:G106"/>
    <mergeCell ref="A90:A92"/>
    <mergeCell ref="F68:F79"/>
    <mergeCell ref="A52:A54"/>
    <mergeCell ref="D49:D51"/>
    <mergeCell ref="E49:E51"/>
    <mergeCell ref="A107:G107"/>
    <mergeCell ref="A102:J102"/>
    <mergeCell ref="A104:G104"/>
    <mergeCell ref="A105:G105"/>
    <mergeCell ref="B52:B54"/>
    <mergeCell ref="C98:G98"/>
    <mergeCell ref="F87:F89"/>
    <mergeCell ref="E72:E75"/>
    <mergeCell ref="D52:D54"/>
    <mergeCell ref="A103:G103"/>
    <mergeCell ref="F82:F84"/>
    <mergeCell ref="E82:E84"/>
    <mergeCell ref="B90:B92"/>
    <mergeCell ref="A95:A96"/>
    <mergeCell ref="A87:A89"/>
    <mergeCell ref="A49:A51"/>
    <mergeCell ref="B49:B51"/>
    <mergeCell ref="C87:C89"/>
    <mergeCell ref="C57:G57"/>
    <mergeCell ref="A47:A48"/>
    <mergeCell ref="C47:C48"/>
    <mergeCell ref="D36:D37"/>
    <mergeCell ref="B5:J8"/>
    <mergeCell ref="D14:D15"/>
    <mergeCell ref="E20:E21"/>
    <mergeCell ref="F20:F21"/>
    <mergeCell ref="E23:E24"/>
    <mergeCell ref="E18:E19"/>
    <mergeCell ref="D45:D46"/>
    <mergeCell ref="A38:A39"/>
    <mergeCell ref="E38:E39"/>
    <mergeCell ref="E36:E37"/>
    <mergeCell ref="F36:F37"/>
    <mergeCell ref="E47:E48"/>
    <mergeCell ref="B47:B48"/>
    <mergeCell ref="D20:D21"/>
    <mergeCell ref="C20:C21"/>
    <mergeCell ref="M3:M4"/>
    <mergeCell ref="K2:M2"/>
    <mergeCell ref="F2:F4"/>
    <mergeCell ref="H2:J2"/>
    <mergeCell ref="G2:G4"/>
    <mergeCell ref="K27:K28"/>
    <mergeCell ref="C9:O9"/>
    <mergeCell ref="D10:D11"/>
    <mergeCell ref="C16:C17"/>
    <mergeCell ref="C18:C19"/>
    <mergeCell ref="O2:O4"/>
    <mergeCell ref="N2:N4"/>
    <mergeCell ref="L3:L4"/>
    <mergeCell ref="M16:M17"/>
    <mergeCell ref="O23:O24"/>
    <mergeCell ref="L18:L19"/>
    <mergeCell ref="A2:A4"/>
    <mergeCell ref="K3:K4"/>
    <mergeCell ref="C2:C4"/>
    <mergeCell ref="D2:D4"/>
    <mergeCell ref="E2:E4"/>
    <mergeCell ref="F23:F24"/>
    <mergeCell ref="K14:K15"/>
    <mergeCell ref="A5:A8"/>
    <mergeCell ref="E14:E15"/>
    <mergeCell ref="A20:A21"/>
    <mergeCell ref="B20:B21"/>
    <mergeCell ref="K20:K21"/>
    <mergeCell ref="K18:K19"/>
    <mergeCell ref="F14:F15"/>
    <mergeCell ref="B2:B4"/>
    <mergeCell ref="H3:H4"/>
    <mergeCell ref="J3:J4"/>
    <mergeCell ref="I3:I4"/>
  </mergeCells>
  <phoneticPr fontId="11" type="noConversion"/>
  <printOptions horizontalCentered="1"/>
  <pageMargins left="0" right="0" top="0.19685039370078741" bottom="0" header="0.31496062992125984" footer="0.31496062992125984"/>
  <pageSetup paperSize="9" scale="89" orientation="landscape" r:id="rId1"/>
  <headerFooter>
    <oddFooter>Puslapių &amp;P</oddFooter>
  </headerFooter>
  <rowBreaks count="6" manualBreakCount="6">
    <brk id="12" max="14" man="1"/>
    <brk id="22" max="14" man="1"/>
    <brk id="33" max="14" man="1"/>
    <brk id="43" max="14" man="1"/>
    <brk id="59" max="14" man="1"/>
    <brk id="80"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3</vt:i4>
      </vt:variant>
    </vt:vector>
  </HeadingPairs>
  <TitlesOfParts>
    <vt:vector size="5" baseType="lpstr">
      <vt:lpstr>Aprašymas</vt:lpstr>
      <vt:lpstr>Priemonių suvestinė</vt:lpstr>
      <vt:lpstr>Aprašymas!Print_Area</vt:lpstr>
      <vt:lpstr>'Priemonių suvestinė'!Print_Area</vt:lpstr>
      <vt:lpstr>'Priemonių suvestinė'!Print_Titles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Snieguole Kacerauskaite</dc:creator>
  <cp:lastModifiedBy>Snieguole Kacerauskaite</cp:lastModifiedBy>
  <cp:lastPrinted>2013-03-21T07:52:24Z</cp:lastPrinted>
  <dcterms:created xsi:type="dcterms:W3CDTF">2011-12-01T09:04:40Z</dcterms:created>
  <dcterms:modified xsi:type="dcterms:W3CDTF">2013-03-21T07:52:27Z</dcterms:modified>
</cp:coreProperties>
</file>