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255" windowWidth="15480" windowHeight="11640"/>
  </bookViews>
  <sheets>
    <sheet name="2013 MVP" sheetId="5" r:id="rId1"/>
    <sheet name="Asignavimų valdytojų kodai" sheetId="3" state="hidden" r:id="rId2"/>
    <sheet name="lyginamasis" sheetId="7" r:id="rId3"/>
    <sheet name="direkt. įsak" sheetId="8" r:id="rId4"/>
  </sheets>
  <definedNames>
    <definedName name="_xlnm.Print_Area" localSheetId="0">'2013 MVP'!$A$1:$P$120</definedName>
    <definedName name="_xlnm.Print_Area" localSheetId="2">lyginamasis!$A$1:$U$119</definedName>
    <definedName name="_xlnm.Print_Titles" localSheetId="0">'2013 MVP'!$6:$8</definedName>
  </definedNames>
  <calcPr calcId="145621"/>
</workbook>
</file>

<file path=xl/calcChain.xml><?xml version="1.0" encoding="utf-8"?>
<calcChain xmlns="http://schemas.openxmlformats.org/spreadsheetml/2006/main">
  <c r="N38" i="5" l="1"/>
  <c r="N33" i="5"/>
  <c r="R51" i="7"/>
  <c r="S51" i="7"/>
  <c r="T51" i="7"/>
  <c r="U51" i="7"/>
  <c r="M106" i="7"/>
  <c r="R106" i="7"/>
  <c r="R104" i="7"/>
  <c r="S104" i="7"/>
  <c r="T104" i="7"/>
  <c r="U104" i="7"/>
  <c r="R101" i="7"/>
  <c r="S101" i="7"/>
  <c r="T101" i="7"/>
  <c r="U101" i="7"/>
  <c r="R95" i="7"/>
  <c r="S95" i="7"/>
  <c r="T95" i="7"/>
  <c r="U95" i="7"/>
  <c r="K96" i="7"/>
  <c r="L96" i="7"/>
  <c r="M96" i="7"/>
  <c r="N96" i="7"/>
  <c r="O96" i="7"/>
  <c r="P96" i="7"/>
  <c r="Q96" i="7"/>
  <c r="R96" i="7"/>
  <c r="S96" i="7"/>
  <c r="T96" i="7"/>
  <c r="U96" i="7"/>
  <c r="R41" i="7"/>
  <c r="U102" i="7"/>
  <c r="R102" i="7"/>
  <c r="U98" i="7"/>
  <c r="R98" i="7"/>
  <c r="S93" i="7"/>
  <c r="R93" i="7"/>
  <c r="Q102" i="7"/>
  <c r="Q98" i="7"/>
  <c r="O93" i="7"/>
  <c r="N103" i="5"/>
  <c r="N99" i="5"/>
  <c r="L94" i="5"/>
  <c r="N48" i="5"/>
  <c r="S48" i="7"/>
  <c r="T48" i="7"/>
  <c r="U48" i="7"/>
  <c r="R48" i="7"/>
  <c r="Q48" i="7"/>
  <c r="U38" i="7"/>
  <c r="S38" i="7"/>
  <c r="T38" i="7"/>
  <c r="R38" i="7"/>
  <c r="Q38" i="7"/>
  <c r="Q33" i="7"/>
  <c r="S34" i="7"/>
  <c r="T34" i="7"/>
  <c r="U33" i="7"/>
  <c r="U34" i="7" s="1"/>
  <c r="N36" i="5"/>
  <c r="U36" i="7"/>
  <c r="R36" i="7"/>
  <c r="Q36" i="7"/>
  <c r="N32" i="5"/>
  <c r="U32" i="7"/>
  <c r="R32" i="7"/>
  <c r="Q32" i="7"/>
  <c r="N37" i="5"/>
  <c r="U37" i="7"/>
  <c r="R37" i="7"/>
  <c r="Q37" i="7"/>
  <c r="N13" i="5" l="1"/>
  <c r="M13" i="5"/>
  <c r="L13" i="5"/>
  <c r="K13" i="5" s="1"/>
  <c r="N89" i="5"/>
  <c r="M89" i="5"/>
  <c r="L89" i="5"/>
  <c r="K87" i="5"/>
  <c r="K89" i="5" s="1"/>
  <c r="M86" i="5"/>
  <c r="L86" i="5"/>
  <c r="N83" i="5"/>
  <c r="N86" i="5" s="1"/>
  <c r="N82" i="5"/>
  <c r="M82" i="5"/>
  <c r="L79" i="5"/>
  <c r="L82" i="5" s="1"/>
  <c r="R89" i="7"/>
  <c r="S89" i="7"/>
  <c r="T89" i="7"/>
  <c r="U89" i="7"/>
  <c r="R81" i="7"/>
  <c r="S81" i="7"/>
  <c r="R85" i="7"/>
  <c r="U85" i="7"/>
  <c r="R88" i="7"/>
  <c r="U88" i="7"/>
  <c r="U86" i="7"/>
  <c r="R86" i="7"/>
  <c r="U82" i="7"/>
  <c r="R82" i="7"/>
  <c r="S78" i="7"/>
  <c r="R78" i="7"/>
  <c r="K89" i="7"/>
  <c r="L89" i="7"/>
  <c r="M89" i="7"/>
  <c r="N89" i="7"/>
  <c r="O89" i="7"/>
  <c r="P89" i="7"/>
  <c r="Q89" i="7"/>
  <c r="J89" i="7"/>
  <c r="Q82" i="7"/>
  <c r="O78" i="7"/>
  <c r="N78" i="7"/>
  <c r="N81" i="7"/>
  <c r="O81" i="7"/>
  <c r="P81" i="7"/>
  <c r="Q81" i="7"/>
  <c r="N82" i="7"/>
  <c r="Q88" i="7"/>
  <c r="P88" i="7"/>
  <c r="O88" i="7"/>
  <c r="M88" i="7"/>
  <c r="L88" i="7"/>
  <c r="K88" i="7"/>
  <c r="N86" i="7"/>
  <c r="N88" i="7" s="1"/>
  <c r="J86" i="7"/>
  <c r="J88" i="7" s="1"/>
  <c r="Q12" i="7"/>
  <c r="P12" i="7"/>
  <c r="O12" i="7"/>
  <c r="N12" i="7"/>
  <c r="M12" i="7"/>
  <c r="L12" i="7"/>
  <c r="K12" i="7"/>
  <c r="J12" i="7"/>
  <c r="K79" i="5" l="1"/>
  <c r="K82" i="5" s="1"/>
  <c r="K83" i="5"/>
  <c r="K86" i="5" s="1"/>
  <c r="J118" i="7"/>
  <c r="J117" i="7"/>
  <c r="J116" i="7"/>
  <c r="M104" i="7"/>
  <c r="M105" i="7" s="1"/>
  <c r="L104" i="7"/>
  <c r="L105" i="7" s="1"/>
  <c r="K104" i="7"/>
  <c r="K105" i="7" s="1"/>
  <c r="J103" i="7"/>
  <c r="J102" i="7"/>
  <c r="J104" i="7" s="1"/>
  <c r="M101" i="7"/>
  <c r="L101" i="7"/>
  <c r="K101" i="7"/>
  <c r="J100" i="7"/>
  <c r="J99" i="7"/>
  <c r="J98" i="7"/>
  <c r="J101" i="7" s="1"/>
  <c r="M95" i="7"/>
  <c r="L95" i="7"/>
  <c r="K95" i="7"/>
  <c r="J93" i="7"/>
  <c r="J95" i="7" s="1"/>
  <c r="J96" i="7" s="1"/>
  <c r="M85" i="7"/>
  <c r="L85" i="7"/>
  <c r="K85" i="7"/>
  <c r="J82" i="7"/>
  <c r="J85" i="7" s="1"/>
  <c r="M81" i="7"/>
  <c r="L81" i="7"/>
  <c r="K81" i="7"/>
  <c r="J78" i="7"/>
  <c r="J81" i="7" s="1"/>
  <c r="M77" i="7"/>
  <c r="L77" i="7"/>
  <c r="K77" i="7"/>
  <c r="J74" i="7"/>
  <c r="J77" i="7" s="1"/>
  <c r="M71" i="7"/>
  <c r="M72" i="7" s="1"/>
  <c r="L71" i="7"/>
  <c r="L72" i="7" s="1"/>
  <c r="K71" i="7"/>
  <c r="K72" i="7" s="1"/>
  <c r="J69" i="7"/>
  <c r="J71" i="7" s="1"/>
  <c r="M68" i="7"/>
  <c r="L68" i="7"/>
  <c r="K68" i="7"/>
  <c r="J67" i="7"/>
  <c r="J114" i="7" s="1"/>
  <c r="J66" i="7"/>
  <c r="J68" i="7" s="1"/>
  <c r="M65" i="7"/>
  <c r="L65" i="7"/>
  <c r="K65" i="7"/>
  <c r="J64" i="7"/>
  <c r="J62" i="7"/>
  <c r="J58" i="7"/>
  <c r="J65" i="7" s="1"/>
  <c r="M55" i="7"/>
  <c r="L55" i="7"/>
  <c r="K55" i="7"/>
  <c r="J52" i="7"/>
  <c r="J55" i="7" s="1"/>
  <c r="M51" i="7"/>
  <c r="L51" i="7"/>
  <c r="K51" i="7"/>
  <c r="J48" i="7"/>
  <c r="J44" i="7"/>
  <c r="J51" i="7" s="1"/>
  <c r="M40" i="7"/>
  <c r="M41" i="7" s="1"/>
  <c r="L40" i="7"/>
  <c r="L41" i="7" s="1"/>
  <c r="K40" i="7"/>
  <c r="K41" i="7" s="1"/>
  <c r="J39" i="7"/>
  <c r="J38" i="7"/>
  <c r="J37" i="7"/>
  <c r="J36" i="7"/>
  <c r="J35" i="7"/>
  <c r="J40" i="7" s="1"/>
  <c r="M34" i="7"/>
  <c r="L34" i="7"/>
  <c r="K34" i="7"/>
  <c r="J33" i="7"/>
  <c r="J32" i="7"/>
  <c r="J34" i="7" s="1"/>
  <c r="M28" i="7"/>
  <c r="M29" i="7" s="1"/>
  <c r="L28" i="7"/>
  <c r="L29" i="7" s="1"/>
  <c r="K28" i="7"/>
  <c r="K29" i="7" s="1"/>
  <c r="J14" i="7"/>
  <c r="J115" i="7"/>
  <c r="J28" i="7"/>
  <c r="J29" i="7" s="1"/>
  <c r="U12" i="7"/>
  <c r="J113" i="7" l="1"/>
  <c r="J41" i="7"/>
  <c r="J56" i="7"/>
  <c r="K56" i="7"/>
  <c r="L56" i="7"/>
  <c r="M56" i="7"/>
  <c r="J72" i="7"/>
  <c r="K90" i="7"/>
  <c r="L90" i="7"/>
  <c r="M90" i="7"/>
  <c r="J105" i="7"/>
  <c r="K106" i="7"/>
  <c r="L106" i="7"/>
  <c r="L107" i="7" s="1"/>
  <c r="M107" i="7"/>
  <c r="K107" i="7" l="1"/>
  <c r="J106" i="7"/>
  <c r="J90" i="7"/>
  <c r="R118" i="7"/>
  <c r="J107" i="7" l="1"/>
  <c r="K36" i="5"/>
  <c r="K35" i="5"/>
  <c r="N36" i="7" l="1"/>
  <c r="U35" i="7"/>
  <c r="N35" i="7"/>
  <c r="O40" i="7"/>
  <c r="P40" i="7"/>
  <c r="Q40" i="7"/>
  <c r="S40" i="7"/>
  <c r="T40" i="7"/>
  <c r="U40" i="7"/>
  <c r="T12" i="7" l="1"/>
  <c r="R115" i="7"/>
  <c r="R117" i="7"/>
  <c r="S12" i="7"/>
  <c r="N115" i="7"/>
  <c r="R12" i="7" l="1"/>
  <c r="R35" i="7"/>
  <c r="U105" i="7" l="1"/>
  <c r="T105" i="7"/>
  <c r="S105" i="7"/>
  <c r="U72" i="7"/>
  <c r="T72" i="7"/>
  <c r="U41" i="7"/>
  <c r="T41" i="7"/>
  <c r="S41" i="7"/>
  <c r="R40" i="7"/>
  <c r="U28" i="7"/>
  <c r="U29" i="7" s="1"/>
  <c r="T28" i="7"/>
  <c r="T29" i="7" s="1"/>
  <c r="S28" i="7"/>
  <c r="S29" i="7" s="1"/>
  <c r="R28" i="7"/>
  <c r="R29" i="7" s="1"/>
  <c r="Q104" i="7"/>
  <c r="P104" i="7"/>
  <c r="O104" i="7"/>
  <c r="N103" i="7"/>
  <c r="N102" i="7"/>
  <c r="N104" i="7" s="1"/>
  <c r="Q101" i="7"/>
  <c r="P101" i="7"/>
  <c r="O101" i="7"/>
  <c r="N100" i="7"/>
  <c r="N99" i="7"/>
  <c r="N98" i="7"/>
  <c r="N101" i="7" s="1"/>
  <c r="Q95" i="7"/>
  <c r="P95" i="7"/>
  <c r="O95" i="7"/>
  <c r="N93" i="7"/>
  <c r="N95" i="7" s="1"/>
  <c r="Q85" i="7"/>
  <c r="P85" i="7"/>
  <c r="O85" i="7"/>
  <c r="N85" i="7"/>
  <c r="Q77" i="7"/>
  <c r="P77" i="7"/>
  <c r="O77" i="7"/>
  <c r="N74" i="7"/>
  <c r="N77" i="7" s="1"/>
  <c r="Q71" i="7"/>
  <c r="P71" i="7"/>
  <c r="O71" i="7"/>
  <c r="N69" i="7"/>
  <c r="N71" i="7" s="1"/>
  <c r="Q68" i="7"/>
  <c r="P68" i="7"/>
  <c r="O68" i="7"/>
  <c r="N67" i="7"/>
  <c r="N114" i="7" s="1"/>
  <c r="N66" i="7"/>
  <c r="N118" i="7" s="1"/>
  <c r="Q65" i="7"/>
  <c r="P65" i="7"/>
  <c r="O65" i="7"/>
  <c r="N64" i="7"/>
  <c r="N62" i="7"/>
  <c r="N58" i="7"/>
  <c r="N65" i="7" s="1"/>
  <c r="Q55" i="7"/>
  <c r="P55" i="7"/>
  <c r="O55" i="7"/>
  <c r="N52" i="7"/>
  <c r="N55" i="7" s="1"/>
  <c r="Q51" i="7"/>
  <c r="P51" i="7"/>
  <c r="O51" i="7"/>
  <c r="N48" i="7"/>
  <c r="N44" i="7"/>
  <c r="N51" i="7"/>
  <c r="N39" i="7"/>
  <c r="N38" i="7"/>
  <c r="N37" i="7"/>
  <c r="Q34" i="7"/>
  <c r="Q41" i="7" s="1"/>
  <c r="P34" i="7"/>
  <c r="P41" i="7" s="1"/>
  <c r="O34" i="7"/>
  <c r="O41" i="7" s="1"/>
  <c r="N33" i="7"/>
  <c r="R33" i="7" s="1"/>
  <c r="R34" i="7" s="1"/>
  <c r="N32" i="7"/>
  <c r="N34" i="7" s="1"/>
  <c r="Q28" i="7"/>
  <c r="Q29" i="7" s="1"/>
  <c r="P28" i="7"/>
  <c r="P29" i="7" s="1"/>
  <c r="O28" i="7"/>
  <c r="O29" i="7" s="1"/>
  <c r="N14" i="7"/>
  <c r="N117" i="7" s="1"/>
  <c r="N28" i="7"/>
  <c r="N29" i="7" s="1"/>
  <c r="R113" i="7" l="1"/>
  <c r="N40" i="7"/>
  <c r="N113" i="7"/>
  <c r="N112" i="7"/>
  <c r="N68" i="7"/>
  <c r="O105" i="7"/>
  <c r="P105" i="7"/>
  <c r="Q105" i="7"/>
  <c r="S56" i="7"/>
  <c r="T56" i="7"/>
  <c r="U56" i="7"/>
  <c r="S72" i="7"/>
  <c r="O72" i="7"/>
  <c r="P72" i="7"/>
  <c r="Q72" i="7"/>
  <c r="R56" i="7"/>
  <c r="R72" i="7"/>
  <c r="S90" i="7"/>
  <c r="T90" i="7"/>
  <c r="U90" i="7"/>
  <c r="R105" i="7"/>
  <c r="S106" i="7"/>
  <c r="T106" i="7"/>
  <c r="T107" i="7" s="1"/>
  <c r="U106" i="7"/>
  <c r="U107" i="7" s="1"/>
  <c r="N41" i="7"/>
  <c r="N56" i="7"/>
  <c r="O56" i="7"/>
  <c r="P56" i="7"/>
  <c r="Q56" i="7"/>
  <c r="N72" i="7"/>
  <c r="O90" i="7"/>
  <c r="P90" i="7"/>
  <c r="Q90" i="7"/>
  <c r="N105" i="7"/>
  <c r="O106" i="7"/>
  <c r="P106" i="7"/>
  <c r="P107" i="7" s="1"/>
  <c r="Q106" i="7"/>
  <c r="Q107" i="7" s="1"/>
  <c r="N116" i="7" l="1"/>
  <c r="R116" i="7"/>
  <c r="R114" i="7"/>
  <c r="R112" i="7" s="1"/>
  <c r="S107" i="7"/>
  <c r="R90" i="7"/>
  <c r="O107" i="7"/>
  <c r="N106" i="7"/>
  <c r="N90" i="7"/>
  <c r="R119" i="7" l="1"/>
  <c r="N119" i="7"/>
  <c r="R107" i="7"/>
  <c r="N107" i="7"/>
  <c r="K14" i="5" l="1"/>
  <c r="L28" i="5"/>
  <c r="M28" i="5"/>
  <c r="N28" i="5"/>
  <c r="K28" i="5" l="1"/>
  <c r="N40" i="5"/>
  <c r="N34" i="5"/>
  <c r="N41" i="5" l="1"/>
  <c r="N29" i="5"/>
  <c r="L65" i="5" l="1"/>
  <c r="L66" i="5" s="1"/>
  <c r="K32" i="5"/>
  <c r="K37" i="5"/>
  <c r="L40" i="5"/>
  <c r="M40" i="5"/>
  <c r="L34" i="5"/>
  <c r="M34" i="5"/>
  <c r="K33" i="5"/>
  <c r="K34" i="5" s="1"/>
  <c r="K64" i="5"/>
  <c r="L41" i="5"/>
  <c r="K39" i="5"/>
  <c r="N51" i="5"/>
  <c r="N105" i="5"/>
  <c r="M105" i="5"/>
  <c r="L105" i="5"/>
  <c r="K103" i="5"/>
  <c r="K105" i="5" s="1"/>
  <c r="N96" i="5"/>
  <c r="N97" i="5" s="1"/>
  <c r="M96" i="5"/>
  <c r="M97" i="5" s="1"/>
  <c r="L96" i="5"/>
  <c r="L97" i="5" s="1"/>
  <c r="K94" i="5"/>
  <c r="N78" i="5"/>
  <c r="N90" i="5" s="1"/>
  <c r="M78" i="5"/>
  <c r="M90" i="5" s="1"/>
  <c r="L78" i="5"/>
  <c r="L90" i="5" s="1"/>
  <c r="K75" i="5"/>
  <c r="K78" i="5" s="1"/>
  <c r="K90" i="5" s="1"/>
  <c r="L69" i="5"/>
  <c r="K68" i="5"/>
  <c r="K115" i="5" s="1"/>
  <c r="K67" i="5"/>
  <c r="K69" i="5" s="1"/>
  <c r="K62" i="5"/>
  <c r="K58" i="5"/>
  <c r="K46" i="5"/>
  <c r="K45" i="5"/>
  <c r="K44" i="5"/>
  <c r="K43" i="5"/>
  <c r="K48" i="5"/>
  <c r="K47" i="5"/>
  <c r="M51" i="5"/>
  <c r="L51" i="5"/>
  <c r="K50" i="5"/>
  <c r="K49" i="5"/>
  <c r="K42" i="5"/>
  <c r="K38" i="5"/>
  <c r="K40" i="5" s="1"/>
  <c r="N55" i="5"/>
  <c r="M55" i="5"/>
  <c r="L55" i="5"/>
  <c r="K54" i="5"/>
  <c r="K53" i="5"/>
  <c r="K52" i="5"/>
  <c r="L72" i="5"/>
  <c r="L73" i="5" s="1"/>
  <c r="K70" i="5"/>
  <c r="K118" i="5"/>
  <c r="K117" i="5"/>
  <c r="N102" i="5"/>
  <c r="N106" i="5" s="1"/>
  <c r="M102" i="5"/>
  <c r="L102" i="5"/>
  <c r="K99" i="5"/>
  <c r="M29" i="5"/>
  <c r="L29" i="5"/>
  <c r="K29" i="5"/>
  <c r="N56" i="5" l="1"/>
  <c r="N91" i="5" s="1"/>
  <c r="K55" i="5"/>
  <c r="K51" i="5"/>
  <c r="L56" i="5"/>
  <c r="L91" i="5" s="1"/>
  <c r="K65" i="5"/>
  <c r="K66" i="5" s="1"/>
  <c r="K41" i="5"/>
  <c r="K56" i="5" s="1"/>
  <c r="K114" i="5"/>
  <c r="K113" i="5" s="1"/>
  <c r="K72" i="5"/>
  <c r="K73" i="5" s="1"/>
  <c r="K91" i="5"/>
  <c r="K96" i="5"/>
  <c r="K97" i="5" s="1"/>
  <c r="K116" i="5"/>
  <c r="L106" i="5"/>
  <c r="L107" i="5" s="1"/>
  <c r="M106" i="5"/>
  <c r="M107" i="5" s="1"/>
  <c r="M41" i="5"/>
  <c r="M56" i="5" s="1"/>
  <c r="M91" i="5" s="1"/>
  <c r="M108" i="5" s="1"/>
  <c r="K102" i="5"/>
  <c r="K106" i="5" s="1"/>
  <c r="N107" i="5"/>
  <c r="N108" i="5" s="1"/>
  <c r="K107" i="5" l="1"/>
  <c r="K108" i="5"/>
  <c r="L108" i="5"/>
  <c r="K119" i="5"/>
  <c r="J112" i="7" l="1"/>
  <c r="J119" i="7" s="1"/>
</calcChain>
</file>

<file path=xl/comments1.xml><?xml version="1.0" encoding="utf-8"?>
<comments xmlns="http://schemas.openxmlformats.org/spreadsheetml/2006/main">
  <authors>
    <author>Snieguole Kacerauskaite</author>
  </authors>
  <commentList>
    <comment ref="P22" authorId="0">
      <text>
        <r>
          <rPr>
            <sz val="9"/>
            <color indexed="81"/>
            <rFont val="Tahoma"/>
            <family val="2"/>
            <charset val="186"/>
          </rPr>
          <t xml:space="preserve">1. apie 16 ha teritorijos, ribojamos Kretingos g., Panevėžio g., Liepojos g. ir Šiaurės pr. 2. apie 38 ha teritorijos, ribojamos Taikos pr., Statybininkų pr., komercinės paskirties žemės sklypų Minijos gatvėje riba bei Smiltelės g. 3. apie 120 ha teritorijos, ribojamos Šilutės pl., Smiltelės g., Taikos pr. ir Statybininkų pr.
</t>
        </r>
      </text>
    </comment>
    <comment ref="E31" authorId="0">
      <text>
        <r>
          <rPr>
            <sz val="9"/>
            <color indexed="81"/>
            <rFont val="Tahoma"/>
            <family val="2"/>
            <charset val="186"/>
          </rPr>
          <t>2012 m. atlikta tik 50 proc. darbų.</t>
        </r>
      </text>
    </comment>
    <comment ref="E36" authorId="0">
      <text>
        <r>
          <rPr>
            <b/>
            <sz val="9"/>
            <color indexed="81"/>
            <rFont val="Tahoma"/>
            <family val="2"/>
            <charset val="186"/>
          </rPr>
          <t>Muzikinio teatro</t>
        </r>
        <r>
          <rPr>
            <sz val="9"/>
            <color indexed="81"/>
            <rFont val="Tahoma"/>
            <family val="2"/>
            <charset val="186"/>
          </rPr>
          <t xml:space="preserve">
</t>
        </r>
      </text>
    </comment>
    <comment ref="E37" authorId="0">
      <text>
        <r>
          <rPr>
            <b/>
            <sz val="9"/>
            <color indexed="81"/>
            <rFont val="Tahoma"/>
            <family val="2"/>
            <charset val="186"/>
          </rPr>
          <t>Bastionų g.</t>
        </r>
      </text>
    </comment>
  </commentList>
</comments>
</file>

<file path=xl/comments2.xml><?xml version="1.0" encoding="utf-8"?>
<comments xmlns="http://schemas.openxmlformats.org/spreadsheetml/2006/main">
  <authors>
    <author>Audra Cepiene</author>
    <author>Snieguole Kacerauskaite</author>
  </authors>
  <commentList>
    <comment ref="N12" authorId="0">
      <text>
        <r>
          <rPr>
            <b/>
            <sz val="9"/>
            <color indexed="81"/>
            <rFont val="Tahoma"/>
            <family val="2"/>
            <charset val="186"/>
          </rPr>
          <t>Audra Cepiene:</t>
        </r>
        <r>
          <rPr>
            <sz val="9"/>
            <color indexed="81"/>
            <rFont val="Tahoma"/>
            <family val="2"/>
            <charset val="186"/>
          </rPr>
          <t xml:space="preserve">
Atstatyta pagal paraišką. Viršplaninės lėšos 16</t>
        </r>
      </text>
    </comment>
    <comment ref="E31" authorId="1">
      <text>
        <r>
          <rPr>
            <sz val="9"/>
            <color indexed="81"/>
            <rFont val="Tahoma"/>
            <family val="2"/>
            <charset val="186"/>
          </rPr>
          <t>2012 m. atlikta tik 50 proc. darbų.</t>
        </r>
      </text>
    </comment>
    <comment ref="E36" authorId="1">
      <text>
        <r>
          <rPr>
            <b/>
            <sz val="9"/>
            <color indexed="81"/>
            <rFont val="Tahoma"/>
            <family val="2"/>
            <charset val="186"/>
          </rPr>
          <t>Muzikinio teatro</t>
        </r>
        <r>
          <rPr>
            <sz val="9"/>
            <color indexed="81"/>
            <rFont val="Tahoma"/>
            <family val="2"/>
            <charset val="186"/>
          </rPr>
          <t xml:space="preserve">
</t>
        </r>
      </text>
    </comment>
    <comment ref="E37" authorId="1">
      <text>
        <r>
          <rPr>
            <b/>
            <sz val="9"/>
            <color indexed="81"/>
            <rFont val="Tahoma"/>
            <family val="2"/>
            <charset val="186"/>
          </rPr>
          <t>Bastionų g.</t>
        </r>
      </text>
    </comment>
  </commentList>
</comments>
</file>

<file path=xl/sharedStrings.xml><?xml version="1.0" encoding="utf-8"?>
<sst xmlns="http://schemas.openxmlformats.org/spreadsheetml/2006/main" count="598" uniqueCount="157">
  <si>
    <t>tūkst. Lt</t>
  </si>
  <si>
    <t>Uždavinio kodas</t>
  </si>
  <si>
    <t>Priemonės kodas</t>
  </si>
  <si>
    <t>Priemonės požymis</t>
  </si>
  <si>
    <t>Asignavimų valdytojo kodas</t>
  </si>
  <si>
    <t>Finansavimo šaltinis</t>
  </si>
  <si>
    <t>Iš viso</t>
  </si>
  <si>
    <t>Išlaidoms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</si>
  <si>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</si>
  <si>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</si>
  <si>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</si>
  <si>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</si>
  <si>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</si>
  <si>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</si>
  <si>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</si>
  <si>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</si>
  <si>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</si>
  <si>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</si>
  <si>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</si>
  <si>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</si>
  <si>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</si>
  <si>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 xml:space="preserve">                              Pavadinimas</t>
  </si>
  <si>
    <t>Turtui įsigyti ir finansiniams įsipareigojimams vykdyti</t>
  </si>
  <si>
    <t>Asignavimų valdytojų kodų klasifikatorius*</t>
  </si>
  <si>
    <t>Savivaldybės administracijos direktorius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</si>
  <si>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</si>
  <si>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</si>
  <si>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</si>
  <si>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</si>
  <si>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</si>
  <si>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xml:space="preserve"> TIKSLŲ, UŽDAVINIŲ, PRIEMONIŲ, PRIEMONIŲ IŠLAIDŲ IR PRODUKTO KRITERIJŲ SUVESTINĖ</t>
  </si>
  <si>
    <t>Veiklos plano tikslo kodas</t>
  </si>
  <si>
    <t>* patvirtinta Klaipėdos miesto savivaldybės administracijos direktoriaus 2011-02-24 įsakymu Nr. AD1-384</t>
  </si>
  <si>
    <r>
      <t xml:space="preserve">Savivaldybės biudžeto lėšos </t>
    </r>
    <r>
      <rPr>
        <b/>
        <sz val="10"/>
        <rFont val="Times New Roman"/>
        <family val="1"/>
        <charset val="186"/>
      </rPr>
      <t>SB</t>
    </r>
  </si>
  <si>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</si>
  <si>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</si>
  <si>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r>
      <t xml:space="preserve">Funkcinės klasifikacijos kodas </t>
    </r>
    <r>
      <rPr>
        <b/>
        <sz val="10"/>
        <rFont val="Times New Roman"/>
        <family val="1"/>
        <charset val="186"/>
      </rPr>
      <t xml:space="preserve"> *</t>
    </r>
  </si>
  <si>
    <t>SB</t>
  </si>
  <si>
    <t>Papriemonės kodas</t>
  </si>
  <si>
    <t>03</t>
  </si>
  <si>
    <t>04</t>
  </si>
  <si>
    <t>05</t>
  </si>
  <si>
    <t>06</t>
  </si>
  <si>
    <t>MIESTO URBANISTINIO PLANAVIMO PROGRAMOS (NR. 01)</t>
  </si>
  <si>
    <t>01 Miesto urbanistinio planavimo programa</t>
  </si>
  <si>
    <t>Užtikrinti kompleksišką ir darnų miesto planavimą</t>
  </si>
  <si>
    <t>Rengti miesto teritorijų planavimo bei susijusius dokumentus</t>
  </si>
  <si>
    <t>4</t>
  </si>
  <si>
    <t>ES</t>
  </si>
  <si>
    <t xml:space="preserve">B </t>
  </si>
  <si>
    <t>Parengtas specialusis planas, vnt.</t>
  </si>
  <si>
    <t>Parengtas detalusis planas, vnt.</t>
  </si>
  <si>
    <t>I etape parengta planų iš viso, vnt.</t>
  </si>
  <si>
    <t>II etape parengta planų iš viso, vnt.</t>
  </si>
  <si>
    <t>Parengta planų, vnt.</t>
  </si>
  <si>
    <t>Teritorijos tarp Senosios Smiltelės, Marių, Sirvytės ir kt. gatvių detaliojo plano parengimas</t>
  </si>
  <si>
    <t>Klaipėdos miesto aplinkos infrastruktūros bei įrangos išdėstymo ir išvaizdos bendro formavimo specialiojo plano parengimas</t>
  </si>
  <si>
    <t>Parengtas techninis projektas, vnt.</t>
  </si>
  <si>
    <t>Metinio architektūros darbų leidinio „Klaipėdos architektūra“  išleidimas ir architektūrinės parodos su aptarimu organizavimas</t>
  </si>
  <si>
    <t>Rengti atskirų žemės sklypų planus bei susijusius dokumentus</t>
  </si>
  <si>
    <t>Užtikrinti geoinformacinių sistemų (GIS) administravimą ir vykdomų geodezinių darbų kontrolę</t>
  </si>
  <si>
    <t>Žemės sklypų planų, prilyginamų detaliojo teritorijų planavimo dokumentams, rengimas</t>
  </si>
  <si>
    <t>Planų su kadastrinių matavimų duomenimis rengimas ir registravimas Nekilnojamojo turto registre</t>
  </si>
  <si>
    <t>Nuolatinių gyventojų iškėlimas iš Klaipėdos laisvosios ekonominės zonos ir kitų pramonės plėtros teritorijų</t>
  </si>
  <si>
    <t>Žemės paėmimo visuomenės poreikiams projektų rengimas</t>
  </si>
  <si>
    <t>Parengta žemės paėmimo visuomenės poreikiams projektų, vnt.</t>
  </si>
  <si>
    <t>Savivaldybės administracijos GIS programinės įrangos ir informacinių sistemų, veikiančių GIS pagrindu, atnaujinimas, papildymas</t>
  </si>
  <si>
    <t>Atnaujintų GIS licenci-juotų darbo vietų, vnt.</t>
  </si>
  <si>
    <t>Atnaujinta duomenų bazių, vnt.</t>
  </si>
  <si>
    <t>Topografinių-inžinerinių nuotraukų vykdymui reikalingų išeitinių duomenų išdavimas, atliktų geodezinių darbų kontrolės vykdymas</t>
  </si>
  <si>
    <t>Atnaujintų topografinių-inžinerinių nuotraukų kokybės tikrinimo programų, vnt.</t>
  </si>
  <si>
    <t>Savivaldybės teritorijoje esančių geodezinių ženklų inventorizacija ir Klaipėdos miesto administracinės ribos posūkių taškų sunaikintų riboženklių atstatymas</t>
  </si>
  <si>
    <t>Inventorizuota geodezinių ženklų, %</t>
  </si>
  <si>
    <t>Atstatyta riboženklių, vnt.</t>
  </si>
  <si>
    <t>Užtikrinti Klaipėdos miesto nekilnojamojo kultūros paveldo išsaugojimą</t>
  </si>
  <si>
    <t>Apskaityti bei vertinti kultūros paveldo objektus</t>
  </si>
  <si>
    <t>Vykdyti kultūros paveldo objektų priežiūrą</t>
  </si>
  <si>
    <t>Kultūrinės vertės nustatymo objektų dokumentacijos parengimas</t>
  </si>
  <si>
    <t>Parengta objektų kultūrinės vertės nustatymo dokumentacija, vnt.</t>
  </si>
  <si>
    <t>Parengta techninių projektų, vnt.</t>
  </si>
  <si>
    <t>LRVB</t>
  </si>
  <si>
    <t>Strateginis tikslas 01. Didinti miesto konkurencingumą, kryptingai vystant infrastruktūrą ir sudarant palankias sąlygas verslui</t>
  </si>
  <si>
    <t>Parengta detaliųjų planų, vnt.</t>
  </si>
  <si>
    <t>Skulptūrų parko (buv. senųjų miesto kapinių) sutvarkymo ir vizualinės informacinės sistemos sukūrimo koncepcijos parengimas</t>
  </si>
  <si>
    <t>Detaliųjų planų rengimas:</t>
  </si>
  <si>
    <t>„Laivitės“ teritorijos detaliojo plano parengimas</t>
  </si>
  <si>
    <t>Specialiųjų planų ir techninių projektų rengimas:</t>
  </si>
  <si>
    <r>
      <t xml:space="preserve">ES projekto „Teritorinio planavimo dokumentų rengimas“ įgyvendinimas.   </t>
    </r>
    <r>
      <rPr>
        <b/>
        <sz val="10"/>
        <rFont val="Times New Roman"/>
        <family val="1"/>
        <charset val="186"/>
      </rPr>
      <t>I etapas:</t>
    </r>
  </si>
  <si>
    <t>Viešo naudojimo erdvių miesto istorinėje dalyje (U16) sutvarkymo detaliojo plano parengimas</t>
  </si>
  <si>
    <t>Žemės sklypo tarp Didžiosios Vandens g., Pasiuntinių g., Tomo g. ir Vežėjų g. detaliojo plano parengimas</t>
  </si>
  <si>
    <t>II etapas:</t>
  </si>
  <si>
    <t>Klaipėdos miesto šventinės puošybos sistemos ir įrangos, reprezentacinių zonų apšvietimo kompleksinio projekto parengimas</t>
  </si>
  <si>
    <t>Rekreacinių teritorijų nuo Švyturio g., Melnragės, Girulių iki Karklės dviračių takų ir kraštovaizdžio specialiojo plano parengimas</t>
  </si>
  <si>
    <t xml:space="preserve">Senamiesčio centrinės dalies ir turgavietės detaliojo plano parengimas </t>
  </si>
  <si>
    <t>Teritorijos tarp Danės g. tęsinio, Artojų g., skvero ir Danės upės detaliojo plano parengimas</t>
  </si>
  <si>
    <t>Teritorijos tarp Baltijos pr., Minijos g., Dubysos g. ir Šilutės pl. detaliojo plano parengimas</t>
  </si>
  <si>
    <t>Girulių detaliojo plano parengimas</t>
  </si>
  <si>
    <t>Dviejų daugiabučių gyvenamųjų namų kvartalų detaliųjų planų parengimas: 1. apie 23 ha teritorijos, ribojamos Stadiono g., Pušyno g., Švyturio g., Malūnininkų g., Sportininkų g. ir Dariaus ir Girėno g. 2. apie 13 ha teritorijos, ribojamos Kretingos g., „Žemynos“ gimnazijos sklypo riba, Klaipėdos universiteto sklypo riba ir Herkaus Manto g.</t>
  </si>
  <si>
    <t>Penkių daugiabučių gyvenamųjų namų kvartalų detaliųjų planų parengimas: 1. apie 16 ha teritorijos, ribojamos Kretingos g., Panevėžio g., Liepojos g. ir Šiaurės pr. 2. apie 38 ha teritorijos, ribojamos Taikos pr., Statybininkų pr., komercinės paskirties žemės sklypų Minijos gatvėje riba bei Smiltelės g. 3. apie 120 ha teritorijos, ribojamos Šilutės pl., Smiltelės g., Taikos pr. ir Statybininkų pr. 4. apie 166 ha teritorijos, ribojamos Jūrininkų pr., Šilutės pl., Smiltelės g., ir  Liubeko g. 5. apie 71 ha teritorijos tarp Jūreivių g., Poilsio g., Strėvos g. tęsinio, Mituvos g., Žalgirio g., Kalnupės g., Nidos g. ir Rambyno g.</t>
  </si>
  <si>
    <t>Žemės sklypų prie daugiabučių namų įteisinimas</t>
  </si>
  <si>
    <t>Suorganizuota paroda</t>
  </si>
  <si>
    <t xml:space="preserve">Smiltynės g. 1 ir 2 detalaus plano parengimas </t>
  </si>
  <si>
    <t xml:space="preserve">Smiltynės ~30 ha teritorijos prie jachtklubo detaliojo plano parengimas </t>
  </si>
  <si>
    <t>* Funkcinės klasifikacijos kodas įrašomas vadovaujantis  Lietuvos Respublikos finansų ministro 2003 m. liepos 3 d. įsakymu Nr. 1K-184 „Dėl Lietuvos Respublikos valstybės ir savivaldybių biudžetų pajamų ir išlaidų klasifikacijos patvirtinimo" (Aktuali redakcija 2010 m. kovo 26 d. įsakymo Nr. 1K-085 redakcija)</t>
  </si>
  <si>
    <t>Žemės sklypų planų rengimas:</t>
  </si>
  <si>
    <t xml:space="preserve">Iš viso  programai: </t>
  </si>
  <si>
    <t>Senamiesčio ir miesto istorinės dalies viešųjų erdvių tvarkybos techninių projektų parengimas (2013 m.: 1923 m. paminklo sukilėliams restauravimo)</t>
  </si>
  <si>
    <t>Buvusių karinių objektų pajūryje pritaikymas rekreacinėms reikmėms: teritorijos nuo Audros g. tęsinio iki jūros, prie buvusių karinių objektų  (Antrojo pasaulinio karo vokiečių baterijos) Melnragės pajūryje iki valstybinio jūrų uosto teritorijos prie šiaurinio molo detaliojo plano parengimas bei 2 teritorijų Smiltynėje detaliųjų planų parengimas</t>
  </si>
  <si>
    <t>Teritorijos tarp Tilžės gatvės, geležinkelio, Klemiškės g. ir kelio A13, detaliojo plano parengimas (Sporto komplekso ir Kauno g. tęsinio)</t>
  </si>
  <si>
    <t>„Medelyno“ teritorijos detaliojo plano parengimas</t>
  </si>
  <si>
    <t>Parengta planų, iš viso:</t>
  </si>
  <si>
    <t>Klaipėdos mieto rytinės dalies A teritorijos susisiekimo infrastruktūros  vystymo specialiojo plano parengimas</t>
  </si>
  <si>
    <t>Danės upės pakrantės iki Joniškės ir Liepų g. detaliojo plano parengimas</t>
  </si>
  <si>
    <t>SB(L)</t>
  </si>
  <si>
    <r>
      <t xml:space="preserve">Programų lėšų likučių laikinai laisvos lėšos </t>
    </r>
    <r>
      <rPr>
        <b/>
        <sz val="10"/>
        <rFont val="Times New Roman"/>
        <family val="1"/>
        <charset val="186"/>
      </rPr>
      <t>SB(L)</t>
    </r>
  </si>
  <si>
    <t>Žemės sklypų Bangų g. 7, Gluosnių g. 8 ir juos supančios aplinkos detaliojo plano sprendinių keitimo teritorijos daliai prie Bangų gatvės detaliojo plano parengimas</t>
  </si>
  <si>
    <t xml:space="preserve">Žemės sklypo Danės g. 19, Klaipėdoje, ir jo supančios aplinkos detaliojo plano parengimas </t>
  </si>
  <si>
    <t>07</t>
  </si>
  <si>
    <t>08</t>
  </si>
  <si>
    <t>Planuojama reikšmė</t>
  </si>
  <si>
    <t>Vykdytojas</t>
  </si>
  <si>
    <t xml:space="preserve"> 2013 M. KLAIPĖDOS MIESTO SAVIVALDYBĖS</t>
  </si>
  <si>
    <t>Lėšos biudžetiniams 2013-iesiems metams**</t>
  </si>
  <si>
    <t>Pradėti rengimo darbai</t>
  </si>
  <si>
    <t xml:space="preserve">Atlikta analizė </t>
  </si>
  <si>
    <t>Išleistas leidinys „Klaipėdos architektūra“, egz.</t>
  </si>
  <si>
    <t>Urbanistinės plėtros dep. Architektūros ir miesto planavimo skyrius</t>
  </si>
  <si>
    <t>Urbanistinės plėtros dep.  Paveldosaugos sk.</t>
  </si>
  <si>
    <t>Urbanistinės plėtros dep.  Architektūros ir miesto planavimo skyrius</t>
  </si>
  <si>
    <t>Urbanistinės plėtros dep.   Architektūros ir miesto planavimo skyrius</t>
  </si>
  <si>
    <t xml:space="preserve">Urbanistinės plėtros dep.  Žemėtvarkos skyrius </t>
  </si>
  <si>
    <t>Urbanistinės plėtros dep.  Geodezijos skyrius</t>
  </si>
  <si>
    <t>Urbanistinės plėtros dep.  Paveldosaugos skyrius</t>
  </si>
  <si>
    <t>Iškeldinta turto savininkų, sk.</t>
  </si>
  <si>
    <t>I</t>
  </si>
  <si>
    <t>Urbanistinės plėtros dep. Architektūros ir miesto planavimo skyrius Projektų vadovė Jurgita Gudelevičienė</t>
  </si>
  <si>
    <t>Pradėta rengti koncepcija</t>
  </si>
  <si>
    <t>Skirtumas</t>
  </si>
  <si>
    <r>
      <t xml:space="preserve">Savivaldybės biudžeto viršplaninės lėšos </t>
    </r>
    <r>
      <rPr>
        <b/>
        <sz val="10"/>
        <rFont val="Times New Roman"/>
        <family val="1"/>
        <charset val="186"/>
      </rPr>
      <t>SB(VPL)</t>
    </r>
  </si>
  <si>
    <r>
      <t xml:space="preserve">ES projekto „Teritorinio planavimo dokumentų rengimas“ įgyvendinimas.                  </t>
    </r>
    <r>
      <rPr>
        <b/>
        <sz val="10"/>
        <rFont val="Times New Roman"/>
        <family val="1"/>
        <charset val="186"/>
      </rPr>
      <t>I etapas:</t>
    </r>
  </si>
  <si>
    <t>Siūlomos keisti lėšos biudžetiniams 2013-iesiems metams**</t>
  </si>
  <si>
    <t>ADMINISTRACIJOS DIREKTORIAUS ĮSAKYMAI DĖL</t>
  </si>
  <si>
    <t>MIESTO INFRASTRUKTŪROS OBJEKTŲ PRIEŽIŪROS IR MODERNIZAVIMO PROGRAMOS (NR. 08)</t>
  </si>
  <si>
    <t>Eil. Nr.</t>
  </si>
  <si>
    <t>Įsakymo</t>
  </si>
  <si>
    <t>Pastabos</t>
  </si>
  <si>
    <t>Data</t>
  </si>
  <si>
    <t>Numeris</t>
  </si>
  <si>
    <t>AD1-894</t>
  </si>
  <si>
    <t>Pirminis variantas</t>
  </si>
  <si>
    <t>tūkst.lt</t>
  </si>
  <si>
    <t>AD1-1921</t>
  </si>
  <si>
    <t>Keitimas (pagal 2013.07.25 sprendimą Nr.T2-184)</t>
  </si>
  <si>
    <t>Klaipėdos m. žemės kadastro skaitmeninių duomenų įsigijimas</t>
  </si>
  <si>
    <t>** pagal Klaipėdos miesto savivaldybės tarybos 2013-11-28  sprendimą Nr. T2-279</t>
  </si>
  <si>
    <t>** pagal Klaipėdos miesto savivaldybės tarybos sprendimą 2013-11-28 Nr.T2-279</t>
  </si>
  <si>
    <t xml:space="preserve">PATVIRTINTA
Klaipėdos miesto savivaldybės administracijos
direktoriaus 2013 m. balandžio 15 d. įsakymu Nr. AD1-894 (Klaipėdos miesto savivaldybės administracijos direktoriaus 2013 m. gruodžio 12 d. įsakymo Nr. AD1 -3148 redakcija)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</si>
</sst>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sz val="10"/>
      <name val="Arial"/>
      <family val="2"/>
      <charset val="186"/>
    </font>
    <font>
      <sz val="9"/>
      <name val="Times New Roman"/>
      <family val="1"/>
      <charset val="186"/>
    </font>
    <font>
      <b/>
      <sz val="9"/>
      <name val="Times New Roman"/>
      <family val="1"/>
      <charset val="186"/>
    </font>
    <font>
      <sz val="10"/>
      <color indexed="8"/>
      <name val="Times New Roman"/>
      <family val="1"/>
      <charset val="186"/>
    </font>
    <font>
      <sz val="9"/>
      <color indexed="81"/>
      <name val="Tahoma"/>
      <family val="2"/>
      <charset val="186"/>
    </font>
    <font>
      <b/>
      <sz val="9"/>
      <color indexed="81"/>
      <name val="Tahoma"/>
      <family val="2"/>
      <charset val="186"/>
    </font>
    <font>
      <b/>
      <sz val="8"/>
      <name val="Times New Roman"/>
      <family val="1"/>
      <charset val="186"/>
    </font>
    <font>
      <sz val="10"/>
      <color rgb="FFFF0000"/>
      <name val="Times New Roman"/>
      <family val="1"/>
      <charset val="186"/>
    </font>
    <font>
      <b/>
      <sz val="11"/>
      <name val="Times New Roman"/>
      <family val="1"/>
      <charset val="204"/>
    </font>
    <font>
      <b/>
      <sz val="10"/>
      <color rgb="FFFF0000"/>
      <name val="Times New Roman"/>
      <family val="1"/>
      <charset val="186"/>
    </font>
  </fonts>
  <fills count="12">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CCFF"/>
        <bgColor indexed="64"/>
      </patternFill>
    </fill>
    <fill>
      <patternFill patternType="solid">
        <fgColor rgb="FFFFFF99"/>
        <bgColor indexed="64"/>
      </patternFill>
    </fill>
    <fill>
      <patternFill patternType="solid">
        <fgColor rgb="FFCCECFF"/>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s>
  <cellStyleXfs count="2">
    <xf numFmtId="0" fontId="0" fillId="0" borderId="0"/>
    <xf numFmtId="0" fontId="7" fillId="0" borderId="0"/>
  </cellStyleXfs>
  <cellXfs count="756">
    <xf numFmtId="0" fontId="0" fillId="0" borderId="0" xfId="0"/>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0" xfId="0" applyFont="1"/>
    <xf numFmtId="0" fontId="3" fillId="0" borderId="0" xfId="0" applyFont="1" applyAlignment="1">
      <alignment horizontal="left" vertical="top"/>
    </xf>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3" fillId="0" borderId="0" xfId="0" applyFont="1" applyAlignment="1">
      <alignment horizontal="center" vertical="top"/>
    </xf>
    <xf numFmtId="49" fontId="5" fillId="2" borderId="4" xfId="0" applyNumberFormat="1" applyFont="1" applyFill="1" applyBorder="1" applyAlignment="1">
      <alignment horizontal="center" vertical="top"/>
    </xf>
    <xf numFmtId="0" fontId="3" fillId="0" borderId="0" xfId="0" applyFont="1" applyBorder="1" applyAlignment="1">
      <alignment horizontal="left" vertical="top"/>
    </xf>
    <xf numFmtId="0" fontId="3" fillId="0" borderId="5" xfId="0" applyFont="1" applyFill="1" applyBorder="1" applyAlignment="1">
      <alignment horizontal="center" vertical="top" wrapText="1"/>
    </xf>
    <xf numFmtId="0" fontId="3" fillId="0" borderId="8" xfId="0" applyFont="1" applyFill="1" applyBorder="1" applyAlignment="1">
      <alignment vertical="top" wrapText="1"/>
    </xf>
    <xf numFmtId="0" fontId="3" fillId="0" borderId="9" xfId="0" applyFont="1" applyFill="1" applyBorder="1" applyAlignment="1">
      <alignment vertical="top" wrapText="1"/>
    </xf>
    <xf numFmtId="0" fontId="3" fillId="0" borderId="10" xfId="0" applyFont="1" applyFill="1" applyBorder="1" applyAlignment="1">
      <alignment vertical="top" wrapText="1"/>
    </xf>
    <xf numFmtId="0" fontId="3" fillId="0" borderId="5" xfId="0" applyFont="1" applyFill="1" applyBorder="1" applyAlignment="1">
      <alignment horizontal="center" vertical="top"/>
    </xf>
    <xf numFmtId="0" fontId="3" fillId="0" borderId="6" xfId="0" applyFont="1" applyFill="1" applyBorder="1" applyAlignment="1">
      <alignment horizontal="center" vertical="top"/>
    </xf>
    <xf numFmtId="0" fontId="3" fillId="0" borderId="0" xfId="0" applyFont="1" applyFill="1" applyAlignment="1">
      <alignment vertical="top"/>
    </xf>
    <xf numFmtId="0" fontId="3" fillId="3" borderId="0" xfId="0" applyFont="1" applyFill="1" applyAlignment="1">
      <alignment vertical="top"/>
    </xf>
    <xf numFmtId="164" fontId="5" fillId="2" borderId="14" xfId="0" applyNumberFormat="1" applyFont="1" applyFill="1" applyBorder="1" applyAlignment="1">
      <alignment horizontal="right" vertical="top"/>
    </xf>
    <xf numFmtId="164" fontId="5" fillId="2" borderId="15" xfId="0" applyNumberFormat="1" applyFont="1" applyFill="1" applyBorder="1" applyAlignment="1">
      <alignment horizontal="right" vertical="top"/>
    </xf>
    <xf numFmtId="0" fontId="3" fillId="0" borderId="31" xfId="0" applyFont="1" applyFill="1" applyBorder="1" applyAlignment="1">
      <alignment horizontal="center" vertical="top" wrapText="1"/>
    </xf>
    <xf numFmtId="0" fontId="3" fillId="0" borderId="31" xfId="0" applyFont="1" applyFill="1" applyBorder="1" applyAlignment="1">
      <alignment horizontal="center" vertical="top"/>
    </xf>
    <xf numFmtId="0" fontId="3" fillId="0" borderId="5" xfId="0" applyFont="1" applyBorder="1" applyAlignment="1">
      <alignment horizontal="center" vertical="top" wrapText="1"/>
    </xf>
    <xf numFmtId="0" fontId="3" fillId="0" borderId="31" xfId="0" applyFont="1" applyBorder="1" applyAlignment="1">
      <alignment horizontal="center" vertical="top" wrapText="1"/>
    </xf>
    <xf numFmtId="0" fontId="3" fillId="0" borderId="10" xfId="0" applyFont="1" applyBorder="1" applyAlignment="1">
      <alignment vertical="top" wrapText="1"/>
    </xf>
    <xf numFmtId="0" fontId="3" fillId="0" borderId="33" xfId="0" applyFont="1" applyFill="1" applyBorder="1" applyAlignment="1">
      <alignment horizontal="center" vertical="top" wrapText="1"/>
    </xf>
    <xf numFmtId="0" fontId="7" fillId="0" borderId="0" xfId="0" applyFont="1"/>
    <xf numFmtId="3" fontId="3" fillId="0" borderId="23" xfId="0" applyNumberFormat="1" applyFont="1" applyFill="1" applyBorder="1" applyAlignment="1">
      <alignment horizontal="center" vertical="top"/>
    </xf>
    <xf numFmtId="3" fontId="3" fillId="0" borderId="34" xfId="0" applyNumberFormat="1" applyFont="1" applyFill="1" applyBorder="1" applyAlignment="1">
      <alignment horizontal="center" vertical="top"/>
    </xf>
    <xf numFmtId="3" fontId="3" fillId="0" borderId="36" xfId="0" applyNumberFormat="1" applyFont="1" applyFill="1" applyBorder="1" applyAlignment="1">
      <alignment horizontal="center" vertical="top"/>
    </xf>
    <xf numFmtId="0" fontId="3" fillId="0" borderId="33" xfId="0" applyFont="1" applyFill="1" applyBorder="1" applyAlignment="1">
      <alignment horizontal="center" vertical="top"/>
    </xf>
    <xf numFmtId="0" fontId="3" fillId="0" borderId="22" xfId="0" applyFont="1" applyBorder="1" applyAlignment="1">
      <alignment horizontal="left" vertical="top" wrapText="1"/>
    </xf>
    <xf numFmtId="0" fontId="3" fillId="0" borderId="27" xfId="0" applyFont="1" applyBorder="1" applyAlignment="1">
      <alignment horizontal="left" vertical="top" wrapText="1"/>
    </xf>
    <xf numFmtId="0" fontId="3" fillId="0" borderId="38" xfId="0" applyFont="1" applyBorder="1" applyAlignment="1">
      <alignment horizontal="left" vertical="top" wrapText="1"/>
    </xf>
    <xf numFmtId="0" fontId="3" fillId="0" borderId="22" xfId="0" applyFont="1" applyFill="1" applyBorder="1" applyAlignment="1">
      <alignment horizontal="left" vertical="top" wrapText="1"/>
    </xf>
    <xf numFmtId="0" fontId="3" fillId="3" borderId="41" xfId="0" applyFont="1" applyFill="1" applyBorder="1" applyAlignment="1">
      <alignment vertical="top" wrapText="1"/>
    </xf>
    <xf numFmtId="3" fontId="3" fillId="0" borderId="38" xfId="0" applyNumberFormat="1" applyFont="1" applyFill="1" applyBorder="1" applyAlignment="1">
      <alignment horizontal="center" vertical="top"/>
    </xf>
    <xf numFmtId="0" fontId="3" fillId="3" borderId="20" xfId="0" applyFont="1" applyFill="1" applyBorder="1" applyAlignment="1">
      <alignment vertical="top" wrapText="1"/>
    </xf>
    <xf numFmtId="3" fontId="3" fillId="3" borderId="22" xfId="0" applyNumberFormat="1" applyFont="1" applyFill="1" applyBorder="1" applyAlignment="1">
      <alignment horizontal="center" vertical="top"/>
    </xf>
    <xf numFmtId="0" fontId="3" fillId="0" borderId="41" xfId="0" applyFont="1" applyFill="1" applyBorder="1" applyAlignment="1">
      <alignment vertical="top" wrapText="1"/>
    </xf>
    <xf numFmtId="0" fontId="3" fillId="0" borderId="0" xfId="0" applyFont="1" applyAlignment="1">
      <alignment vertical="center"/>
    </xf>
    <xf numFmtId="49" fontId="5" fillId="2" borderId="35" xfId="0" applyNumberFormat="1" applyFont="1" applyFill="1" applyBorder="1" applyAlignment="1">
      <alignment vertical="top"/>
    </xf>
    <xf numFmtId="49" fontId="5" fillId="0" borderId="35" xfId="0" applyNumberFormat="1" applyFont="1" applyBorder="1" applyAlignment="1">
      <alignment vertical="top"/>
    </xf>
    <xf numFmtId="49" fontId="5" fillId="2" borderId="21" xfId="0" applyNumberFormat="1" applyFont="1" applyFill="1" applyBorder="1" applyAlignment="1">
      <alignment vertical="top"/>
    </xf>
    <xf numFmtId="49" fontId="3" fillId="0" borderId="35" xfId="0" applyNumberFormat="1" applyFont="1" applyBorder="1" applyAlignment="1">
      <alignment vertical="top" wrapText="1"/>
    </xf>
    <xf numFmtId="49" fontId="3" fillId="0" borderId="21" xfId="0" applyNumberFormat="1" applyFont="1" applyBorder="1" applyAlignment="1">
      <alignment vertical="top" wrapText="1"/>
    </xf>
    <xf numFmtId="3" fontId="3" fillId="3" borderId="36" xfId="0" applyNumberFormat="1" applyFont="1" applyFill="1" applyBorder="1" applyAlignment="1">
      <alignment horizontal="center" vertical="top"/>
    </xf>
    <xf numFmtId="3" fontId="3" fillId="3" borderId="23" xfId="0" applyNumberFormat="1" applyFont="1" applyFill="1" applyBorder="1" applyAlignment="1">
      <alignment horizontal="center" vertical="top"/>
    </xf>
    <xf numFmtId="3" fontId="3" fillId="3" borderId="34"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0" fontId="5" fillId="0" borderId="8" xfId="0" applyFont="1" applyFill="1" applyBorder="1" applyAlignment="1">
      <alignment vertical="top" wrapText="1"/>
    </xf>
    <xf numFmtId="0" fontId="3" fillId="0" borderId="20" xfId="0" applyFont="1" applyFill="1" applyBorder="1" applyAlignment="1">
      <alignment vertical="top" wrapText="1"/>
    </xf>
    <xf numFmtId="3" fontId="3" fillId="3" borderId="27" xfId="0" applyNumberFormat="1" applyFont="1" applyFill="1" applyBorder="1" applyAlignment="1">
      <alignment horizontal="center" vertical="top"/>
    </xf>
    <xf numFmtId="0" fontId="3" fillId="0" borderId="9" xfId="0" applyFont="1" applyFill="1" applyBorder="1" applyAlignment="1">
      <alignment vertical="center" wrapText="1"/>
    </xf>
    <xf numFmtId="49" fontId="3" fillId="0" borderId="35" xfId="0" applyNumberFormat="1" applyFont="1" applyBorder="1" applyAlignment="1">
      <alignment vertical="top"/>
    </xf>
    <xf numFmtId="49" fontId="3" fillId="0" borderId="21" xfId="0" applyNumberFormat="1" applyFont="1" applyBorder="1" applyAlignment="1">
      <alignment vertical="top"/>
    </xf>
    <xf numFmtId="0" fontId="5" fillId="0" borderId="18" xfId="0" applyFont="1" applyFill="1" applyBorder="1" applyAlignment="1">
      <alignment vertical="top" wrapText="1"/>
    </xf>
    <xf numFmtId="0" fontId="3" fillId="0" borderId="40" xfId="0" applyFont="1" applyFill="1" applyBorder="1" applyAlignment="1">
      <alignment vertical="top" wrapText="1"/>
    </xf>
    <xf numFmtId="0" fontId="3" fillId="0" borderId="42" xfId="0" applyFont="1" applyFill="1" applyBorder="1" applyAlignment="1">
      <alignment vertical="top" wrapText="1"/>
    </xf>
    <xf numFmtId="0" fontId="3" fillId="3" borderId="9" xfId="0" applyFont="1" applyFill="1" applyBorder="1" applyAlignment="1">
      <alignment vertical="center" wrapText="1"/>
    </xf>
    <xf numFmtId="49" fontId="3" fillId="3" borderId="21" xfId="0" applyNumberFormat="1" applyFont="1" applyFill="1" applyBorder="1" applyAlignment="1">
      <alignment vertical="top"/>
    </xf>
    <xf numFmtId="49" fontId="5" fillId="2" borderId="13" xfId="0" applyNumberFormat="1" applyFont="1" applyFill="1" applyBorder="1" applyAlignment="1">
      <alignment vertical="top"/>
    </xf>
    <xf numFmtId="0" fontId="2" fillId="0" borderId="9" xfId="0" applyFont="1" applyBorder="1" applyAlignment="1">
      <alignment horizontal="center" vertical="center" textRotation="90" wrapText="1"/>
    </xf>
    <xf numFmtId="0" fontId="2" fillId="0" borderId="9" xfId="0" applyFont="1" applyBorder="1" applyAlignment="1">
      <alignment vertical="center" textRotation="90" wrapText="1"/>
    </xf>
    <xf numFmtId="164" fontId="5" fillId="2" borderId="64" xfId="0" applyNumberFormat="1" applyFont="1" applyFill="1" applyBorder="1" applyAlignment="1">
      <alignment horizontal="right" vertical="top"/>
    </xf>
    <xf numFmtId="0" fontId="5" fillId="0" borderId="0" xfId="0" applyNumberFormat="1" applyFont="1" applyAlignment="1">
      <alignment horizontal="center" vertical="top"/>
    </xf>
    <xf numFmtId="3" fontId="3" fillId="0" borderId="23" xfId="0" applyNumberFormat="1" applyFont="1" applyFill="1" applyBorder="1" applyAlignment="1">
      <alignment horizontal="center" vertical="top" wrapText="1"/>
    </xf>
    <xf numFmtId="49" fontId="5" fillId="0" borderId="59" xfId="0" applyNumberFormat="1" applyFont="1" applyBorder="1" applyAlignment="1">
      <alignment horizontal="center" vertical="top"/>
    </xf>
    <xf numFmtId="0" fontId="3" fillId="0" borderId="8" xfId="0" applyFont="1" applyFill="1" applyBorder="1" applyAlignment="1">
      <alignment horizontal="center" vertical="center" wrapText="1"/>
    </xf>
    <xf numFmtId="3" fontId="3" fillId="0" borderId="34" xfId="0" applyNumberFormat="1" applyFont="1" applyFill="1" applyBorder="1" applyAlignment="1">
      <alignment horizontal="center" vertical="top" wrapText="1"/>
    </xf>
    <xf numFmtId="0" fontId="4" fillId="0" borderId="0" xfId="0" applyFont="1" applyBorder="1"/>
    <xf numFmtId="0" fontId="6" fillId="0" borderId="73" xfId="0" applyFont="1" applyBorder="1" applyAlignment="1">
      <alignment horizontal="center" vertical="center"/>
    </xf>
    <xf numFmtId="0" fontId="3" fillId="0" borderId="0" xfId="0" applyFont="1" applyBorder="1" applyAlignment="1">
      <alignment horizontal="center" vertical="top"/>
    </xf>
    <xf numFmtId="49" fontId="3" fillId="0" borderId="6" xfId="0" applyNumberFormat="1" applyFont="1" applyBorder="1" applyAlignment="1">
      <alignment vertical="top" wrapText="1"/>
    </xf>
    <xf numFmtId="0" fontId="8" fillId="0" borderId="0" xfId="0" applyNumberFormat="1" applyFont="1" applyAlignment="1">
      <alignment vertical="top" wrapText="1"/>
    </xf>
    <xf numFmtId="49" fontId="3" fillId="4" borderId="53" xfId="0" applyNumberFormat="1" applyFont="1" applyFill="1" applyBorder="1" applyAlignment="1">
      <alignment horizontal="center" vertical="center" wrapText="1"/>
    </xf>
    <xf numFmtId="49" fontId="3" fillId="4" borderId="6" xfId="0" applyNumberFormat="1" applyFont="1" applyFill="1" applyBorder="1" applyAlignment="1">
      <alignment horizontal="center" vertical="center" wrapText="1"/>
    </xf>
    <xf numFmtId="49" fontId="5" fillId="0" borderId="53" xfId="0" applyNumberFormat="1" applyFont="1" applyBorder="1" applyAlignment="1">
      <alignment horizontal="center" vertical="top"/>
    </xf>
    <xf numFmtId="0" fontId="3" fillId="0" borderId="59" xfId="0" applyFont="1" applyBorder="1" applyAlignment="1">
      <alignment horizontal="center" vertical="top"/>
    </xf>
    <xf numFmtId="0" fontId="3" fillId="0" borderId="61" xfId="0" applyFont="1" applyFill="1" applyBorder="1" applyAlignment="1">
      <alignment horizontal="center" vertical="top" wrapText="1"/>
    </xf>
    <xf numFmtId="0" fontId="3" fillId="0" borderId="60" xfId="0" applyFont="1" applyFill="1" applyBorder="1" applyAlignment="1">
      <alignment horizontal="center" vertical="top" wrapText="1"/>
    </xf>
    <xf numFmtId="0" fontId="3" fillId="0" borderId="60" xfId="0" applyFont="1" applyBorder="1" applyAlignment="1">
      <alignment horizontal="center" vertical="top"/>
    </xf>
    <xf numFmtId="0" fontId="3" fillId="0" borderId="59" xfId="0" applyFont="1" applyFill="1" applyBorder="1" applyAlignment="1">
      <alignment horizontal="center" vertical="top" wrapText="1"/>
    </xf>
    <xf numFmtId="49" fontId="5" fillId="3" borderId="24" xfId="0" applyNumberFormat="1" applyFont="1" applyFill="1" applyBorder="1" applyAlignment="1">
      <alignment horizontal="center" vertical="top"/>
    </xf>
    <xf numFmtId="49" fontId="5" fillId="0" borderId="50" xfId="0" applyNumberFormat="1" applyFont="1" applyBorder="1" applyAlignment="1">
      <alignment horizontal="center" vertical="top"/>
    </xf>
    <xf numFmtId="0" fontId="3" fillId="0" borderId="68" xfId="0" applyFont="1" applyBorder="1" applyAlignment="1">
      <alignment horizontal="center" vertical="top"/>
    </xf>
    <xf numFmtId="0" fontId="5" fillId="0" borderId="19" xfId="0" applyFont="1" applyFill="1" applyBorder="1" applyAlignment="1">
      <alignment horizontal="left" vertical="top" wrapText="1"/>
    </xf>
    <xf numFmtId="49" fontId="5" fillId="0" borderId="42" xfId="0" applyNumberFormat="1" applyFont="1" applyBorder="1" applyAlignment="1">
      <alignment horizontal="center" vertical="top"/>
    </xf>
    <xf numFmtId="49" fontId="5" fillId="2" borderId="21" xfId="0" applyNumberFormat="1" applyFont="1" applyFill="1" applyBorder="1" applyAlignment="1">
      <alignment horizontal="center" vertical="top"/>
    </xf>
    <xf numFmtId="49" fontId="5" fillId="2" borderId="13" xfId="0" applyNumberFormat="1" applyFont="1" applyFill="1" applyBorder="1" applyAlignment="1">
      <alignment horizontal="center" vertical="top"/>
    </xf>
    <xf numFmtId="0" fontId="3" fillId="0" borderId="23" xfId="0" applyFont="1" applyFill="1" applyBorder="1" applyAlignment="1">
      <alignment vertical="top" wrapText="1"/>
    </xf>
    <xf numFmtId="0" fontId="3" fillId="0" borderId="6" xfId="0" applyFont="1" applyFill="1" applyBorder="1" applyAlignment="1">
      <alignment horizontal="center" vertical="top" wrapText="1"/>
    </xf>
    <xf numFmtId="49" fontId="5" fillId="0" borderId="24" xfId="0" applyNumberFormat="1" applyFont="1" applyBorder="1" applyAlignment="1">
      <alignment horizontal="center" vertical="top"/>
    </xf>
    <xf numFmtId="0" fontId="7" fillId="0" borderId="20" xfId="0" applyFont="1" applyBorder="1" applyAlignment="1">
      <alignment vertical="center" textRotation="90" wrapText="1"/>
    </xf>
    <xf numFmtId="49" fontId="3" fillId="0" borderId="1" xfId="0" applyNumberFormat="1" applyFont="1" applyBorder="1" applyAlignment="1">
      <alignment vertical="top"/>
    </xf>
    <xf numFmtId="49" fontId="3" fillId="4" borderId="31" xfId="0" applyNumberFormat="1" applyFont="1" applyFill="1" applyBorder="1" applyAlignment="1">
      <alignment horizontal="center" vertical="center" wrapText="1"/>
    </xf>
    <xf numFmtId="0" fontId="3" fillId="0" borderId="20" xfId="0" applyFont="1" applyFill="1" applyBorder="1" applyAlignment="1">
      <alignment vertical="center" wrapText="1"/>
    </xf>
    <xf numFmtId="0" fontId="3" fillId="0" borderId="6" xfId="0" applyFont="1" applyFill="1" applyBorder="1" applyAlignment="1">
      <alignment horizontal="center" vertical="top" wrapText="1"/>
    </xf>
    <xf numFmtId="3" fontId="3" fillId="3" borderId="38" xfId="0" applyNumberFormat="1" applyFont="1" applyFill="1" applyBorder="1" applyAlignment="1">
      <alignment horizontal="center" vertical="top"/>
    </xf>
    <xf numFmtId="3" fontId="5" fillId="0" borderId="19" xfId="0" applyNumberFormat="1" applyFont="1" applyFill="1" applyBorder="1" applyAlignment="1">
      <alignment horizontal="center" vertical="top" wrapText="1"/>
    </xf>
    <xf numFmtId="3" fontId="3" fillId="0" borderId="22" xfId="0" applyNumberFormat="1" applyFont="1" applyFill="1" applyBorder="1" applyAlignment="1">
      <alignment horizontal="center" vertical="top" wrapText="1"/>
    </xf>
    <xf numFmtId="3" fontId="3" fillId="0" borderId="38" xfId="0" applyNumberFormat="1" applyFont="1" applyFill="1" applyBorder="1" applyAlignment="1">
      <alignment horizontal="center" vertical="top" wrapText="1"/>
    </xf>
    <xf numFmtId="3" fontId="3" fillId="3" borderId="23" xfId="0" applyNumberFormat="1" applyFont="1" applyFill="1" applyBorder="1" applyAlignment="1">
      <alignment vertical="top"/>
    </xf>
    <xf numFmtId="0" fontId="5" fillId="0" borderId="0" xfId="0" applyFont="1" applyBorder="1" applyAlignment="1">
      <alignment vertical="top"/>
    </xf>
    <xf numFmtId="49" fontId="5" fillId="0" borderId="24" xfId="0" applyNumberFormat="1" applyFont="1" applyBorder="1" applyAlignment="1">
      <alignment horizontal="center" vertical="top"/>
    </xf>
    <xf numFmtId="49" fontId="5" fillId="3" borderId="21" xfId="0" applyNumberFormat="1" applyFont="1" applyFill="1" applyBorder="1" applyAlignment="1">
      <alignment vertical="top"/>
    </xf>
    <xf numFmtId="49" fontId="5" fillId="0" borderId="23" xfId="0" applyNumberFormat="1" applyFont="1" applyBorder="1" applyAlignment="1">
      <alignment horizontal="center" vertical="top"/>
    </xf>
    <xf numFmtId="0" fontId="3" fillId="0" borderId="27" xfId="0" applyFont="1" applyFill="1" applyBorder="1" applyAlignment="1">
      <alignment horizontal="left" vertical="top" wrapText="1"/>
    </xf>
    <xf numFmtId="0" fontId="3" fillId="0" borderId="23" xfId="0" applyFont="1" applyFill="1" applyBorder="1" applyAlignment="1">
      <alignment horizontal="left" vertical="top" wrapText="1"/>
    </xf>
    <xf numFmtId="49" fontId="5" fillId="2" borderId="13" xfId="0" applyNumberFormat="1" applyFont="1" applyFill="1" applyBorder="1" applyAlignment="1">
      <alignment horizontal="center" vertical="top"/>
    </xf>
    <xf numFmtId="0" fontId="3" fillId="0" borderId="38" xfId="0" applyFont="1" applyFill="1" applyBorder="1" applyAlignment="1">
      <alignment horizontal="left" vertical="top" wrapText="1"/>
    </xf>
    <xf numFmtId="49" fontId="5" fillId="0" borderId="23" xfId="0" applyNumberFormat="1" applyFont="1" applyBorder="1" applyAlignment="1">
      <alignment horizontal="center" vertical="top"/>
    </xf>
    <xf numFmtId="49" fontId="5" fillId="0" borderId="34" xfId="0" applyNumberFormat="1" applyFont="1" applyBorder="1" applyAlignment="1">
      <alignment horizontal="center" vertical="top"/>
    </xf>
    <xf numFmtId="49" fontId="5" fillId="0" borderId="55" xfId="0" applyNumberFormat="1" applyFont="1" applyBorder="1" applyAlignment="1">
      <alignment horizontal="center" vertical="top"/>
    </xf>
    <xf numFmtId="49" fontId="5" fillId="0" borderId="24" xfId="0" applyNumberFormat="1" applyFont="1" applyBorder="1" applyAlignment="1">
      <alignment horizontal="center" vertical="top"/>
    </xf>
    <xf numFmtId="0" fontId="13" fillId="0" borderId="9" xfId="0" applyFont="1" applyBorder="1" applyAlignment="1">
      <alignment horizontal="center" vertical="center" wrapText="1"/>
    </xf>
    <xf numFmtId="0" fontId="3" fillId="0" borderId="6" xfId="0" applyFont="1" applyBorder="1" applyAlignment="1">
      <alignment horizontal="center" vertical="top"/>
    </xf>
    <xf numFmtId="49" fontId="5" fillId="0" borderId="56" xfId="0" applyNumberFormat="1" applyFont="1" applyBorder="1" applyAlignment="1">
      <alignment horizontal="center" vertical="top"/>
    </xf>
    <xf numFmtId="0" fontId="13" fillId="0" borderId="9" xfId="0" applyFont="1" applyBorder="1" applyAlignment="1">
      <alignment horizontal="center" vertical="top" wrapText="1"/>
    </xf>
    <xf numFmtId="0" fontId="3" fillId="0" borderId="34" xfId="0" applyFont="1" applyBorder="1" applyAlignment="1">
      <alignment horizontal="left" vertical="top" wrapText="1"/>
    </xf>
    <xf numFmtId="0" fontId="2" fillId="0" borderId="10" xfId="0" applyFont="1" applyBorder="1" applyAlignment="1">
      <alignment vertical="center" textRotation="90" wrapText="1"/>
    </xf>
    <xf numFmtId="49" fontId="3" fillId="0" borderId="13" xfId="0" applyNumberFormat="1" applyFont="1" applyBorder="1" applyAlignment="1">
      <alignment vertical="top" wrapText="1"/>
    </xf>
    <xf numFmtId="0" fontId="3" fillId="0" borderId="44" xfId="0" applyFont="1" applyBorder="1" applyAlignment="1">
      <alignment horizontal="center" vertical="top"/>
    </xf>
    <xf numFmtId="0" fontId="3" fillId="0" borderId="69" xfId="0" applyFont="1" applyFill="1" applyBorder="1" applyAlignment="1">
      <alignment horizontal="center" vertical="top" wrapText="1"/>
    </xf>
    <xf numFmtId="0" fontId="3" fillId="0" borderId="36" xfId="0" applyFont="1" applyBorder="1" applyAlignment="1">
      <alignment horizontal="left" vertical="top" wrapText="1"/>
    </xf>
    <xf numFmtId="0" fontId="2" fillId="0" borderId="8" xfId="0" applyFont="1" applyBorder="1" applyAlignment="1">
      <alignment horizontal="center" vertical="center" textRotation="90" wrapText="1"/>
    </xf>
    <xf numFmtId="0" fontId="3" fillId="0" borderId="34" xfId="0" applyFont="1" applyBorder="1" applyAlignment="1">
      <alignment vertical="top" wrapText="1"/>
    </xf>
    <xf numFmtId="0" fontId="13" fillId="0" borderId="10" xfId="0" applyFont="1" applyFill="1" applyBorder="1" applyAlignment="1">
      <alignment horizontal="center" vertical="top" wrapText="1"/>
    </xf>
    <xf numFmtId="0" fontId="3" fillId="3" borderId="32" xfId="0" applyFont="1" applyFill="1" applyBorder="1" applyAlignment="1">
      <alignment vertical="top" wrapText="1"/>
    </xf>
    <xf numFmtId="3" fontId="3" fillId="3" borderId="75" xfId="0" applyNumberFormat="1" applyFont="1" applyFill="1" applyBorder="1" applyAlignment="1">
      <alignment horizontal="center" vertical="top"/>
    </xf>
    <xf numFmtId="0" fontId="3" fillId="0" borderId="9" xfId="0" applyFont="1" applyFill="1" applyBorder="1" applyAlignment="1">
      <alignment vertical="center" textRotation="90" wrapText="1"/>
    </xf>
    <xf numFmtId="0" fontId="3" fillId="0" borderId="41" xfId="0" applyFont="1" applyFill="1" applyBorder="1" applyAlignment="1">
      <alignment vertical="center" textRotation="90" wrapText="1"/>
    </xf>
    <xf numFmtId="0" fontId="3" fillId="0" borderId="45" xfId="0" applyFont="1" applyFill="1" applyBorder="1" applyAlignment="1">
      <alignment vertical="top" wrapText="1"/>
    </xf>
    <xf numFmtId="0" fontId="3" fillId="0" borderId="10" xfId="0" applyFont="1" applyFill="1" applyBorder="1" applyAlignment="1">
      <alignment vertical="center" textRotation="90" wrapText="1"/>
    </xf>
    <xf numFmtId="49" fontId="3" fillId="0" borderId="13" xfId="0" applyNumberFormat="1" applyFont="1" applyBorder="1" applyAlignment="1">
      <alignment vertical="top"/>
    </xf>
    <xf numFmtId="0" fontId="3" fillId="0" borderId="7" xfId="0" applyFont="1" applyFill="1" applyBorder="1" applyAlignment="1">
      <alignment horizontal="center" vertical="top" wrapText="1"/>
    </xf>
    <xf numFmtId="0" fontId="3" fillId="4" borderId="2" xfId="0" applyFont="1" applyFill="1" applyBorder="1" applyAlignment="1">
      <alignment horizontal="center" vertical="center" textRotation="90" wrapText="1"/>
    </xf>
    <xf numFmtId="49" fontId="3" fillId="0" borderId="24" xfId="0" applyNumberFormat="1" applyFont="1" applyBorder="1" applyAlignment="1">
      <alignment horizontal="center" vertical="top" wrapText="1"/>
    </xf>
    <xf numFmtId="49" fontId="5" fillId="0" borderId="36" xfId="0" applyNumberFormat="1" applyFont="1" applyBorder="1" applyAlignment="1">
      <alignment horizontal="center" vertical="top"/>
    </xf>
    <xf numFmtId="49" fontId="5" fillId="0" borderId="23" xfId="0" applyNumberFormat="1" applyFont="1" applyBorder="1" applyAlignment="1">
      <alignment horizontal="center" vertical="top"/>
    </xf>
    <xf numFmtId="49" fontId="5" fillId="0" borderId="34" xfId="0" applyNumberFormat="1" applyFont="1" applyBorder="1" applyAlignment="1">
      <alignment horizontal="center" vertical="top"/>
    </xf>
    <xf numFmtId="49" fontId="5" fillId="0" borderId="55" xfId="0" applyNumberFormat="1" applyFont="1" applyBorder="1" applyAlignment="1">
      <alignment horizontal="center" vertical="top"/>
    </xf>
    <xf numFmtId="49" fontId="5" fillId="0" borderId="24" xfId="0" applyNumberFormat="1" applyFont="1" applyBorder="1" applyAlignment="1">
      <alignment horizontal="center" vertical="top"/>
    </xf>
    <xf numFmtId="0" fontId="3" fillId="0" borderId="27" xfId="0" applyFont="1" applyFill="1" applyBorder="1" applyAlignment="1">
      <alignment horizontal="left" vertical="top" wrapText="1"/>
    </xf>
    <xf numFmtId="0" fontId="3" fillId="0" borderId="23" xfId="0" applyFont="1" applyFill="1" applyBorder="1" applyAlignment="1">
      <alignment horizontal="left" vertical="top" wrapText="1"/>
    </xf>
    <xf numFmtId="49" fontId="5" fillId="2" borderId="21" xfId="0" applyNumberFormat="1" applyFont="1" applyFill="1" applyBorder="1" applyAlignment="1">
      <alignment horizontal="center" vertical="top"/>
    </xf>
    <xf numFmtId="49" fontId="5" fillId="2" borderId="13" xfId="0" applyNumberFormat="1" applyFont="1" applyFill="1" applyBorder="1" applyAlignment="1">
      <alignment horizontal="center" vertical="top"/>
    </xf>
    <xf numFmtId="0" fontId="13" fillId="0" borderId="8" xfId="0" applyFont="1" applyFill="1" applyBorder="1" applyAlignment="1">
      <alignment horizontal="center" vertical="top" wrapText="1"/>
    </xf>
    <xf numFmtId="0" fontId="13" fillId="0" borderId="9" xfId="0" applyFont="1" applyFill="1" applyBorder="1" applyAlignment="1">
      <alignment horizontal="center" vertical="top" wrapText="1"/>
    </xf>
    <xf numFmtId="0" fontId="5" fillId="0" borderId="38" xfId="0" applyFont="1" applyFill="1" applyBorder="1" applyAlignment="1">
      <alignment horizontal="left" vertical="top" wrapText="1"/>
    </xf>
    <xf numFmtId="0" fontId="3" fillId="0" borderId="23" xfId="0" applyFont="1" applyFill="1" applyBorder="1" applyAlignment="1">
      <alignment vertical="top" wrapText="1"/>
    </xf>
    <xf numFmtId="49" fontId="3" fillId="0" borderId="35" xfId="0" applyNumberFormat="1" applyFont="1" applyBorder="1" applyAlignment="1">
      <alignment horizontal="center" vertical="top" wrapText="1"/>
    </xf>
    <xf numFmtId="49" fontId="3" fillId="0" borderId="21" xfId="0" applyNumberFormat="1" applyFont="1" applyBorder="1" applyAlignment="1">
      <alignment horizontal="center" vertical="top" wrapText="1"/>
    </xf>
    <xf numFmtId="3" fontId="5" fillId="3" borderId="38" xfId="0" applyNumberFormat="1" applyFont="1" applyFill="1" applyBorder="1" applyAlignment="1">
      <alignment horizontal="center" vertical="top"/>
    </xf>
    <xf numFmtId="164" fontId="3" fillId="4" borderId="16" xfId="0" applyNumberFormat="1" applyFont="1" applyFill="1" applyBorder="1" applyAlignment="1">
      <alignment horizontal="right" vertical="top"/>
    </xf>
    <xf numFmtId="164" fontId="3" fillId="4" borderId="17" xfId="0" applyNumberFormat="1" applyFont="1" applyFill="1" applyBorder="1" applyAlignment="1">
      <alignment horizontal="right" vertical="top"/>
    </xf>
    <xf numFmtId="164" fontId="3" fillId="4" borderId="19" xfId="0" applyNumberFormat="1" applyFont="1" applyFill="1" applyBorder="1" applyAlignment="1">
      <alignment horizontal="right" vertical="top"/>
    </xf>
    <xf numFmtId="164" fontId="3" fillId="4" borderId="26" xfId="0" applyNumberFormat="1" applyFont="1" applyFill="1" applyBorder="1" applyAlignment="1">
      <alignment horizontal="right" vertical="top"/>
    </xf>
    <xf numFmtId="164" fontId="3" fillId="4" borderId="27" xfId="0" applyNumberFormat="1" applyFont="1" applyFill="1" applyBorder="1" applyAlignment="1">
      <alignment horizontal="right" vertical="top"/>
    </xf>
    <xf numFmtId="164" fontId="3" fillId="4" borderId="41" xfId="0" applyNumberFormat="1" applyFont="1" applyFill="1" applyBorder="1" applyAlignment="1">
      <alignment horizontal="right" vertical="top"/>
    </xf>
    <xf numFmtId="164" fontId="3" fillId="4" borderId="21" xfId="0" applyNumberFormat="1" applyFont="1" applyFill="1" applyBorder="1" applyAlignment="1">
      <alignment horizontal="right" vertical="top"/>
    </xf>
    <xf numFmtId="164" fontId="3" fillId="4" borderId="24" xfId="0" applyNumberFormat="1" applyFont="1" applyFill="1" applyBorder="1" applyAlignment="1">
      <alignment horizontal="right" vertical="top"/>
    </xf>
    <xf numFmtId="164" fontId="3" fillId="4" borderId="1" xfId="0" applyNumberFormat="1" applyFont="1" applyFill="1" applyBorder="1" applyAlignment="1">
      <alignment horizontal="right" vertical="top"/>
    </xf>
    <xf numFmtId="164" fontId="3" fillId="4" borderId="42" xfId="0" applyNumberFormat="1" applyFont="1" applyFill="1" applyBorder="1" applyAlignment="1">
      <alignment horizontal="right" vertical="top"/>
    </xf>
    <xf numFmtId="49" fontId="5" fillId="0" borderId="36" xfId="0" applyNumberFormat="1" applyFont="1" applyBorder="1" applyAlignment="1">
      <alignment horizontal="center" vertical="top"/>
    </xf>
    <xf numFmtId="0" fontId="3" fillId="0" borderId="0" xfId="0" applyFont="1" applyAlignment="1">
      <alignment horizontal="left" vertical="top" wrapText="1"/>
    </xf>
    <xf numFmtId="164" fontId="3" fillId="4" borderId="23" xfId="0" applyNumberFormat="1" applyFont="1" applyFill="1" applyBorder="1" applyAlignment="1">
      <alignment horizontal="right" vertical="top"/>
    </xf>
    <xf numFmtId="164" fontId="3" fillId="4" borderId="20" xfId="0" applyNumberFormat="1" applyFont="1" applyFill="1" applyBorder="1" applyAlignment="1">
      <alignment horizontal="right" vertical="top"/>
    </xf>
    <xf numFmtId="164" fontId="3" fillId="4" borderId="22" xfId="0" applyNumberFormat="1" applyFont="1" applyFill="1" applyBorder="1" applyAlignment="1">
      <alignment horizontal="right" vertical="top"/>
    </xf>
    <xf numFmtId="164" fontId="3" fillId="0" borderId="16" xfId="0" applyNumberFormat="1" applyFont="1" applyFill="1" applyBorder="1" applyAlignment="1">
      <alignment horizontal="right" vertical="top"/>
    </xf>
    <xf numFmtId="164" fontId="3" fillId="0" borderId="17" xfId="0" applyNumberFormat="1" applyFont="1" applyFill="1" applyBorder="1" applyAlignment="1">
      <alignment horizontal="right" vertical="top"/>
    </xf>
    <xf numFmtId="164" fontId="3" fillId="0" borderId="19" xfId="0" applyNumberFormat="1" applyFont="1" applyFill="1" applyBorder="1" applyAlignment="1">
      <alignment horizontal="right" vertical="top"/>
    </xf>
    <xf numFmtId="164" fontId="3" fillId="0" borderId="48" xfId="0" applyNumberFormat="1" applyFont="1" applyFill="1" applyBorder="1" applyAlignment="1">
      <alignment horizontal="right" vertical="top"/>
    </xf>
    <xf numFmtId="164" fontId="3" fillId="0" borderId="26" xfId="0" applyNumberFormat="1" applyFont="1" applyFill="1" applyBorder="1" applyAlignment="1">
      <alignment horizontal="right" vertical="top"/>
    </xf>
    <xf numFmtId="164" fontId="3" fillId="0" borderId="27" xfId="0" applyNumberFormat="1" applyFont="1" applyFill="1" applyBorder="1" applyAlignment="1">
      <alignment horizontal="right" vertical="top"/>
    </xf>
    <xf numFmtId="164" fontId="3" fillId="0" borderId="41" xfId="0" applyNumberFormat="1" applyFont="1" applyFill="1" applyBorder="1" applyAlignment="1">
      <alignment horizontal="right" vertical="top"/>
    </xf>
    <xf numFmtId="164" fontId="3" fillId="0" borderId="21" xfId="0" applyNumberFormat="1" applyFont="1" applyFill="1" applyBorder="1" applyAlignment="1">
      <alignment horizontal="right" vertical="top"/>
    </xf>
    <xf numFmtId="164" fontId="3" fillId="0" borderId="24" xfId="0" applyNumberFormat="1" applyFont="1" applyFill="1" applyBorder="1" applyAlignment="1">
      <alignment horizontal="right" vertical="top"/>
    </xf>
    <xf numFmtId="164" fontId="3" fillId="0" borderId="43" xfId="0" applyNumberFormat="1" applyFont="1" applyFill="1" applyBorder="1" applyAlignment="1">
      <alignment horizontal="right" vertical="top"/>
    </xf>
    <xf numFmtId="164" fontId="3" fillId="0" borderId="1" xfId="0" applyNumberFormat="1" applyFont="1" applyFill="1" applyBorder="1" applyAlignment="1">
      <alignment horizontal="right" vertical="top"/>
    </xf>
    <xf numFmtId="164" fontId="3" fillId="0" borderId="42" xfId="0" applyNumberFormat="1" applyFont="1" applyFill="1" applyBorder="1" applyAlignment="1">
      <alignment horizontal="right" vertical="top"/>
    </xf>
    <xf numFmtId="164" fontId="3" fillId="0" borderId="10" xfId="0" applyNumberFormat="1" applyFont="1" applyFill="1" applyBorder="1" applyAlignment="1">
      <alignment horizontal="right" vertical="top"/>
    </xf>
    <xf numFmtId="164" fontId="3" fillId="0" borderId="13" xfId="0" applyNumberFormat="1" applyFont="1" applyFill="1" applyBorder="1" applyAlignment="1">
      <alignment horizontal="right" vertical="top"/>
    </xf>
    <xf numFmtId="164" fontId="3" fillId="0" borderId="8" xfId="0" applyNumberFormat="1" applyFont="1" applyFill="1" applyBorder="1" applyAlignment="1">
      <alignment horizontal="right" vertical="top"/>
    </xf>
    <xf numFmtId="164" fontId="3" fillId="0" borderId="35" xfId="0" applyNumberFormat="1" applyFont="1" applyFill="1" applyBorder="1" applyAlignment="1">
      <alignment horizontal="right" vertical="top"/>
    </xf>
    <xf numFmtId="164" fontId="3" fillId="0" borderId="36" xfId="0" applyNumberFormat="1" applyFont="1" applyFill="1" applyBorder="1" applyAlignment="1">
      <alignment horizontal="right" vertical="top"/>
    </xf>
    <xf numFmtId="164" fontId="3" fillId="0" borderId="9" xfId="0" applyNumberFormat="1" applyFont="1" applyFill="1" applyBorder="1" applyAlignment="1">
      <alignment horizontal="right" vertical="top"/>
    </xf>
    <xf numFmtId="164" fontId="3" fillId="0" borderId="23" xfId="0" applyNumberFormat="1" applyFont="1" applyFill="1" applyBorder="1" applyAlignment="1">
      <alignment horizontal="right" vertical="top"/>
    </xf>
    <xf numFmtId="164" fontId="3" fillId="0" borderId="25" xfId="0" applyNumberFormat="1" applyFont="1" applyFill="1" applyBorder="1" applyAlignment="1">
      <alignment horizontal="right" vertical="top"/>
    </xf>
    <xf numFmtId="164" fontId="3" fillId="0" borderId="39" xfId="0" applyNumberFormat="1" applyFont="1" applyFill="1" applyBorder="1" applyAlignment="1">
      <alignment horizontal="right" vertical="top"/>
    </xf>
    <xf numFmtId="164" fontId="3" fillId="0" borderId="40" xfId="0" applyNumberFormat="1" applyFont="1" applyFill="1" applyBorder="1" applyAlignment="1">
      <alignment horizontal="right" vertical="top"/>
    </xf>
    <xf numFmtId="164" fontId="3" fillId="0" borderId="28" xfId="0" applyNumberFormat="1" applyFont="1" applyFill="1" applyBorder="1" applyAlignment="1">
      <alignment horizontal="right" vertical="top"/>
    </xf>
    <xf numFmtId="164" fontId="5" fillId="0" borderId="26" xfId="0" applyNumberFormat="1" applyFont="1" applyFill="1" applyBorder="1" applyAlignment="1">
      <alignment horizontal="right" vertical="top"/>
    </xf>
    <xf numFmtId="0" fontId="3" fillId="5" borderId="0" xfId="0" applyFont="1" applyFill="1" applyBorder="1" applyAlignment="1">
      <alignment vertical="top"/>
    </xf>
    <xf numFmtId="49" fontId="5" fillId="5" borderId="2" xfId="0" applyNumberFormat="1" applyFont="1" applyFill="1" applyBorder="1" applyAlignment="1">
      <alignment horizontal="center" vertical="top"/>
    </xf>
    <xf numFmtId="0" fontId="3" fillId="5" borderId="52" xfId="0" applyFont="1" applyFill="1" applyBorder="1" applyAlignment="1">
      <alignment vertical="top"/>
    </xf>
    <xf numFmtId="0" fontId="3" fillId="5" borderId="46" xfId="0" applyFont="1" applyFill="1" applyBorder="1" applyAlignment="1">
      <alignment vertical="top"/>
    </xf>
    <xf numFmtId="0" fontId="3" fillId="0" borderId="2" xfId="0" applyFont="1" applyBorder="1" applyAlignment="1">
      <alignment horizontal="center" vertical="center" textRotation="90" wrapText="1"/>
    </xf>
    <xf numFmtId="0" fontId="3" fillId="0" borderId="2" xfId="0" applyFont="1" applyFill="1" applyBorder="1" applyAlignment="1">
      <alignment horizontal="center" vertical="center" textRotation="90" wrapText="1"/>
    </xf>
    <xf numFmtId="164" fontId="3" fillId="0" borderId="77" xfId="0" applyNumberFormat="1" applyFont="1" applyFill="1" applyBorder="1" applyAlignment="1">
      <alignment horizontal="right" vertical="top"/>
    </xf>
    <xf numFmtId="164" fontId="3" fillId="0" borderId="20" xfId="0" applyNumberFormat="1" applyFont="1" applyFill="1" applyBorder="1" applyAlignment="1">
      <alignment horizontal="right" vertical="top"/>
    </xf>
    <xf numFmtId="164" fontId="3" fillId="0" borderId="22" xfId="0" applyNumberFormat="1" applyFont="1" applyFill="1" applyBorder="1" applyAlignment="1">
      <alignment horizontal="right" vertical="top"/>
    </xf>
    <xf numFmtId="164" fontId="3" fillId="0" borderId="34" xfId="0" applyNumberFormat="1" applyFont="1" applyFill="1" applyBorder="1" applyAlignment="1">
      <alignment horizontal="right" vertical="top"/>
    </xf>
    <xf numFmtId="0" fontId="3" fillId="0" borderId="70" xfId="0" applyFont="1" applyFill="1" applyBorder="1" applyAlignment="1">
      <alignment horizontal="center" vertical="top" wrapText="1"/>
    </xf>
    <xf numFmtId="164" fontId="3" fillId="0" borderId="3" xfId="0" applyNumberFormat="1" applyFont="1" applyFill="1" applyBorder="1" applyAlignment="1">
      <alignment horizontal="right" vertical="top"/>
    </xf>
    <xf numFmtId="164" fontId="3" fillId="0" borderId="4" xfId="0" applyNumberFormat="1" applyFont="1" applyFill="1" applyBorder="1" applyAlignment="1">
      <alignment horizontal="right" vertical="top"/>
    </xf>
    <xf numFmtId="164" fontId="3" fillId="0" borderId="15" xfId="0" applyNumberFormat="1" applyFont="1" applyFill="1" applyBorder="1" applyAlignment="1">
      <alignment horizontal="right" vertical="top"/>
    </xf>
    <xf numFmtId="0" fontId="3" fillId="0" borderId="53" xfId="0" applyFont="1" applyBorder="1" applyAlignment="1">
      <alignment horizontal="center" vertical="top"/>
    </xf>
    <xf numFmtId="164" fontId="5" fillId="0" borderId="48" xfId="0" applyNumberFormat="1" applyFont="1" applyFill="1" applyBorder="1" applyAlignment="1">
      <alignment horizontal="right" vertical="top"/>
    </xf>
    <xf numFmtId="164" fontId="5" fillId="0" borderId="27" xfId="0" applyNumberFormat="1" applyFont="1" applyFill="1" applyBorder="1" applyAlignment="1">
      <alignment horizontal="right" vertical="top"/>
    </xf>
    <xf numFmtId="164" fontId="3" fillId="0" borderId="18" xfId="0" applyNumberFormat="1" applyFont="1" applyFill="1" applyBorder="1" applyAlignment="1">
      <alignment horizontal="right" vertical="top"/>
    </xf>
    <xf numFmtId="164" fontId="5" fillId="0" borderId="28" xfId="0" applyNumberFormat="1" applyFont="1" applyFill="1" applyBorder="1" applyAlignment="1">
      <alignment horizontal="right" vertical="top"/>
    </xf>
    <xf numFmtId="164" fontId="5" fillId="2" borderId="3" xfId="0" applyNumberFormat="1" applyFont="1" applyFill="1" applyBorder="1" applyAlignment="1">
      <alignment horizontal="right" vertical="top"/>
    </xf>
    <xf numFmtId="164" fontId="5" fillId="2" borderId="70" xfId="0" applyNumberFormat="1" applyFont="1" applyFill="1" applyBorder="1" applyAlignment="1">
      <alignment horizontal="right" vertical="top"/>
    </xf>
    <xf numFmtId="0" fontId="3" fillId="5" borderId="50" xfId="0" applyFont="1" applyFill="1" applyBorder="1" applyAlignment="1">
      <alignment vertical="top"/>
    </xf>
    <xf numFmtId="0" fontId="3" fillId="5" borderId="59" xfId="0" applyFont="1" applyFill="1" applyBorder="1" applyAlignment="1">
      <alignment vertical="top"/>
    </xf>
    <xf numFmtId="0" fontId="3" fillId="0" borderId="31" xfId="0" applyFont="1" applyBorder="1" applyAlignment="1">
      <alignment horizontal="center" vertical="top"/>
    </xf>
    <xf numFmtId="0" fontId="9" fillId="3" borderId="41" xfId="0" applyFont="1" applyFill="1" applyBorder="1" applyAlignment="1">
      <alignment vertical="top" wrapText="1"/>
    </xf>
    <xf numFmtId="164" fontId="3" fillId="0" borderId="38" xfId="0" applyNumberFormat="1" applyFont="1" applyFill="1" applyBorder="1" applyAlignment="1">
      <alignment horizontal="right" vertical="top"/>
    </xf>
    <xf numFmtId="49" fontId="5" fillId="0" borderId="35" xfId="0" applyNumberFormat="1" applyFont="1" applyFill="1" applyBorder="1" applyAlignment="1">
      <alignment vertical="top"/>
    </xf>
    <xf numFmtId="49" fontId="5" fillId="0" borderId="21" xfId="0" applyNumberFormat="1" applyFont="1" applyFill="1" applyBorder="1" applyAlignment="1">
      <alignment vertical="top"/>
    </xf>
    <xf numFmtId="49" fontId="3" fillId="0" borderId="21" xfId="0" applyNumberFormat="1" applyFont="1" applyFill="1" applyBorder="1" applyAlignment="1">
      <alignment vertical="top"/>
    </xf>
    <xf numFmtId="49" fontId="5" fillId="0" borderId="13" xfId="0" applyNumberFormat="1" applyFont="1" applyFill="1" applyBorder="1" applyAlignment="1">
      <alignment vertical="top"/>
    </xf>
    <xf numFmtId="49" fontId="3" fillId="0" borderId="35" xfId="0" applyNumberFormat="1" applyFont="1" applyFill="1" applyBorder="1" applyAlignment="1">
      <alignment vertical="top"/>
    </xf>
    <xf numFmtId="49" fontId="5" fillId="4" borderId="35" xfId="0" applyNumberFormat="1" applyFont="1" applyFill="1" applyBorder="1" applyAlignment="1">
      <alignment vertical="top"/>
    </xf>
    <xf numFmtId="49" fontId="3" fillId="4" borderId="21" xfId="0" applyNumberFormat="1" applyFont="1" applyFill="1" applyBorder="1" applyAlignment="1">
      <alignment vertical="top"/>
    </xf>
    <xf numFmtId="49" fontId="5" fillId="4" borderId="21" xfId="0" applyNumberFormat="1" applyFont="1" applyFill="1" applyBorder="1" applyAlignment="1">
      <alignment vertical="top"/>
    </xf>
    <xf numFmtId="49" fontId="5" fillId="4" borderId="13" xfId="0" applyNumberFormat="1" applyFont="1" applyFill="1" applyBorder="1" applyAlignment="1">
      <alignment vertical="top"/>
    </xf>
    <xf numFmtId="164" fontId="5" fillId="4" borderId="2" xfId="0" applyNumberFormat="1" applyFont="1" applyFill="1" applyBorder="1" applyAlignment="1">
      <alignment horizontal="right" vertical="top"/>
    </xf>
    <xf numFmtId="49" fontId="5" fillId="4" borderId="39" xfId="0" applyNumberFormat="1" applyFont="1" applyFill="1" applyBorder="1" applyAlignment="1">
      <alignment vertical="top"/>
    </xf>
    <xf numFmtId="49" fontId="3" fillId="4" borderId="1" xfId="0" applyNumberFormat="1" applyFont="1" applyFill="1" applyBorder="1" applyAlignment="1">
      <alignment vertical="top"/>
    </xf>
    <xf numFmtId="49" fontId="3" fillId="4" borderId="13" xfId="0" applyNumberFormat="1" applyFont="1" applyFill="1" applyBorder="1" applyAlignment="1">
      <alignment vertical="top"/>
    </xf>
    <xf numFmtId="49" fontId="3" fillId="4" borderId="39" xfId="0" applyNumberFormat="1" applyFont="1" applyFill="1" applyBorder="1" applyAlignment="1">
      <alignment vertical="top"/>
    </xf>
    <xf numFmtId="164" fontId="5" fillId="4" borderId="32" xfId="0" applyNumberFormat="1" applyFont="1" applyFill="1" applyBorder="1" applyAlignment="1">
      <alignment horizontal="right" vertical="top"/>
    </xf>
    <xf numFmtId="49" fontId="3" fillId="4" borderId="26" xfId="0" applyNumberFormat="1" applyFont="1" applyFill="1" applyBorder="1" applyAlignment="1">
      <alignment vertical="top"/>
    </xf>
    <xf numFmtId="49" fontId="5" fillId="0" borderId="39" xfId="0" applyNumberFormat="1" applyFont="1" applyFill="1" applyBorder="1" applyAlignment="1">
      <alignment vertical="top"/>
    </xf>
    <xf numFmtId="49" fontId="3" fillId="0" borderId="39" xfId="0" applyNumberFormat="1" applyFont="1" applyBorder="1" applyAlignment="1">
      <alignment vertical="top"/>
    </xf>
    <xf numFmtId="49" fontId="5" fillId="0" borderId="40" xfId="0" applyNumberFormat="1" applyFont="1" applyBorder="1" applyAlignment="1">
      <alignment horizontal="center" vertical="top"/>
    </xf>
    <xf numFmtId="164" fontId="14" fillId="0" borderId="20" xfId="0" applyNumberFormat="1" applyFont="1" applyFill="1" applyBorder="1" applyAlignment="1">
      <alignment horizontal="right" vertical="top"/>
    </xf>
    <xf numFmtId="164" fontId="14" fillId="0" borderId="1" xfId="0" applyNumberFormat="1" applyFont="1" applyFill="1" applyBorder="1" applyAlignment="1">
      <alignment horizontal="right" vertical="top"/>
    </xf>
    <xf numFmtId="164" fontId="14" fillId="0" borderId="22" xfId="0" applyNumberFormat="1" applyFont="1" applyFill="1" applyBorder="1" applyAlignment="1">
      <alignment horizontal="right" vertical="top"/>
    </xf>
    <xf numFmtId="164" fontId="14" fillId="0" borderId="17" xfId="0" applyNumberFormat="1" applyFont="1" applyFill="1" applyBorder="1" applyAlignment="1">
      <alignment horizontal="right" vertical="top"/>
    </xf>
    <xf numFmtId="164" fontId="14" fillId="0" borderId="19" xfId="0" applyNumberFormat="1" applyFont="1" applyFill="1" applyBorder="1" applyAlignment="1">
      <alignment horizontal="right" vertical="top"/>
    </xf>
    <xf numFmtId="164" fontId="14" fillId="0" borderId="8" xfId="0" applyNumberFormat="1" applyFont="1" applyFill="1" applyBorder="1" applyAlignment="1">
      <alignment horizontal="right" vertical="top"/>
    </xf>
    <xf numFmtId="164" fontId="14" fillId="0" borderId="35" xfId="0" applyNumberFormat="1" applyFont="1" applyFill="1" applyBorder="1" applyAlignment="1">
      <alignment horizontal="right" vertical="top"/>
    </xf>
    <xf numFmtId="164" fontId="14" fillId="0" borderId="36" xfId="0" applyNumberFormat="1" applyFont="1" applyFill="1" applyBorder="1" applyAlignment="1">
      <alignment horizontal="right" vertical="top"/>
    </xf>
    <xf numFmtId="164" fontId="14" fillId="0" borderId="21" xfId="0" applyNumberFormat="1" applyFont="1" applyFill="1" applyBorder="1" applyAlignment="1">
      <alignment horizontal="right" vertical="top"/>
    </xf>
    <xf numFmtId="164" fontId="14" fillId="0" borderId="23" xfId="0" applyNumberFormat="1" applyFont="1" applyFill="1" applyBorder="1" applyAlignment="1">
      <alignment horizontal="right" vertical="top"/>
    </xf>
    <xf numFmtId="164" fontId="14" fillId="0" borderId="41" xfId="0" applyNumberFormat="1" applyFont="1" applyFill="1" applyBorder="1" applyAlignment="1">
      <alignment horizontal="right" vertical="top"/>
    </xf>
    <xf numFmtId="164" fontId="3" fillId="4" borderId="18" xfId="0" applyNumberFormat="1" applyFont="1" applyFill="1" applyBorder="1" applyAlignment="1">
      <alignment horizontal="right" vertical="top"/>
    </xf>
    <xf numFmtId="164" fontId="5" fillId="4" borderId="75" xfId="0" applyNumberFormat="1" applyFont="1" applyFill="1" applyBorder="1" applyAlignment="1">
      <alignment horizontal="right" vertical="top"/>
    </xf>
    <xf numFmtId="164" fontId="5" fillId="0" borderId="32" xfId="0" applyNumberFormat="1" applyFont="1" applyFill="1" applyBorder="1" applyAlignment="1">
      <alignment horizontal="right" vertical="top"/>
    </xf>
    <xf numFmtId="164" fontId="5" fillId="0" borderId="2" xfId="0" applyNumberFormat="1" applyFont="1" applyFill="1" applyBorder="1" applyAlignment="1">
      <alignment horizontal="right" vertical="top"/>
    </xf>
    <xf numFmtId="164" fontId="5" fillId="0" borderId="75" xfId="0" applyNumberFormat="1" applyFont="1" applyFill="1" applyBorder="1" applyAlignment="1">
      <alignment horizontal="right" vertical="top"/>
    </xf>
    <xf numFmtId="164" fontId="5" fillId="0" borderId="30" xfId="0" applyNumberFormat="1" applyFont="1" applyFill="1" applyBorder="1" applyAlignment="1">
      <alignment horizontal="right" vertical="top"/>
    </xf>
    <xf numFmtId="164" fontId="5" fillId="0" borderId="46" xfId="0" applyNumberFormat="1" applyFont="1" applyFill="1" applyBorder="1" applyAlignment="1">
      <alignment horizontal="right" vertical="top"/>
    </xf>
    <xf numFmtId="164" fontId="5" fillId="0" borderId="45" xfId="0" applyNumberFormat="1" applyFont="1" applyFill="1" applyBorder="1" applyAlignment="1">
      <alignment horizontal="right" vertical="top"/>
    </xf>
    <xf numFmtId="0" fontId="3" fillId="5" borderId="37" xfId="0" applyFont="1" applyFill="1" applyBorder="1" applyAlignment="1">
      <alignment vertical="top"/>
    </xf>
    <xf numFmtId="0" fontId="3" fillId="5" borderId="44" xfId="0" applyFont="1" applyFill="1" applyBorder="1" applyAlignment="1">
      <alignment vertical="top"/>
    </xf>
    <xf numFmtId="164" fontId="3" fillId="4" borderId="39" xfId="0" applyNumberFormat="1" applyFont="1" applyFill="1" applyBorder="1" applyAlignment="1">
      <alignment horizontal="right" vertical="top"/>
    </xf>
    <xf numFmtId="164" fontId="3" fillId="4" borderId="38" xfId="0" applyNumberFormat="1" applyFont="1" applyFill="1" applyBorder="1" applyAlignment="1">
      <alignment horizontal="right" vertical="top"/>
    </xf>
    <xf numFmtId="164" fontId="3" fillId="0" borderId="67" xfId="0" applyNumberFormat="1" applyFont="1" applyFill="1" applyBorder="1" applyAlignment="1">
      <alignment horizontal="right" vertical="top"/>
    </xf>
    <xf numFmtId="0" fontId="3" fillId="0" borderId="0" xfId="0" applyFont="1"/>
    <xf numFmtId="0" fontId="3" fillId="0" borderId="1" xfId="0" applyFont="1" applyBorder="1" applyAlignment="1">
      <alignment horizontal="center"/>
    </xf>
    <xf numFmtId="0" fontId="3" fillId="0" borderId="1" xfId="0" applyFont="1" applyBorder="1"/>
    <xf numFmtId="14" fontId="3" fillId="0" borderId="1" xfId="0" applyNumberFormat="1" applyFont="1" applyBorder="1" applyAlignment="1">
      <alignment horizontal="center"/>
    </xf>
    <xf numFmtId="0" fontId="3" fillId="0" borderId="1" xfId="1" applyFont="1" applyBorder="1" applyAlignment="1">
      <alignment horizontal="left"/>
    </xf>
    <xf numFmtId="14" fontId="3" fillId="0" borderId="1" xfId="1" applyNumberFormat="1" applyFont="1" applyBorder="1" applyAlignment="1">
      <alignment horizontal="center"/>
    </xf>
    <xf numFmtId="0" fontId="3" fillId="0" borderId="1" xfId="1" applyFont="1" applyBorder="1" applyAlignment="1">
      <alignment horizontal="center"/>
    </xf>
    <xf numFmtId="0" fontId="3" fillId="0" borderId="1" xfId="0" applyFont="1" applyBorder="1" applyAlignment="1">
      <alignment horizontal="left"/>
    </xf>
    <xf numFmtId="49" fontId="5" fillId="0" borderId="23" xfId="0" applyNumberFormat="1" applyFont="1" applyBorder="1" applyAlignment="1">
      <alignment horizontal="center" vertical="top"/>
    </xf>
    <xf numFmtId="0" fontId="3" fillId="0" borderId="38" xfId="0" applyFont="1" applyFill="1" applyBorder="1" applyAlignment="1">
      <alignment horizontal="left" vertical="top" wrapText="1"/>
    </xf>
    <xf numFmtId="0" fontId="13" fillId="0" borderId="9" xfId="0" applyFont="1" applyFill="1" applyBorder="1" applyAlignment="1">
      <alignment horizontal="center" vertical="top" wrapText="1"/>
    </xf>
    <xf numFmtId="0" fontId="2" fillId="0" borderId="8" xfId="0" applyFont="1" applyBorder="1" applyAlignment="1">
      <alignment vertical="center" textRotation="90" wrapText="1"/>
    </xf>
    <xf numFmtId="49" fontId="3" fillId="0" borderId="53" xfId="0" applyNumberFormat="1" applyFont="1" applyBorder="1" applyAlignment="1">
      <alignment vertical="top" wrapText="1"/>
    </xf>
    <xf numFmtId="0" fontId="3" fillId="0" borderId="66" xfId="0" applyFont="1" applyBorder="1" applyAlignment="1">
      <alignment horizontal="center" vertical="top"/>
    </xf>
    <xf numFmtId="0" fontId="3" fillId="3" borderId="8" xfId="0" applyFont="1" applyFill="1" applyBorder="1" applyAlignment="1">
      <alignment vertical="top" wrapText="1"/>
    </xf>
    <xf numFmtId="0" fontId="2" fillId="0" borderId="41" xfId="0" applyFont="1" applyBorder="1" applyAlignment="1">
      <alignment horizontal="center" vertical="center" textRotation="90" wrapText="1"/>
    </xf>
    <xf numFmtId="49" fontId="3" fillId="0" borderId="39" xfId="0" applyNumberFormat="1" applyFont="1" applyBorder="1" applyAlignment="1">
      <alignment vertical="top" wrapText="1"/>
    </xf>
    <xf numFmtId="49" fontId="5" fillId="0" borderId="38" xfId="0" applyNumberFormat="1" applyFont="1" applyBorder="1" applyAlignment="1">
      <alignment horizontal="center" vertical="top"/>
    </xf>
    <xf numFmtId="49" fontId="3" fillId="0" borderId="33" xfId="0" applyNumberFormat="1" applyFont="1" applyBorder="1" applyAlignment="1">
      <alignment vertical="top" wrapText="1"/>
    </xf>
    <xf numFmtId="0" fontId="3" fillId="0" borderId="23" xfId="0" applyFont="1" applyBorder="1" applyAlignment="1">
      <alignment vertical="top" wrapText="1"/>
    </xf>
    <xf numFmtId="49" fontId="5" fillId="2" borderId="2" xfId="0" applyNumberFormat="1" applyFont="1" applyFill="1" applyBorder="1" applyAlignment="1">
      <alignment vertical="top"/>
    </xf>
    <xf numFmtId="49" fontId="5" fillId="0" borderId="2" xfId="0" applyNumberFormat="1" applyFont="1" applyFill="1" applyBorder="1" applyAlignment="1">
      <alignment vertical="top"/>
    </xf>
    <xf numFmtId="0" fontId="3" fillId="0" borderId="75" xfId="0" applyFont="1" applyFill="1" applyBorder="1" applyAlignment="1">
      <alignment horizontal="left" vertical="top" wrapText="1"/>
    </xf>
    <xf numFmtId="0" fontId="13" fillId="0" borderId="32" xfId="0" applyFont="1" applyBorder="1" applyAlignment="1">
      <alignment horizontal="center" vertical="center" wrapText="1"/>
    </xf>
    <xf numFmtId="49" fontId="3" fillId="0" borderId="2" xfId="0" applyNumberFormat="1" applyFont="1" applyBorder="1" applyAlignment="1">
      <alignment vertical="top" wrapText="1"/>
    </xf>
    <xf numFmtId="49" fontId="5" fillId="0" borderId="75" xfId="0" applyNumberFormat="1" applyFont="1" applyBorder="1" applyAlignment="1">
      <alignment horizontal="center" vertical="top"/>
    </xf>
    <xf numFmtId="0" fontId="3" fillId="0" borderId="46" xfId="0" applyFont="1" applyFill="1" applyBorder="1" applyAlignment="1">
      <alignment horizontal="center" vertical="top" wrapText="1"/>
    </xf>
    <xf numFmtId="164" fontId="3" fillId="0" borderId="32" xfId="0" applyNumberFormat="1" applyFont="1" applyFill="1" applyBorder="1" applyAlignment="1">
      <alignment horizontal="right" vertical="top"/>
    </xf>
    <xf numFmtId="164" fontId="3" fillId="0" borderId="2" xfId="0" applyNumberFormat="1" applyFont="1" applyFill="1" applyBorder="1" applyAlignment="1">
      <alignment horizontal="right" vertical="top"/>
    </xf>
    <xf numFmtId="164" fontId="3" fillId="0" borderId="45" xfId="0" applyNumberFormat="1" applyFont="1" applyFill="1" applyBorder="1" applyAlignment="1">
      <alignment horizontal="right" vertical="top"/>
    </xf>
    <xf numFmtId="164" fontId="3" fillId="0" borderId="75" xfId="0" applyNumberFormat="1" applyFont="1" applyFill="1" applyBorder="1" applyAlignment="1">
      <alignment horizontal="right" vertical="top"/>
    </xf>
    <xf numFmtId="49" fontId="5" fillId="2" borderId="21" xfId="0" applyNumberFormat="1" applyFont="1" applyFill="1" applyBorder="1" applyAlignment="1">
      <alignment horizontal="center" vertical="top"/>
    </xf>
    <xf numFmtId="49" fontId="3" fillId="0" borderId="24" xfId="0" applyNumberFormat="1" applyFont="1" applyBorder="1" applyAlignment="1">
      <alignment horizontal="center" vertical="top" wrapText="1"/>
    </xf>
    <xf numFmtId="49" fontId="5" fillId="0" borderId="23" xfId="0" applyNumberFormat="1" applyFont="1" applyBorder="1" applyAlignment="1">
      <alignment horizontal="center" vertical="top"/>
    </xf>
    <xf numFmtId="49" fontId="5" fillId="8" borderId="3" xfId="0" applyNumberFormat="1" applyFont="1" applyFill="1" applyBorder="1" applyAlignment="1">
      <alignment horizontal="center" vertical="top"/>
    </xf>
    <xf numFmtId="49" fontId="5" fillId="8" borderId="8" xfId="0" applyNumberFormat="1" applyFont="1" applyFill="1" applyBorder="1" applyAlignment="1">
      <alignment vertical="top"/>
    </xf>
    <xf numFmtId="49" fontId="5" fillId="8" borderId="9" xfId="0" applyNumberFormat="1" applyFont="1" applyFill="1" applyBorder="1" applyAlignment="1">
      <alignment vertical="top"/>
    </xf>
    <xf numFmtId="49" fontId="5" fillId="8" borderId="10" xfId="0" applyNumberFormat="1" applyFont="1" applyFill="1" applyBorder="1" applyAlignment="1">
      <alignment vertical="top"/>
    </xf>
    <xf numFmtId="49" fontId="5" fillId="8" borderId="10" xfId="0" applyNumberFormat="1" applyFont="1" applyFill="1" applyBorder="1" applyAlignment="1">
      <alignment horizontal="center" vertical="top"/>
    </xf>
    <xf numFmtId="49" fontId="5" fillId="8" borderId="9" xfId="0" applyNumberFormat="1" applyFont="1" applyFill="1" applyBorder="1" applyAlignment="1">
      <alignment horizontal="center" vertical="top"/>
    </xf>
    <xf numFmtId="49" fontId="5" fillId="8" borderId="11" xfId="0" applyNumberFormat="1" applyFont="1" applyFill="1" applyBorder="1" applyAlignment="1">
      <alignment horizontal="center" vertical="top"/>
    </xf>
    <xf numFmtId="49" fontId="5" fillId="8" borderId="3" xfId="0" applyNumberFormat="1" applyFont="1" applyFill="1" applyBorder="1" applyAlignment="1">
      <alignment horizontal="center" vertical="top" wrapText="1"/>
    </xf>
    <xf numFmtId="49" fontId="5" fillId="9" borderId="35" xfId="0" applyNumberFormat="1" applyFont="1" applyFill="1" applyBorder="1" applyAlignment="1">
      <alignment vertical="top"/>
    </xf>
    <xf numFmtId="49" fontId="5" fillId="9" borderId="21" xfId="0" applyNumberFormat="1" applyFont="1" applyFill="1" applyBorder="1" applyAlignment="1">
      <alignment vertical="top"/>
    </xf>
    <xf numFmtId="49" fontId="5" fillId="9" borderId="24" xfId="0" applyNumberFormat="1" applyFont="1" applyFill="1" applyBorder="1" applyAlignment="1">
      <alignment vertical="top"/>
    </xf>
    <xf numFmtId="49" fontId="5" fillId="9" borderId="56" xfId="0" applyNumberFormat="1" applyFont="1" applyFill="1" applyBorder="1" applyAlignment="1">
      <alignment vertical="top"/>
    </xf>
    <xf numFmtId="49" fontId="5" fillId="9" borderId="56" xfId="0" applyNumberFormat="1" applyFont="1" applyFill="1" applyBorder="1" applyAlignment="1">
      <alignment horizontal="center" vertical="top"/>
    </xf>
    <xf numFmtId="49" fontId="5" fillId="9" borderId="13" xfId="0" applyNumberFormat="1" applyFont="1" applyFill="1" applyBorder="1" applyAlignment="1">
      <alignment vertical="top"/>
    </xf>
    <xf numFmtId="164" fontId="5" fillId="9" borderId="32" xfId="0" applyNumberFormat="1" applyFont="1" applyFill="1" applyBorder="1" applyAlignment="1">
      <alignment horizontal="right" vertical="top"/>
    </xf>
    <xf numFmtId="164" fontId="5" fillId="9" borderId="30" xfId="0" applyNumberFormat="1" applyFont="1" applyFill="1" applyBorder="1" applyAlignment="1">
      <alignment horizontal="right" vertical="top"/>
    </xf>
    <xf numFmtId="164" fontId="5" fillId="9" borderId="46" xfId="0" applyNumberFormat="1" applyFont="1" applyFill="1" applyBorder="1" applyAlignment="1">
      <alignment horizontal="right" vertical="top"/>
    </xf>
    <xf numFmtId="164" fontId="3" fillId="10" borderId="16" xfId="0" applyNumberFormat="1" applyFont="1" applyFill="1" applyBorder="1" applyAlignment="1">
      <alignment horizontal="right" vertical="top"/>
    </xf>
    <xf numFmtId="164" fontId="3" fillId="10" borderId="17" xfId="0" applyNumberFormat="1" applyFont="1" applyFill="1" applyBorder="1" applyAlignment="1">
      <alignment horizontal="right" vertical="top"/>
    </xf>
    <xf numFmtId="164" fontId="3" fillId="10" borderId="19" xfId="0" applyNumberFormat="1" applyFont="1" applyFill="1" applyBorder="1" applyAlignment="1">
      <alignment horizontal="right" vertical="top"/>
    </xf>
    <xf numFmtId="164" fontId="3" fillId="10" borderId="20" xfId="0" applyNumberFormat="1" applyFont="1" applyFill="1" applyBorder="1" applyAlignment="1">
      <alignment horizontal="right" vertical="top"/>
    </xf>
    <xf numFmtId="164" fontId="3" fillId="10" borderId="1" xfId="0" applyNumberFormat="1" applyFont="1" applyFill="1" applyBorder="1" applyAlignment="1">
      <alignment horizontal="right" vertical="top"/>
    </xf>
    <xf numFmtId="164" fontId="3" fillId="10" borderId="22" xfId="0" applyNumberFormat="1" applyFont="1" applyFill="1" applyBorder="1" applyAlignment="1">
      <alignment horizontal="right" vertical="top"/>
    </xf>
    <xf numFmtId="164" fontId="3" fillId="10" borderId="41" xfId="0" applyNumberFormat="1" applyFont="1" applyFill="1" applyBorder="1" applyAlignment="1">
      <alignment horizontal="right" vertical="top"/>
    </xf>
    <xf numFmtId="164" fontId="3" fillId="10" borderId="21" xfId="0" applyNumberFormat="1" applyFont="1" applyFill="1" applyBorder="1" applyAlignment="1">
      <alignment horizontal="right" vertical="top"/>
    </xf>
    <xf numFmtId="164" fontId="3" fillId="10" borderId="24" xfId="0" applyNumberFormat="1" applyFont="1" applyFill="1" applyBorder="1" applyAlignment="1">
      <alignment horizontal="right" vertical="top"/>
    </xf>
    <xf numFmtId="164" fontId="3" fillId="10" borderId="43" xfId="0" applyNumberFormat="1" applyFont="1" applyFill="1" applyBorder="1" applyAlignment="1">
      <alignment horizontal="right" vertical="top"/>
    </xf>
    <xf numFmtId="164" fontId="3" fillId="10" borderId="42" xfId="0" applyNumberFormat="1" applyFont="1" applyFill="1" applyBorder="1" applyAlignment="1">
      <alignment horizontal="right" vertical="top"/>
    </xf>
    <xf numFmtId="164" fontId="3" fillId="10" borderId="47" xfId="0" applyNumberFormat="1" applyFont="1" applyFill="1" applyBorder="1" applyAlignment="1">
      <alignment horizontal="right" vertical="top"/>
    </xf>
    <xf numFmtId="164" fontId="3" fillId="10" borderId="26" xfId="0" applyNumberFormat="1" applyFont="1" applyFill="1" applyBorder="1" applyAlignment="1">
      <alignment horizontal="right" vertical="top"/>
    </xf>
    <xf numFmtId="164" fontId="3" fillId="10" borderId="28" xfId="0" applyNumberFormat="1" applyFont="1" applyFill="1" applyBorder="1" applyAlignment="1">
      <alignment horizontal="right" vertical="top"/>
    </xf>
    <xf numFmtId="164" fontId="3" fillId="10" borderId="8" xfId="0" applyNumberFormat="1" applyFont="1" applyFill="1" applyBorder="1" applyAlignment="1">
      <alignment horizontal="right" vertical="top"/>
    </xf>
    <xf numFmtId="164" fontId="3" fillId="10" borderId="35" xfId="0" applyNumberFormat="1" applyFont="1" applyFill="1" applyBorder="1" applyAlignment="1">
      <alignment horizontal="right" vertical="top"/>
    </xf>
    <xf numFmtId="164" fontId="3" fillId="10" borderId="55" xfId="0" applyNumberFormat="1" applyFont="1" applyFill="1" applyBorder="1" applyAlignment="1">
      <alignment horizontal="right" vertical="top"/>
    </xf>
    <xf numFmtId="164" fontId="3" fillId="10" borderId="39" xfId="0" applyNumberFormat="1" applyFont="1" applyFill="1" applyBorder="1" applyAlignment="1">
      <alignment horizontal="right" vertical="top"/>
    </xf>
    <xf numFmtId="164" fontId="3" fillId="10" borderId="38" xfId="0" applyNumberFormat="1" applyFont="1" applyFill="1" applyBorder="1" applyAlignment="1">
      <alignment horizontal="right" vertical="top"/>
    </xf>
    <xf numFmtId="164" fontId="3" fillId="10" borderId="9" xfId="0" applyNumberFormat="1" applyFont="1" applyFill="1" applyBorder="1" applyAlignment="1">
      <alignment horizontal="right" vertical="top"/>
    </xf>
    <xf numFmtId="164" fontId="3" fillId="10" borderId="23" xfId="0" applyNumberFormat="1" applyFont="1" applyFill="1" applyBorder="1" applyAlignment="1">
      <alignment horizontal="right" vertical="top"/>
    </xf>
    <xf numFmtId="164" fontId="3" fillId="10" borderId="10" xfId="0" applyNumberFormat="1" applyFont="1" applyFill="1" applyBorder="1" applyAlignment="1">
      <alignment horizontal="right" vertical="top"/>
    </xf>
    <xf numFmtId="164" fontId="3" fillId="10" borderId="13" xfId="0" applyNumberFormat="1" applyFont="1" applyFill="1" applyBorder="1" applyAlignment="1">
      <alignment horizontal="right" vertical="top"/>
    </xf>
    <xf numFmtId="164" fontId="3" fillId="10" borderId="56" xfId="0" applyNumberFormat="1" applyFont="1" applyFill="1" applyBorder="1" applyAlignment="1">
      <alignment horizontal="right" vertical="top"/>
    </xf>
    <xf numFmtId="164" fontId="3" fillId="10" borderId="25" xfId="0" applyNumberFormat="1" applyFont="1" applyFill="1" applyBorder="1" applyAlignment="1">
      <alignment horizontal="right" vertical="top"/>
    </xf>
    <xf numFmtId="164" fontId="3" fillId="10" borderId="40" xfId="0" applyNumberFormat="1" applyFont="1" applyFill="1" applyBorder="1" applyAlignment="1">
      <alignment horizontal="right" vertical="top"/>
    </xf>
    <xf numFmtId="164" fontId="3" fillId="10" borderId="48" xfId="0" applyNumberFormat="1" applyFont="1" applyFill="1" applyBorder="1" applyAlignment="1">
      <alignment horizontal="right" vertical="top"/>
    </xf>
    <xf numFmtId="164" fontId="5" fillId="10" borderId="47" xfId="0" applyNumberFormat="1" applyFont="1" applyFill="1" applyBorder="1" applyAlignment="1">
      <alignment horizontal="right" vertical="top"/>
    </xf>
    <xf numFmtId="164" fontId="5" fillId="10" borderId="26" xfId="0" applyNumberFormat="1" applyFont="1" applyFill="1" applyBorder="1" applyAlignment="1">
      <alignment horizontal="right" vertical="top"/>
    </xf>
    <xf numFmtId="0" fontId="5" fillId="10" borderId="60" xfId="0" applyFont="1" applyFill="1" applyBorder="1" applyAlignment="1">
      <alignment horizontal="center" vertical="top"/>
    </xf>
    <xf numFmtId="0" fontId="5" fillId="9" borderId="46" xfId="0" applyFont="1" applyFill="1" applyBorder="1" applyAlignment="1">
      <alignment horizontal="center" vertical="top"/>
    </xf>
    <xf numFmtId="164" fontId="5" fillId="9" borderId="45" xfId="0" applyNumberFormat="1" applyFont="1" applyFill="1" applyBorder="1" applyAlignment="1">
      <alignment horizontal="right" vertical="top"/>
    </xf>
    <xf numFmtId="49" fontId="5" fillId="8" borderId="20" xfId="0" applyNumberFormat="1" applyFont="1" applyFill="1" applyBorder="1" applyAlignment="1">
      <alignment horizontal="center" vertical="top" wrapText="1"/>
    </xf>
    <xf numFmtId="164" fontId="3" fillId="10" borderId="18" xfId="0" applyNumberFormat="1" applyFont="1" applyFill="1" applyBorder="1" applyAlignment="1">
      <alignment horizontal="right" vertical="top"/>
    </xf>
    <xf numFmtId="164" fontId="3" fillId="10" borderId="76" xfId="0" applyNumberFormat="1" applyFont="1" applyFill="1" applyBorder="1" applyAlignment="1">
      <alignment horizontal="right" vertical="top"/>
    </xf>
    <xf numFmtId="164" fontId="3" fillId="10" borderId="27" xfId="0" applyNumberFormat="1" applyFont="1" applyFill="1" applyBorder="1" applyAlignment="1">
      <alignment horizontal="right" vertical="top"/>
    </xf>
    <xf numFmtId="164" fontId="5" fillId="10" borderId="20" xfId="0" applyNumberFormat="1" applyFont="1" applyFill="1" applyBorder="1" applyAlignment="1">
      <alignment horizontal="right" vertical="top"/>
    </xf>
    <xf numFmtId="164" fontId="5" fillId="10" borderId="43" xfId="0" applyNumberFormat="1" applyFont="1" applyFill="1" applyBorder="1" applyAlignment="1">
      <alignment horizontal="right" vertical="top"/>
    </xf>
    <xf numFmtId="164" fontId="5" fillId="10" borderId="61" xfId="0" applyNumberFormat="1" applyFont="1" applyFill="1" applyBorder="1" applyAlignment="1">
      <alignment horizontal="right" vertical="top"/>
    </xf>
    <xf numFmtId="0" fontId="5" fillId="10" borderId="29" xfId="0" applyFont="1" applyFill="1" applyBorder="1" applyAlignment="1">
      <alignment horizontal="center" vertical="top" wrapText="1"/>
    </xf>
    <xf numFmtId="0" fontId="5" fillId="10" borderId="31" xfId="0" applyFont="1" applyFill="1" applyBorder="1" applyAlignment="1">
      <alignment horizontal="center" vertical="top" wrapText="1"/>
    </xf>
    <xf numFmtId="164" fontId="5" fillId="10" borderId="30" xfId="0" applyNumberFormat="1" applyFont="1" applyFill="1" applyBorder="1" applyAlignment="1">
      <alignment horizontal="right" vertical="top"/>
    </xf>
    <xf numFmtId="164" fontId="5" fillId="10" borderId="2" xfId="0" applyNumberFormat="1" applyFont="1" applyFill="1" applyBorder="1" applyAlignment="1">
      <alignment horizontal="right" vertical="top"/>
    </xf>
    <xf numFmtId="0" fontId="5" fillId="10" borderId="7" xfId="0" applyFont="1" applyFill="1" applyBorder="1" applyAlignment="1">
      <alignment horizontal="center" vertical="top"/>
    </xf>
    <xf numFmtId="164" fontId="5" fillId="10" borderId="32" xfId="0" applyNumberFormat="1" applyFont="1" applyFill="1" applyBorder="1" applyAlignment="1">
      <alignment horizontal="right" vertical="top"/>
    </xf>
    <xf numFmtId="49" fontId="5" fillId="5" borderId="4" xfId="0" applyNumberFormat="1" applyFont="1" applyFill="1" applyBorder="1" applyAlignment="1">
      <alignment horizontal="center" vertical="top"/>
    </xf>
    <xf numFmtId="164" fontId="5" fillId="5" borderId="14" xfId="0" applyNumberFormat="1" applyFont="1" applyFill="1" applyBorder="1" applyAlignment="1">
      <alignment horizontal="right" vertical="top"/>
    </xf>
    <xf numFmtId="0" fontId="3" fillId="5" borderId="11" xfId="0" applyFont="1" applyFill="1" applyBorder="1" applyAlignment="1">
      <alignment horizontal="center" vertical="top" wrapText="1"/>
    </xf>
    <xf numFmtId="0" fontId="3" fillId="5" borderId="44" xfId="0" applyFont="1" applyFill="1" applyBorder="1" applyAlignment="1">
      <alignment horizontal="center" vertical="top" wrapText="1"/>
    </xf>
    <xf numFmtId="49" fontId="5" fillId="9" borderId="21" xfId="0" applyNumberFormat="1" applyFont="1" applyFill="1" applyBorder="1" applyAlignment="1">
      <alignment horizontal="center" vertical="top"/>
    </xf>
    <xf numFmtId="0" fontId="5" fillId="10" borderId="12" xfId="0" applyFont="1" applyFill="1" applyBorder="1" applyAlignment="1">
      <alignment horizontal="center" vertical="top"/>
    </xf>
    <xf numFmtId="164" fontId="5" fillId="8" borderId="14" xfId="0" applyNumberFormat="1" applyFont="1" applyFill="1" applyBorder="1" applyAlignment="1">
      <alignment horizontal="right" vertical="top"/>
    </xf>
    <xf numFmtId="164" fontId="5" fillId="8" borderId="15" xfId="0" applyNumberFormat="1" applyFont="1" applyFill="1" applyBorder="1" applyAlignment="1">
      <alignment horizontal="right" vertical="top"/>
    </xf>
    <xf numFmtId="49" fontId="5" fillId="7" borderId="3" xfId="0" applyNumberFormat="1" applyFont="1" applyFill="1" applyBorder="1" applyAlignment="1">
      <alignment horizontal="center" vertical="top"/>
    </xf>
    <xf numFmtId="164" fontId="5" fillId="7" borderId="3" xfId="0" applyNumberFormat="1" applyFont="1" applyFill="1" applyBorder="1" applyAlignment="1">
      <alignment horizontal="right" vertical="top"/>
    </xf>
    <xf numFmtId="164" fontId="5" fillId="7" borderId="4" xfId="0" applyNumberFormat="1" applyFont="1" applyFill="1" applyBorder="1" applyAlignment="1">
      <alignment horizontal="right" vertical="top"/>
    </xf>
    <xf numFmtId="164" fontId="5" fillId="7" borderId="30" xfId="0" applyNumberFormat="1" applyFont="1" applyFill="1" applyBorder="1" applyAlignment="1">
      <alignment horizontal="right" vertical="top"/>
    </xf>
    <xf numFmtId="0" fontId="7" fillId="6" borderId="57" xfId="0" applyFont="1" applyFill="1" applyBorder="1"/>
    <xf numFmtId="0" fontId="7" fillId="6" borderId="68" xfId="0" applyFont="1" applyFill="1" applyBorder="1"/>
    <xf numFmtId="0" fontId="7" fillId="7" borderId="73" xfId="0" applyFont="1" applyFill="1" applyBorder="1"/>
    <xf numFmtId="0" fontId="7" fillId="7" borderId="58" xfId="0" applyFont="1" applyFill="1" applyBorder="1"/>
    <xf numFmtId="0" fontId="7" fillId="7" borderId="69" xfId="0" applyFont="1" applyFill="1" applyBorder="1"/>
    <xf numFmtId="0" fontId="3" fillId="8" borderId="58" xfId="0" applyFont="1" applyFill="1" applyBorder="1" applyAlignment="1">
      <alignment vertical="top"/>
    </xf>
    <xf numFmtId="0" fontId="3" fillId="8" borderId="61" xfId="0" applyFont="1" applyFill="1" applyBorder="1" applyAlignment="1">
      <alignment vertical="top"/>
    </xf>
    <xf numFmtId="49" fontId="5" fillId="8" borderId="32" xfId="0" applyNumberFormat="1" applyFont="1" applyFill="1" applyBorder="1" applyAlignment="1">
      <alignment horizontal="center" vertical="top"/>
    </xf>
    <xf numFmtId="49" fontId="5" fillId="8" borderId="32" xfId="0" applyNumberFormat="1" applyFont="1" applyFill="1" applyBorder="1" applyAlignment="1">
      <alignment vertical="top"/>
    </xf>
    <xf numFmtId="164" fontId="5" fillId="8" borderId="3" xfId="0" applyNumberFormat="1" applyFont="1" applyFill="1" applyBorder="1" applyAlignment="1">
      <alignment horizontal="right" vertical="top"/>
    </xf>
    <xf numFmtId="0" fontId="3" fillId="8" borderId="64" xfId="0" applyFont="1" applyFill="1" applyBorder="1" applyAlignment="1">
      <alignment vertical="top"/>
    </xf>
    <xf numFmtId="0" fontId="3" fillId="8" borderId="70" xfId="0" applyFont="1" applyFill="1" applyBorder="1" applyAlignment="1">
      <alignment vertical="top"/>
    </xf>
    <xf numFmtId="49" fontId="5" fillId="9" borderId="45" xfId="0" applyNumberFormat="1" applyFont="1" applyFill="1" applyBorder="1" applyAlignment="1">
      <alignment vertical="top"/>
    </xf>
    <xf numFmtId="49" fontId="5" fillId="9" borderId="52" xfId="0" applyNumberFormat="1" applyFont="1" applyFill="1" applyBorder="1" applyAlignment="1">
      <alignment horizontal="center" vertical="top"/>
    </xf>
    <xf numFmtId="0" fontId="5" fillId="9" borderId="44" xfId="0" applyFont="1" applyFill="1" applyBorder="1" applyAlignment="1">
      <alignment horizontal="center" vertical="top" wrapText="1"/>
    </xf>
    <xf numFmtId="164" fontId="5" fillId="9" borderId="75" xfId="0" applyNumberFormat="1" applyFont="1" applyFill="1" applyBorder="1" applyAlignment="1">
      <alignment horizontal="right" vertical="top"/>
    </xf>
    <xf numFmtId="164" fontId="3" fillId="10" borderId="3" xfId="0" applyNumberFormat="1" applyFont="1" applyFill="1" applyBorder="1" applyAlignment="1">
      <alignment horizontal="right" vertical="top"/>
    </xf>
    <xf numFmtId="164" fontId="3" fillId="10" borderId="4" xfId="0" applyNumberFormat="1" applyFont="1" applyFill="1" applyBorder="1" applyAlignment="1">
      <alignment horizontal="right" vertical="top"/>
    </xf>
    <xf numFmtId="164" fontId="3" fillId="10" borderId="15" xfId="0" applyNumberFormat="1" applyFont="1" applyFill="1" applyBorder="1" applyAlignment="1">
      <alignment horizontal="right" vertical="top"/>
    </xf>
    <xf numFmtId="164" fontId="3" fillId="10" borderId="36" xfId="0" applyNumberFormat="1" applyFont="1" applyFill="1" applyBorder="1" applyAlignment="1">
      <alignment horizontal="right" vertical="top"/>
    </xf>
    <xf numFmtId="164" fontId="3" fillId="10" borderId="2" xfId="0" applyNumberFormat="1" applyFont="1" applyFill="1" applyBorder="1" applyAlignment="1">
      <alignment horizontal="right" vertical="top"/>
    </xf>
    <xf numFmtId="164" fontId="3" fillId="10" borderId="45" xfId="0" applyNumberFormat="1" applyFont="1" applyFill="1" applyBorder="1" applyAlignment="1">
      <alignment horizontal="right" vertical="top"/>
    </xf>
    <xf numFmtId="164" fontId="5" fillId="10" borderId="28" xfId="0" applyNumberFormat="1" applyFont="1" applyFill="1" applyBorder="1" applyAlignment="1">
      <alignment horizontal="right" vertical="top"/>
    </xf>
    <xf numFmtId="164" fontId="5" fillId="10" borderId="78" xfId="0" applyNumberFormat="1" applyFont="1" applyFill="1" applyBorder="1" applyAlignment="1">
      <alignment horizontal="right" vertical="top"/>
    </xf>
    <xf numFmtId="164" fontId="5" fillId="10" borderId="45" xfId="0" applyNumberFormat="1" applyFont="1" applyFill="1" applyBorder="1" applyAlignment="1">
      <alignment horizontal="right" vertical="top"/>
    </xf>
    <xf numFmtId="164" fontId="3" fillId="0" borderId="49" xfId="0" applyNumberFormat="1" applyFont="1" applyFill="1" applyBorder="1" applyAlignment="1">
      <alignment horizontal="right" vertical="top"/>
    </xf>
    <xf numFmtId="0" fontId="3" fillId="5" borderId="54" xfId="0" applyFont="1" applyFill="1" applyBorder="1" applyAlignment="1">
      <alignment vertical="top"/>
    </xf>
    <xf numFmtId="0" fontId="3" fillId="5" borderId="64" xfId="0" applyFont="1" applyFill="1" applyBorder="1" applyAlignment="1">
      <alignment vertical="top"/>
    </xf>
    <xf numFmtId="164" fontId="5" fillId="7" borderId="46" xfId="0" applyNumberFormat="1" applyFont="1" applyFill="1" applyBorder="1" applyAlignment="1">
      <alignment horizontal="right" vertical="top"/>
    </xf>
    <xf numFmtId="0" fontId="5" fillId="0" borderId="65" xfId="0" applyFont="1" applyBorder="1" applyAlignment="1">
      <alignment vertical="top"/>
    </xf>
    <xf numFmtId="49" fontId="3" fillId="0" borderId="40" xfId="0" applyNumberFormat="1" applyFont="1" applyBorder="1" applyAlignment="1">
      <alignment horizontal="center" vertical="top" wrapText="1"/>
    </xf>
    <xf numFmtId="49" fontId="5" fillId="0" borderId="69" xfId="0" applyNumberFormat="1" applyFont="1" applyBorder="1" applyAlignment="1">
      <alignment horizontal="center" vertical="top"/>
    </xf>
    <xf numFmtId="0" fontId="5" fillId="10" borderId="31" xfId="0" applyFont="1" applyFill="1" applyBorder="1" applyAlignment="1">
      <alignment horizontal="center" vertical="top"/>
    </xf>
    <xf numFmtId="49" fontId="5" fillId="5" borderId="13" xfId="0" applyNumberFormat="1" applyFont="1" applyFill="1" applyBorder="1" applyAlignment="1">
      <alignment horizontal="center" vertical="top"/>
    </xf>
    <xf numFmtId="49" fontId="5" fillId="11" borderId="21" xfId="0" applyNumberFormat="1" applyFont="1" applyFill="1" applyBorder="1" applyAlignment="1">
      <alignment vertical="top"/>
    </xf>
    <xf numFmtId="49" fontId="5" fillId="11" borderId="35" xfId="0" applyNumberFormat="1" applyFont="1" applyFill="1" applyBorder="1" applyAlignment="1">
      <alignment vertical="top"/>
    </xf>
    <xf numFmtId="49" fontId="5" fillId="11" borderId="24" xfId="0" applyNumberFormat="1" applyFont="1" applyFill="1" applyBorder="1" applyAlignment="1">
      <alignment vertical="top"/>
    </xf>
    <xf numFmtId="49" fontId="5" fillId="11" borderId="56" xfId="0" applyNumberFormat="1" applyFont="1" applyFill="1" applyBorder="1" applyAlignment="1">
      <alignment vertical="top"/>
    </xf>
    <xf numFmtId="49" fontId="5" fillId="11" borderId="56" xfId="0" applyNumberFormat="1" applyFont="1" applyFill="1" applyBorder="1" applyAlignment="1">
      <alignment horizontal="center" vertical="top"/>
    </xf>
    <xf numFmtId="49" fontId="5" fillId="11" borderId="13" xfId="0" applyNumberFormat="1" applyFont="1" applyFill="1" applyBorder="1" applyAlignment="1">
      <alignment vertical="top"/>
    </xf>
    <xf numFmtId="0" fontId="3" fillId="11" borderId="46" xfId="0" applyFont="1" applyFill="1" applyBorder="1" applyAlignment="1">
      <alignment vertical="top" wrapText="1"/>
    </xf>
    <xf numFmtId="0" fontId="5" fillId="11" borderId="46" xfId="0" applyFont="1" applyFill="1" applyBorder="1" applyAlignment="1">
      <alignment horizontal="center" vertical="top"/>
    </xf>
    <xf numFmtId="164" fontId="5" fillId="11" borderId="30" xfId="0" applyNumberFormat="1" applyFont="1" applyFill="1" applyBorder="1" applyAlignment="1">
      <alignment horizontal="right" vertical="top"/>
    </xf>
    <xf numFmtId="164" fontId="5" fillId="11" borderId="2" xfId="0" applyNumberFormat="1" applyFont="1" applyFill="1" applyBorder="1" applyAlignment="1">
      <alignment horizontal="right" vertical="top"/>
    </xf>
    <xf numFmtId="164" fontId="5" fillId="11" borderId="45" xfId="0" applyNumberFormat="1" applyFont="1" applyFill="1" applyBorder="1" applyAlignment="1">
      <alignment horizontal="right" vertical="top"/>
    </xf>
    <xf numFmtId="0" fontId="3" fillId="11" borderId="51" xfId="0" applyFont="1" applyFill="1" applyBorder="1" applyAlignment="1">
      <alignment vertical="top" wrapText="1"/>
    </xf>
    <xf numFmtId="3" fontId="3" fillId="11" borderId="46" xfId="0" applyNumberFormat="1" applyFont="1" applyFill="1" applyBorder="1" applyAlignment="1">
      <alignment horizontal="center" vertical="top" wrapText="1"/>
    </xf>
    <xf numFmtId="0" fontId="5" fillId="11" borderId="52" xfId="0" applyFont="1" applyFill="1" applyBorder="1" applyAlignment="1">
      <alignment horizontal="center" vertical="top" wrapText="1"/>
    </xf>
    <xf numFmtId="0" fontId="5" fillId="11" borderId="7" xfId="0" applyFont="1" applyFill="1" applyBorder="1" applyAlignment="1">
      <alignment horizontal="center" vertical="top" wrapText="1"/>
    </xf>
    <xf numFmtId="164" fontId="5" fillId="11" borderId="32" xfId="0" applyNumberFormat="1" applyFont="1" applyFill="1" applyBorder="1" applyAlignment="1">
      <alignment horizontal="right" vertical="top"/>
    </xf>
    <xf numFmtId="164" fontId="5" fillId="11" borderId="46" xfId="0" applyNumberFormat="1" applyFont="1" applyFill="1" applyBorder="1" applyAlignment="1">
      <alignment horizontal="right" vertical="top"/>
    </xf>
    <xf numFmtId="49" fontId="5" fillId="11" borderId="21" xfId="0" applyNumberFormat="1" applyFont="1" applyFill="1" applyBorder="1" applyAlignment="1">
      <alignment horizontal="center" vertical="top"/>
    </xf>
    <xf numFmtId="49" fontId="5" fillId="11" borderId="24" xfId="0" applyNumberFormat="1" applyFont="1" applyFill="1" applyBorder="1" applyAlignment="1">
      <alignment horizontal="center" vertical="top"/>
    </xf>
    <xf numFmtId="49" fontId="3" fillId="11" borderId="52" xfId="0" applyNumberFormat="1" applyFont="1" applyFill="1" applyBorder="1" applyAlignment="1">
      <alignment horizontal="center" vertical="top"/>
    </xf>
    <xf numFmtId="0" fontId="3" fillId="11" borderId="0" xfId="0" applyFont="1" applyFill="1" applyBorder="1" applyAlignment="1">
      <alignment horizontal="left" vertical="top" wrapText="1"/>
    </xf>
    <xf numFmtId="0" fontId="7" fillId="11" borderId="52" xfId="0" applyFont="1" applyFill="1" applyBorder="1" applyAlignment="1">
      <alignment horizontal="center" vertical="center" textRotation="90" wrapText="1"/>
    </xf>
    <xf numFmtId="49" fontId="3" fillId="11" borderId="52" xfId="0" applyNumberFormat="1" applyFont="1" applyFill="1" applyBorder="1" applyAlignment="1">
      <alignment horizontal="center" vertical="top" wrapText="1"/>
    </xf>
    <xf numFmtId="49" fontId="5" fillId="11" borderId="52" xfId="0" applyNumberFormat="1" applyFont="1" applyFill="1" applyBorder="1" applyAlignment="1">
      <alignment horizontal="center" vertical="top"/>
    </xf>
    <xf numFmtId="49" fontId="5" fillId="11" borderId="59" xfId="0" applyNumberFormat="1" applyFont="1" applyFill="1" applyBorder="1" applyAlignment="1">
      <alignment horizontal="center" vertical="top"/>
    </xf>
    <xf numFmtId="0" fontId="5" fillId="11" borderId="6" xfId="0" applyFont="1" applyFill="1" applyBorder="1" applyAlignment="1">
      <alignment horizontal="center" vertical="top"/>
    </xf>
    <xf numFmtId="164" fontId="5" fillId="11" borderId="9" xfId="0" applyNumberFormat="1" applyFont="1" applyFill="1" applyBorder="1" applyAlignment="1">
      <alignment horizontal="right" vertical="top"/>
    </xf>
    <xf numFmtId="164" fontId="5" fillId="11" borderId="49" xfId="0" applyNumberFormat="1" applyFont="1" applyFill="1" applyBorder="1" applyAlignment="1">
      <alignment horizontal="right" vertical="top"/>
    </xf>
    <xf numFmtId="164" fontId="5" fillId="11" borderId="0" xfId="0" applyNumberFormat="1" applyFont="1" applyFill="1" applyBorder="1" applyAlignment="1">
      <alignment horizontal="right" vertical="top"/>
    </xf>
    <xf numFmtId="0" fontId="3" fillId="11" borderId="9" xfId="0" applyFont="1" applyFill="1" applyBorder="1" applyAlignment="1">
      <alignment vertical="top" wrapText="1"/>
    </xf>
    <xf numFmtId="3" fontId="3" fillId="11" borderId="23" xfId="0" applyNumberFormat="1" applyFont="1" applyFill="1" applyBorder="1" applyAlignment="1">
      <alignment horizontal="center" vertical="top"/>
    </xf>
    <xf numFmtId="164" fontId="14" fillId="4" borderId="17" xfId="0" applyNumberFormat="1" applyFont="1" applyFill="1" applyBorder="1" applyAlignment="1">
      <alignment horizontal="right" vertical="top"/>
    </xf>
    <xf numFmtId="164" fontId="14" fillId="4" borderId="21" xfId="0" applyNumberFormat="1" applyFont="1" applyFill="1" applyBorder="1" applyAlignment="1">
      <alignment horizontal="right" vertical="top"/>
    </xf>
    <xf numFmtId="164" fontId="3" fillId="10" borderId="34" xfId="0" applyNumberFormat="1" applyFont="1" applyFill="1" applyBorder="1" applyAlignment="1">
      <alignment horizontal="right" vertical="top"/>
    </xf>
    <xf numFmtId="164" fontId="3" fillId="10" borderId="32" xfId="0" applyNumberFormat="1" applyFont="1" applyFill="1" applyBorder="1" applyAlignment="1">
      <alignment horizontal="right" vertical="top"/>
    </xf>
    <xf numFmtId="164" fontId="5" fillId="10" borderId="48" xfId="0" applyNumberFormat="1" applyFont="1" applyFill="1" applyBorder="1" applyAlignment="1">
      <alignment horizontal="right" vertical="top"/>
    </xf>
    <xf numFmtId="164" fontId="3" fillId="10" borderId="67" xfId="0" applyNumberFormat="1" applyFont="1" applyFill="1" applyBorder="1" applyAlignment="1">
      <alignment horizontal="right" vertical="top"/>
    </xf>
    <xf numFmtId="164" fontId="3" fillId="10" borderId="60" xfId="0" applyNumberFormat="1" applyFont="1" applyFill="1" applyBorder="1" applyAlignment="1">
      <alignment horizontal="right" vertical="top"/>
    </xf>
    <xf numFmtId="164" fontId="5" fillId="10" borderId="67" xfId="0" applyNumberFormat="1" applyFont="1" applyFill="1" applyBorder="1" applyAlignment="1">
      <alignment horizontal="right" vertical="top"/>
    </xf>
    <xf numFmtId="164" fontId="5" fillId="10" borderId="1" xfId="0" applyNumberFormat="1" applyFont="1" applyFill="1" applyBorder="1" applyAlignment="1">
      <alignment horizontal="right" vertical="top"/>
    </xf>
    <xf numFmtId="164" fontId="5" fillId="10" borderId="46" xfId="0" applyNumberFormat="1" applyFont="1" applyFill="1" applyBorder="1" applyAlignment="1">
      <alignment horizontal="right" vertical="top"/>
    </xf>
    <xf numFmtId="164" fontId="5" fillId="10" borderId="75" xfId="0" applyNumberFormat="1" applyFont="1" applyFill="1" applyBorder="1" applyAlignment="1">
      <alignment horizontal="right" vertical="top"/>
    </xf>
    <xf numFmtId="164" fontId="14" fillId="0" borderId="77" xfId="0" applyNumberFormat="1" applyFont="1" applyFill="1" applyBorder="1" applyAlignment="1">
      <alignment horizontal="right" vertical="top"/>
    </xf>
    <xf numFmtId="164" fontId="14" fillId="0" borderId="43" xfId="0" applyNumberFormat="1" applyFont="1" applyFill="1" applyBorder="1" applyAlignment="1">
      <alignment horizontal="right" vertical="top"/>
    </xf>
    <xf numFmtId="164" fontId="14" fillId="0" borderId="25" xfId="0" applyNumberFormat="1" applyFont="1" applyFill="1" applyBorder="1" applyAlignment="1">
      <alignment horizontal="right" vertical="top"/>
    </xf>
    <xf numFmtId="164" fontId="14" fillId="0" borderId="26" xfId="0" applyNumberFormat="1" applyFont="1" applyFill="1" applyBorder="1" applyAlignment="1">
      <alignment horizontal="right" vertical="top"/>
    </xf>
    <xf numFmtId="164" fontId="14" fillId="0" borderId="27" xfId="0" applyNumberFormat="1" applyFont="1" applyFill="1" applyBorder="1" applyAlignment="1">
      <alignment horizontal="right" vertical="top"/>
    </xf>
    <xf numFmtId="164" fontId="16" fillId="0" borderId="45" xfId="0" applyNumberFormat="1" applyFont="1" applyFill="1" applyBorder="1" applyAlignment="1">
      <alignment horizontal="right" vertical="top"/>
    </xf>
    <xf numFmtId="164" fontId="14" fillId="0" borderId="57" xfId="0" applyNumberFormat="1" applyFont="1" applyFill="1" applyBorder="1" applyAlignment="1">
      <alignment horizontal="right" vertical="top"/>
    </xf>
    <xf numFmtId="164" fontId="14" fillId="0" borderId="58" xfId="0" applyNumberFormat="1" applyFont="1" applyFill="1" applyBorder="1" applyAlignment="1">
      <alignment horizontal="right" vertical="top"/>
    </xf>
    <xf numFmtId="164" fontId="14" fillId="0" borderId="73" xfId="0" applyNumberFormat="1" applyFont="1" applyFill="1" applyBorder="1" applyAlignment="1">
      <alignment horizontal="right" vertical="top"/>
    </xf>
    <xf numFmtId="164" fontId="14" fillId="4" borderId="62" xfId="0" applyNumberFormat="1" applyFont="1" applyFill="1" applyBorder="1" applyAlignment="1">
      <alignment horizontal="right" vertical="top"/>
    </xf>
    <xf numFmtId="164" fontId="14" fillId="4" borderId="67" xfId="0" applyNumberFormat="1" applyFont="1" applyFill="1" applyBorder="1" applyAlignment="1">
      <alignment horizontal="right" vertical="top"/>
    </xf>
    <xf numFmtId="164" fontId="16" fillId="4" borderId="45" xfId="0" applyNumberFormat="1" applyFont="1" applyFill="1" applyBorder="1" applyAlignment="1">
      <alignment horizontal="right" vertical="top"/>
    </xf>
    <xf numFmtId="164" fontId="16" fillId="0" borderId="46" xfId="0" applyNumberFormat="1" applyFont="1" applyFill="1" applyBorder="1" applyAlignment="1">
      <alignment horizontal="right" vertical="top"/>
    </xf>
    <xf numFmtId="164" fontId="14" fillId="0" borderId="59" xfId="0" applyNumberFormat="1" applyFont="1" applyFill="1" applyBorder="1" applyAlignment="1">
      <alignment horizontal="right" vertical="top"/>
    </xf>
    <xf numFmtId="164" fontId="14" fillId="0" borderId="60" xfId="0" applyNumberFormat="1" applyFont="1" applyFill="1" applyBorder="1" applyAlignment="1">
      <alignment horizontal="right" vertical="top"/>
    </xf>
    <xf numFmtId="164" fontId="14" fillId="4" borderId="77" xfId="0" applyNumberFormat="1" applyFont="1" applyFill="1" applyBorder="1" applyAlignment="1">
      <alignment horizontal="right" vertical="top"/>
    </xf>
    <xf numFmtId="164" fontId="14" fillId="4" borderId="59" xfId="0" applyNumberFormat="1" applyFont="1" applyFill="1" applyBorder="1" applyAlignment="1">
      <alignment horizontal="right" vertical="top"/>
    </xf>
    <xf numFmtId="164" fontId="16" fillId="4" borderId="46" xfId="0" applyNumberFormat="1" applyFont="1" applyFill="1" applyBorder="1" applyAlignment="1">
      <alignment horizontal="right" vertical="top"/>
    </xf>
    <xf numFmtId="164" fontId="16" fillId="0" borderId="2" xfId="0" applyNumberFormat="1" applyFont="1" applyFill="1" applyBorder="1" applyAlignment="1">
      <alignment horizontal="right" vertical="top"/>
    </xf>
    <xf numFmtId="164" fontId="16" fillId="4" borderId="2" xfId="0" applyNumberFormat="1" applyFont="1" applyFill="1" applyBorder="1" applyAlignment="1">
      <alignment horizontal="right" vertical="top"/>
    </xf>
    <xf numFmtId="164" fontId="3" fillId="0" borderId="78" xfId="0" applyNumberFormat="1" applyFont="1" applyFill="1" applyBorder="1" applyAlignment="1">
      <alignment horizontal="right" vertical="top"/>
    </xf>
    <xf numFmtId="164" fontId="5" fillId="9" borderId="52" xfId="0" applyNumberFormat="1" applyFont="1" applyFill="1" applyBorder="1" applyAlignment="1">
      <alignment horizontal="right" vertical="top"/>
    </xf>
    <xf numFmtId="164" fontId="14" fillId="4" borderId="16" xfId="0" applyNumberFormat="1" applyFont="1" applyFill="1" applyBorder="1" applyAlignment="1">
      <alignment horizontal="right" vertical="top"/>
    </xf>
    <xf numFmtId="164" fontId="14" fillId="4" borderId="20" xfId="0" applyNumberFormat="1" applyFont="1" applyFill="1" applyBorder="1" applyAlignment="1">
      <alignment horizontal="right" vertical="top"/>
    </xf>
    <xf numFmtId="164" fontId="14" fillId="4" borderId="23" xfId="0" applyNumberFormat="1" applyFont="1" applyFill="1" applyBorder="1" applyAlignment="1">
      <alignment horizontal="right" vertical="top"/>
    </xf>
    <xf numFmtId="164" fontId="14" fillId="4" borderId="41" xfId="0" applyNumberFormat="1" applyFont="1" applyFill="1" applyBorder="1" applyAlignment="1">
      <alignment horizontal="right" vertical="top"/>
    </xf>
    <xf numFmtId="164" fontId="14" fillId="4" borderId="26" xfId="0" applyNumberFormat="1" applyFont="1" applyFill="1" applyBorder="1" applyAlignment="1">
      <alignment horizontal="right" vertical="top"/>
    </xf>
    <xf numFmtId="164" fontId="14" fillId="4" borderId="27" xfId="0" applyNumberFormat="1" applyFont="1" applyFill="1" applyBorder="1" applyAlignment="1">
      <alignment horizontal="right" vertical="top"/>
    </xf>
    <xf numFmtId="164" fontId="14" fillId="0" borderId="72" xfId="0" applyNumberFormat="1" applyFont="1" applyFill="1" applyBorder="1" applyAlignment="1">
      <alignment horizontal="right" vertical="top"/>
    </xf>
    <xf numFmtId="164" fontId="14" fillId="0" borderId="67" xfId="0" applyNumberFormat="1" applyFont="1" applyFill="1" applyBorder="1" applyAlignment="1">
      <alignment horizontal="right" vertical="top"/>
    </xf>
    <xf numFmtId="164" fontId="14" fillId="0" borderId="69" xfId="0" applyNumberFormat="1" applyFont="1" applyFill="1" applyBorder="1" applyAlignment="1">
      <alignment horizontal="right" vertical="top"/>
    </xf>
    <xf numFmtId="164" fontId="3" fillId="0" borderId="61" xfId="0" applyNumberFormat="1" applyFont="1" applyFill="1" applyBorder="1" applyAlignment="1">
      <alignment horizontal="right" vertical="top"/>
    </xf>
    <xf numFmtId="164" fontId="14" fillId="0" borderId="61" xfId="0" applyNumberFormat="1" applyFont="1" applyFill="1" applyBorder="1" applyAlignment="1">
      <alignment horizontal="right" vertical="top"/>
    </xf>
    <xf numFmtId="164" fontId="14" fillId="0" borderId="39" xfId="0" applyNumberFormat="1" applyFont="1" applyFill="1" applyBorder="1" applyAlignment="1">
      <alignment horizontal="right" vertical="top"/>
    </xf>
    <xf numFmtId="164" fontId="5" fillId="10" borderId="74" xfId="0" applyNumberFormat="1" applyFont="1" applyFill="1" applyBorder="1" applyAlignment="1">
      <alignment horizontal="right" vertical="top"/>
    </xf>
    <xf numFmtId="164" fontId="5" fillId="10" borderId="60" xfId="0" applyNumberFormat="1" applyFont="1" applyFill="1" applyBorder="1" applyAlignment="1">
      <alignment horizontal="right" vertical="top"/>
    </xf>
    <xf numFmtId="164" fontId="14" fillId="0" borderId="50" xfId="0" applyNumberFormat="1" applyFont="1" applyFill="1" applyBorder="1" applyAlignment="1">
      <alignment horizontal="right" vertical="top"/>
    </xf>
    <xf numFmtId="164" fontId="14" fillId="0" borderId="49" xfId="0" applyNumberFormat="1" applyFont="1" applyFill="1" applyBorder="1" applyAlignment="1">
      <alignment horizontal="right" vertical="top"/>
    </xf>
    <xf numFmtId="164" fontId="5" fillId="10" borderId="58" xfId="0" applyNumberFormat="1" applyFont="1" applyFill="1" applyBorder="1" applyAlignment="1">
      <alignment horizontal="right" vertical="top"/>
    </xf>
    <xf numFmtId="164" fontId="5" fillId="10" borderId="22" xfId="0" applyNumberFormat="1" applyFont="1" applyFill="1" applyBorder="1" applyAlignment="1">
      <alignment horizontal="right" vertical="top"/>
    </xf>
    <xf numFmtId="49" fontId="5" fillId="0" borderId="36" xfId="0" applyNumberFormat="1" applyFont="1" applyBorder="1" applyAlignment="1">
      <alignment horizontal="center" vertical="top"/>
    </xf>
    <xf numFmtId="49" fontId="5" fillId="0" borderId="23" xfId="0" applyNumberFormat="1" applyFont="1" applyBorder="1" applyAlignment="1">
      <alignment horizontal="center" vertical="top"/>
    </xf>
    <xf numFmtId="49" fontId="5" fillId="0" borderId="34" xfId="0" applyNumberFormat="1" applyFont="1" applyBorder="1" applyAlignment="1">
      <alignment horizontal="center" vertical="top"/>
    </xf>
    <xf numFmtId="49" fontId="3" fillId="0" borderId="6" xfId="0" applyNumberFormat="1" applyFont="1" applyBorder="1" applyAlignment="1">
      <alignment horizontal="center" vertical="top" wrapText="1"/>
    </xf>
    <xf numFmtId="0" fontId="3" fillId="0" borderId="75" xfId="0" applyFont="1" applyBorder="1" applyAlignment="1">
      <alignment horizontal="left" vertical="top" wrapText="1"/>
    </xf>
    <xf numFmtId="49" fontId="3" fillId="0" borderId="12" xfId="0" applyNumberFormat="1" applyFont="1" applyBorder="1" applyAlignment="1">
      <alignment vertical="top" wrapText="1"/>
    </xf>
    <xf numFmtId="164" fontId="3" fillId="10" borderId="30" xfId="0" applyNumberFormat="1" applyFont="1" applyFill="1" applyBorder="1" applyAlignment="1">
      <alignment horizontal="right" vertical="top"/>
    </xf>
    <xf numFmtId="0" fontId="3" fillId="3" borderId="10" xfId="0" applyFont="1" applyFill="1" applyBorder="1" applyAlignment="1">
      <alignment vertical="top" wrapText="1"/>
    </xf>
    <xf numFmtId="0" fontId="3" fillId="0" borderId="0" xfId="0" applyFont="1" applyAlignment="1">
      <alignment horizontal="left" vertical="top" wrapText="1"/>
    </xf>
    <xf numFmtId="0" fontId="0" fillId="0" borderId="0" xfId="0" applyAlignment="1">
      <alignment vertical="top" wrapText="1"/>
    </xf>
    <xf numFmtId="49" fontId="3" fillId="0" borderId="6" xfId="0" applyNumberFormat="1" applyFont="1" applyBorder="1" applyAlignment="1">
      <alignment horizontal="center" vertical="top" wrapText="1"/>
    </xf>
    <xf numFmtId="49" fontId="3" fillId="4" borderId="6" xfId="0" applyNumberFormat="1" applyFont="1" applyFill="1" applyBorder="1" applyAlignment="1">
      <alignment horizontal="center" vertical="center" wrapText="1"/>
    </xf>
    <xf numFmtId="49" fontId="3" fillId="4" borderId="12" xfId="0" applyNumberFormat="1" applyFont="1" applyFill="1" applyBorder="1" applyAlignment="1">
      <alignment horizontal="center" vertical="center" wrapText="1"/>
    </xf>
    <xf numFmtId="0" fontId="3" fillId="0" borderId="27"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38" xfId="0" applyFont="1" applyFill="1" applyBorder="1" applyAlignment="1">
      <alignment horizontal="left" vertical="top" wrapText="1"/>
    </xf>
    <xf numFmtId="49" fontId="3" fillId="0" borderId="21" xfId="0" applyNumberFormat="1" applyFont="1" applyBorder="1" applyAlignment="1">
      <alignment horizontal="center" vertical="top"/>
    </xf>
    <xf numFmtId="49" fontId="3" fillId="0" borderId="39" xfId="0" applyNumberFormat="1" applyFont="1" applyBorder="1" applyAlignment="1">
      <alignment horizontal="center" vertical="top"/>
    </xf>
    <xf numFmtId="49" fontId="3" fillId="0" borderId="53" xfId="0" applyNumberFormat="1" applyFont="1" applyBorder="1" applyAlignment="1">
      <alignment horizontal="center" vertical="top" wrapText="1"/>
    </xf>
    <xf numFmtId="49" fontId="3" fillId="0" borderId="12" xfId="0" applyNumberFormat="1" applyFont="1" applyBorder="1" applyAlignment="1">
      <alignment horizontal="center" vertical="top" wrapText="1"/>
    </xf>
    <xf numFmtId="0" fontId="6" fillId="0" borderId="0" xfId="0" applyFont="1" applyAlignment="1">
      <alignment horizontal="center" vertical="top" wrapText="1"/>
    </xf>
    <xf numFmtId="0" fontId="4" fillId="0" borderId="0" xfId="0" applyFont="1" applyAlignment="1">
      <alignment horizontal="center" vertical="top"/>
    </xf>
    <xf numFmtId="0" fontId="3" fillId="0" borderId="8" xfId="0" applyFont="1" applyBorder="1" applyAlignment="1">
      <alignment horizontal="center" vertical="center" textRotation="90" wrapText="1"/>
    </xf>
    <xf numFmtId="0" fontId="3" fillId="0" borderId="9" xfId="0" applyFont="1" applyBorder="1" applyAlignment="1">
      <alignment horizontal="center" vertical="center" textRotation="90" wrapText="1"/>
    </xf>
    <xf numFmtId="0" fontId="3" fillId="0" borderId="10" xfId="0" applyFont="1" applyBorder="1" applyAlignment="1">
      <alignment horizontal="center" vertical="center" textRotation="90" wrapText="1"/>
    </xf>
    <xf numFmtId="0" fontId="5" fillId="4" borderId="62" xfId="0" applyFont="1" applyFill="1" applyBorder="1" applyAlignment="1">
      <alignment horizontal="center" vertical="center" wrapText="1"/>
    </xf>
    <xf numFmtId="0" fontId="5" fillId="4" borderId="57" xfId="0" applyFont="1" applyFill="1" applyBorder="1" applyAlignment="1">
      <alignment horizontal="center" vertical="center" wrapText="1"/>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8" fillId="4" borderId="28" xfId="0" applyFont="1" applyFill="1" applyBorder="1" applyAlignment="1">
      <alignment horizontal="center" vertical="center" textRotation="90" wrapText="1"/>
    </xf>
    <xf numFmtId="0" fontId="8" fillId="4" borderId="56" xfId="0" applyFont="1" applyFill="1" applyBorder="1" applyAlignment="1">
      <alignment horizontal="center" vertical="center" textRotation="90" wrapText="1"/>
    </xf>
    <xf numFmtId="0" fontId="3" fillId="0" borderId="53" xfId="0" applyFont="1" applyBorder="1" applyAlignment="1">
      <alignment horizontal="center" vertical="center" textRotation="90" wrapText="1"/>
    </xf>
    <xf numFmtId="0" fontId="3" fillId="0" borderId="6" xfId="0" applyFont="1" applyBorder="1" applyAlignment="1">
      <alignment horizontal="center" vertical="center" textRotation="90" wrapText="1"/>
    </xf>
    <xf numFmtId="0" fontId="3" fillId="0" borderId="12" xfId="0" applyFont="1" applyBorder="1" applyAlignment="1">
      <alignment horizontal="center" vertical="center" textRotation="90" wrapText="1"/>
    </xf>
    <xf numFmtId="0" fontId="3" fillId="0" borderId="66" xfId="0" applyNumberFormat="1" applyFont="1" applyBorder="1" applyAlignment="1">
      <alignment horizontal="center" vertical="center" textRotation="90" wrapText="1"/>
    </xf>
    <xf numFmtId="0" fontId="3" fillId="0" borderId="59" xfId="0" applyNumberFormat="1" applyFont="1" applyBorder="1" applyAlignment="1">
      <alignment horizontal="center" vertical="center" textRotation="90" wrapText="1"/>
    </xf>
    <xf numFmtId="0" fontId="3" fillId="0" borderId="44" xfId="0" applyNumberFormat="1" applyFont="1" applyBorder="1" applyAlignment="1">
      <alignment horizontal="center" vertical="center" textRotation="90" wrapText="1"/>
    </xf>
    <xf numFmtId="0" fontId="3" fillId="0" borderId="35" xfId="0" applyFont="1" applyBorder="1" applyAlignment="1">
      <alignment horizontal="center" vertical="center" textRotation="90" wrapText="1"/>
    </xf>
    <xf numFmtId="0" fontId="3" fillId="0" borderId="21" xfId="0" applyFont="1" applyBorder="1" applyAlignment="1">
      <alignment horizontal="center" vertical="center" textRotation="90" wrapText="1"/>
    </xf>
    <xf numFmtId="0" fontId="3" fillId="0" borderId="13" xfId="0" applyFont="1" applyBorder="1" applyAlignment="1">
      <alignment horizontal="center" vertical="center" textRotation="90" wrapText="1"/>
    </xf>
    <xf numFmtId="0" fontId="3" fillId="4" borderId="48" xfId="0" applyFont="1" applyFill="1" applyBorder="1" applyAlignment="1">
      <alignment horizontal="center" vertical="center" textRotation="90" wrapText="1"/>
    </xf>
    <xf numFmtId="0" fontId="3" fillId="4" borderId="10" xfId="0" applyFont="1" applyFill="1" applyBorder="1" applyAlignment="1">
      <alignment horizontal="center" vertical="center" textRotation="90" wrapText="1"/>
    </xf>
    <xf numFmtId="0" fontId="3" fillId="0" borderId="74" xfId="0" applyFont="1" applyBorder="1" applyAlignment="1">
      <alignment horizontal="center" vertical="center" wrapText="1"/>
    </xf>
    <xf numFmtId="0" fontId="3" fillId="0" borderId="54" xfId="0" applyFont="1" applyBorder="1" applyAlignment="1">
      <alignment horizontal="center" vertical="center" wrapText="1"/>
    </xf>
    <xf numFmtId="0" fontId="3" fillId="7" borderId="11" xfId="0" applyFont="1" applyFill="1" applyBorder="1" applyAlignment="1">
      <alignment horizontal="center" vertical="top"/>
    </xf>
    <xf numFmtId="0" fontId="3" fillId="7" borderId="70" xfId="0" applyFont="1" applyFill="1" applyBorder="1" applyAlignment="1">
      <alignment horizontal="center" vertical="top"/>
    </xf>
    <xf numFmtId="49" fontId="5" fillId="8" borderId="71" xfId="0" applyNumberFormat="1" applyFont="1" applyFill="1" applyBorder="1" applyAlignment="1">
      <alignment horizontal="right" vertical="top"/>
    </xf>
    <xf numFmtId="49" fontId="5" fillId="8" borderId="64" xfId="0" applyNumberFormat="1" applyFont="1" applyFill="1" applyBorder="1" applyAlignment="1">
      <alignment horizontal="right" vertical="top"/>
    </xf>
    <xf numFmtId="49" fontId="5" fillId="8" borderId="70" xfId="0" applyNumberFormat="1" applyFont="1" applyFill="1" applyBorder="1" applyAlignment="1">
      <alignment horizontal="right" vertical="top"/>
    </xf>
    <xf numFmtId="0" fontId="3" fillId="0" borderId="72" xfId="0" applyFont="1" applyBorder="1" applyAlignment="1">
      <alignment horizontal="left" vertical="top" wrapText="1"/>
    </xf>
    <xf numFmtId="0" fontId="3" fillId="0" borderId="73" xfId="0" applyFont="1" applyBorder="1" applyAlignment="1">
      <alignment horizontal="left" vertical="top" wrapText="1"/>
    </xf>
    <xf numFmtId="0" fontId="3" fillId="0" borderId="69" xfId="0" applyFont="1" applyBorder="1" applyAlignment="1">
      <alignment horizontal="left" vertical="top" wrapText="1"/>
    </xf>
    <xf numFmtId="0" fontId="5" fillId="7" borderId="62" xfId="0" applyFont="1" applyFill="1" applyBorder="1" applyAlignment="1">
      <alignment horizontal="right" vertical="top" wrapText="1"/>
    </xf>
    <xf numFmtId="0" fontId="5" fillId="7" borderId="57" xfId="0" applyFont="1" applyFill="1" applyBorder="1" applyAlignment="1">
      <alignment horizontal="right" vertical="top" wrapText="1"/>
    </xf>
    <xf numFmtId="0" fontId="5" fillId="7" borderId="68" xfId="0" applyFont="1" applyFill="1" applyBorder="1" applyAlignment="1">
      <alignment horizontal="right" vertical="top" wrapText="1"/>
    </xf>
    <xf numFmtId="49" fontId="5" fillId="0" borderId="37" xfId="0" applyNumberFormat="1" applyFont="1" applyFill="1" applyBorder="1" applyAlignment="1">
      <alignment horizontal="center" vertical="top" wrapText="1"/>
    </xf>
    <xf numFmtId="0" fontId="3" fillId="8" borderId="11" xfId="0" applyFont="1" applyFill="1" applyBorder="1" applyAlignment="1">
      <alignment horizontal="center" vertical="top"/>
    </xf>
    <xf numFmtId="0" fontId="3" fillId="8" borderId="70" xfId="0" applyFont="1" applyFill="1" applyBorder="1" applyAlignment="1">
      <alignment horizontal="center" vertical="top"/>
    </xf>
    <xf numFmtId="49" fontId="5" fillId="2" borderId="35" xfId="0" applyNumberFormat="1" applyFont="1" applyFill="1" applyBorder="1" applyAlignment="1">
      <alignment horizontal="center" vertical="top"/>
    </xf>
    <xf numFmtId="49" fontId="5" fillId="2" borderId="21" xfId="0" applyNumberFormat="1" applyFont="1" applyFill="1" applyBorder="1" applyAlignment="1">
      <alignment horizontal="center" vertical="top"/>
    </xf>
    <xf numFmtId="49" fontId="5" fillId="2" borderId="13" xfId="0" applyNumberFormat="1" applyFont="1" applyFill="1" applyBorder="1" applyAlignment="1">
      <alignment horizontal="center" vertical="top"/>
    </xf>
    <xf numFmtId="49" fontId="5" fillId="11" borderId="35" xfId="0" applyNumberFormat="1" applyFont="1" applyFill="1" applyBorder="1" applyAlignment="1">
      <alignment horizontal="center" vertical="top"/>
    </xf>
    <xf numFmtId="49" fontId="5" fillId="11" borderId="21" xfId="0" applyNumberFormat="1" applyFont="1" applyFill="1" applyBorder="1" applyAlignment="1">
      <alignment horizontal="center" vertical="top"/>
    </xf>
    <xf numFmtId="49" fontId="5" fillId="11" borderId="13" xfId="0" applyNumberFormat="1" applyFont="1" applyFill="1" applyBorder="1" applyAlignment="1">
      <alignment horizontal="center" vertical="top"/>
    </xf>
    <xf numFmtId="0" fontId="3" fillId="0" borderId="36" xfId="0" applyFont="1" applyFill="1" applyBorder="1" applyAlignment="1">
      <alignment vertical="top" wrapText="1"/>
    </xf>
    <xf numFmtId="0" fontId="3" fillId="0" borderId="23" xfId="0" applyFont="1" applyFill="1" applyBorder="1" applyAlignment="1">
      <alignment vertical="top" wrapText="1"/>
    </xf>
    <xf numFmtId="0" fontId="3" fillId="0" borderId="34" xfId="0" applyFont="1" applyFill="1" applyBorder="1" applyAlignment="1">
      <alignment vertical="top"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49" fontId="3" fillId="0" borderId="55" xfId="0" applyNumberFormat="1" applyFont="1" applyBorder="1" applyAlignment="1">
      <alignment horizontal="center" vertical="top" wrapText="1"/>
    </xf>
    <xf numFmtId="49" fontId="3" fillId="0" borderId="24" xfId="0" applyNumberFormat="1" applyFont="1" applyBorder="1" applyAlignment="1">
      <alignment horizontal="center" vertical="top" wrapText="1"/>
    </xf>
    <xf numFmtId="49" fontId="3" fillId="0" borderId="56" xfId="0" applyNumberFormat="1" applyFont="1" applyBorder="1" applyAlignment="1">
      <alignment horizontal="center" vertical="top" wrapText="1"/>
    </xf>
    <xf numFmtId="49" fontId="3" fillId="0" borderId="53" xfId="0" applyNumberFormat="1" applyFont="1" applyFill="1" applyBorder="1" applyAlignment="1">
      <alignment horizontal="center" vertical="top" wrapText="1"/>
    </xf>
    <xf numFmtId="49" fontId="3" fillId="0" borderId="6" xfId="0" applyNumberFormat="1" applyFont="1" applyFill="1" applyBorder="1" applyAlignment="1">
      <alignment horizontal="center" vertical="top" wrapText="1"/>
    </xf>
    <xf numFmtId="49" fontId="3" fillId="0" borderId="12" xfId="0" applyNumberFormat="1" applyFont="1" applyFill="1" applyBorder="1" applyAlignment="1">
      <alignment horizontal="center" vertical="top" wrapText="1"/>
    </xf>
    <xf numFmtId="0" fontId="3" fillId="2" borderId="11" xfId="0" applyFont="1" applyFill="1" applyBorder="1" applyAlignment="1">
      <alignment horizontal="center" vertical="top" wrapText="1"/>
    </xf>
    <xf numFmtId="0" fontId="3" fillId="2" borderId="70" xfId="0" applyFont="1" applyFill="1" applyBorder="1" applyAlignment="1">
      <alignment horizontal="center"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49" fontId="5" fillId="11" borderId="35" xfId="0" applyNumberFormat="1" applyFont="1" applyFill="1" applyBorder="1" applyAlignment="1">
      <alignment horizontal="center" vertical="top" wrapText="1"/>
    </xf>
    <xf numFmtId="49" fontId="5" fillId="11" borderId="21" xfId="0" applyNumberFormat="1" applyFont="1" applyFill="1" applyBorder="1" applyAlignment="1">
      <alignment horizontal="center" vertical="top" wrapText="1"/>
    </xf>
    <xf numFmtId="49" fontId="5" fillId="11" borderId="13" xfId="0" applyNumberFormat="1" applyFont="1" applyFill="1" applyBorder="1" applyAlignment="1">
      <alignment horizontal="center" vertical="top" wrapText="1"/>
    </xf>
    <xf numFmtId="49" fontId="3" fillId="0" borderId="35" xfId="0" applyNumberFormat="1" applyFont="1" applyBorder="1" applyAlignment="1">
      <alignment horizontal="center" vertical="top" wrapText="1"/>
    </xf>
    <xf numFmtId="49" fontId="3" fillId="0" borderId="21" xfId="0" applyNumberFormat="1" applyFont="1" applyBorder="1" applyAlignment="1">
      <alignment horizontal="center" vertical="top" wrapText="1"/>
    </xf>
    <xf numFmtId="49" fontId="3" fillId="0" borderId="13" xfId="0" applyNumberFormat="1" applyFont="1" applyBorder="1" applyAlignment="1">
      <alignment horizontal="center" vertical="top" wrapText="1"/>
    </xf>
    <xf numFmtId="49" fontId="5" fillId="0" borderId="36" xfId="0" applyNumberFormat="1" applyFont="1" applyBorder="1" applyAlignment="1">
      <alignment horizontal="center" vertical="top"/>
    </xf>
    <xf numFmtId="49" fontId="5" fillId="0" borderId="23" xfId="0" applyNumberFormat="1" applyFont="1" applyBorder="1" applyAlignment="1">
      <alignment horizontal="center" vertical="top"/>
    </xf>
    <xf numFmtId="49" fontId="5" fillId="0" borderId="34" xfId="0" applyNumberFormat="1" applyFont="1" applyBorder="1" applyAlignment="1">
      <alignment horizontal="center" vertical="top"/>
    </xf>
    <xf numFmtId="0" fontId="3" fillId="3" borderId="36" xfId="0" applyFont="1" applyFill="1" applyBorder="1" applyAlignment="1">
      <alignment horizontal="left" vertical="top" wrapText="1"/>
    </xf>
    <xf numFmtId="0" fontId="3" fillId="3" borderId="23" xfId="0" applyFont="1" applyFill="1" applyBorder="1" applyAlignment="1">
      <alignment horizontal="left" vertical="top" wrapText="1"/>
    </xf>
    <xf numFmtId="0" fontId="3" fillId="3" borderId="34" xfId="0" applyFont="1" applyFill="1" applyBorder="1" applyAlignment="1">
      <alignment horizontal="left" vertical="top" wrapText="1"/>
    </xf>
    <xf numFmtId="0" fontId="3" fillId="0" borderId="8" xfId="0" applyFont="1" applyFill="1" applyBorder="1" applyAlignment="1">
      <alignment horizontal="center" vertical="center" textRotation="90" wrapText="1"/>
    </xf>
    <xf numFmtId="0" fontId="3" fillId="0" borderId="9" xfId="0" applyFont="1" applyFill="1" applyBorder="1" applyAlignment="1">
      <alignment horizontal="center" vertical="center" textRotation="90" wrapText="1"/>
    </xf>
    <xf numFmtId="0" fontId="3" fillId="0" borderId="10" xfId="0" applyFont="1" applyFill="1" applyBorder="1" applyAlignment="1">
      <alignment horizontal="center" vertical="center" textRotation="90" wrapText="1"/>
    </xf>
    <xf numFmtId="0" fontId="3" fillId="0" borderId="36" xfId="0" applyFont="1" applyFill="1" applyBorder="1" applyAlignment="1">
      <alignment horizontal="left" vertical="top" wrapText="1"/>
    </xf>
    <xf numFmtId="0" fontId="3" fillId="0" borderId="34" xfId="0" applyFont="1" applyFill="1" applyBorder="1" applyAlignment="1">
      <alignment horizontal="left" vertical="top" wrapText="1"/>
    </xf>
    <xf numFmtId="49" fontId="5" fillId="0" borderId="36" xfId="0" applyNumberFormat="1" applyFont="1" applyBorder="1" applyAlignment="1">
      <alignment horizontal="center" vertical="top" wrapText="1"/>
    </xf>
    <xf numFmtId="49" fontId="5" fillId="0" borderId="23" xfId="0" applyNumberFormat="1" applyFont="1" applyBorder="1" applyAlignment="1">
      <alignment horizontal="center" vertical="top" wrapText="1"/>
    </xf>
    <xf numFmtId="49" fontId="5" fillId="0" borderId="34" xfId="0" applyNumberFormat="1" applyFont="1" applyBorder="1" applyAlignment="1">
      <alignment horizontal="center" vertical="top" wrapText="1"/>
    </xf>
    <xf numFmtId="49" fontId="5" fillId="8" borderId="8" xfId="0" applyNumberFormat="1" applyFont="1" applyFill="1" applyBorder="1" applyAlignment="1">
      <alignment horizontal="center" vertical="top" wrapText="1"/>
    </xf>
    <xf numFmtId="49" fontId="5" fillId="8" borderId="9" xfId="0" applyNumberFormat="1" applyFont="1" applyFill="1" applyBorder="1" applyAlignment="1">
      <alignment horizontal="center" vertical="top" wrapText="1"/>
    </xf>
    <xf numFmtId="49" fontId="5" fillId="8" borderId="10" xfId="0" applyNumberFormat="1" applyFont="1" applyFill="1" applyBorder="1" applyAlignment="1">
      <alignment horizontal="center" vertical="top" wrapText="1"/>
    </xf>
    <xf numFmtId="49" fontId="5" fillId="8" borderId="8" xfId="0" applyNumberFormat="1" applyFont="1" applyFill="1" applyBorder="1" applyAlignment="1">
      <alignment horizontal="center" vertical="top"/>
    </xf>
    <xf numFmtId="49" fontId="5" fillId="8" borderId="9" xfId="0" applyNumberFormat="1" applyFont="1" applyFill="1" applyBorder="1" applyAlignment="1">
      <alignment horizontal="center" vertical="top"/>
    </xf>
    <xf numFmtId="49" fontId="5" fillId="8" borderId="10" xfId="0" applyNumberFormat="1" applyFont="1" applyFill="1" applyBorder="1" applyAlignment="1">
      <alignment horizontal="center" vertical="top"/>
    </xf>
    <xf numFmtId="49" fontId="5" fillId="2" borderId="35" xfId="0" applyNumberFormat="1" applyFont="1" applyFill="1" applyBorder="1" applyAlignment="1">
      <alignment horizontal="center" vertical="top" wrapText="1"/>
    </xf>
    <xf numFmtId="49" fontId="5" fillId="2" borderId="21" xfId="0" applyNumberFormat="1" applyFont="1" applyFill="1" applyBorder="1" applyAlignment="1">
      <alignment horizontal="center" vertical="top" wrapText="1"/>
    </xf>
    <xf numFmtId="49" fontId="5" fillId="2" borderId="13" xfId="0" applyNumberFormat="1" applyFont="1" applyFill="1" applyBorder="1" applyAlignment="1">
      <alignment horizontal="center" vertical="top" wrapText="1"/>
    </xf>
    <xf numFmtId="49" fontId="5" fillId="0" borderId="35" xfId="0" applyNumberFormat="1" applyFont="1" applyBorder="1" applyAlignment="1">
      <alignment horizontal="center" vertical="top" wrapText="1"/>
    </xf>
    <xf numFmtId="49" fontId="5" fillId="0" borderId="21" xfId="0" applyNumberFormat="1" applyFont="1" applyBorder="1" applyAlignment="1">
      <alignment horizontal="center" vertical="top" wrapText="1"/>
    </xf>
    <xf numFmtId="49" fontId="5" fillId="0" borderId="13" xfId="0" applyNumberFormat="1" applyFont="1" applyBorder="1" applyAlignment="1">
      <alignment horizontal="center" vertical="top" wrapText="1"/>
    </xf>
    <xf numFmtId="49" fontId="5" fillId="2" borderId="71" xfId="0" applyNumberFormat="1" applyFont="1" applyFill="1" applyBorder="1" applyAlignment="1">
      <alignment horizontal="left" vertical="top"/>
    </xf>
    <xf numFmtId="49" fontId="5" fillId="2" borderId="64" xfId="0" applyNumberFormat="1" applyFont="1" applyFill="1" applyBorder="1" applyAlignment="1">
      <alignment horizontal="left" vertical="top"/>
    </xf>
    <xf numFmtId="49" fontId="5" fillId="2" borderId="70" xfId="0" applyNumberFormat="1" applyFont="1" applyFill="1" applyBorder="1" applyAlignment="1">
      <alignment horizontal="left" vertical="top"/>
    </xf>
    <xf numFmtId="0" fontId="3" fillId="0" borderId="10" xfId="0" applyFont="1" applyFill="1" applyBorder="1" applyAlignment="1">
      <alignment horizontal="left" vertical="top" wrapText="1"/>
    </xf>
    <xf numFmtId="49" fontId="5" fillId="2" borderId="71" xfId="0" applyNumberFormat="1" applyFont="1" applyFill="1" applyBorder="1" applyAlignment="1">
      <alignment horizontal="right" vertical="top"/>
    </xf>
    <xf numFmtId="49" fontId="5" fillId="2" borderId="64" xfId="0" applyNumberFormat="1" applyFont="1" applyFill="1" applyBorder="1" applyAlignment="1">
      <alignment horizontal="right" vertical="top"/>
    </xf>
    <xf numFmtId="49" fontId="5" fillId="2" borderId="70" xfId="0" applyNumberFormat="1" applyFont="1" applyFill="1" applyBorder="1" applyAlignment="1">
      <alignment horizontal="right" vertical="top"/>
    </xf>
    <xf numFmtId="0" fontId="3" fillId="0" borderId="53" xfId="0" applyNumberFormat="1" applyFont="1" applyFill="1" applyBorder="1" applyAlignment="1">
      <alignment horizontal="center" vertical="top" wrapText="1"/>
    </xf>
    <xf numFmtId="0" fontId="3" fillId="0" borderId="6"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5" fillId="8" borderId="71" xfId="0" applyFont="1" applyFill="1" applyBorder="1" applyAlignment="1">
      <alignment horizontal="left" vertical="top"/>
    </xf>
    <xf numFmtId="0" fontId="5" fillId="8" borderId="64" xfId="0" applyFont="1" applyFill="1" applyBorder="1" applyAlignment="1">
      <alignment horizontal="left" vertical="top"/>
    </xf>
    <xf numFmtId="0" fontId="5" fillId="8" borderId="70" xfId="0" applyFont="1" applyFill="1" applyBorder="1" applyAlignment="1">
      <alignment horizontal="left" vertical="top"/>
    </xf>
    <xf numFmtId="0" fontId="5" fillId="10" borderId="54" xfId="0" applyFont="1" applyFill="1" applyBorder="1" applyAlignment="1">
      <alignment horizontal="right" vertical="top" wrapText="1"/>
    </xf>
    <xf numFmtId="0" fontId="5" fillId="10" borderId="37" xfId="0" applyFont="1" applyFill="1" applyBorder="1" applyAlignment="1">
      <alignment horizontal="right" vertical="top" wrapText="1"/>
    </xf>
    <xf numFmtId="0" fontId="5" fillId="10" borderId="44" xfId="0" applyFont="1" applyFill="1" applyBorder="1" applyAlignment="1">
      <alignment horizontal="right" vertical="top" wrapText="1"/>
    </xf>
    <xf numFmtId="0" fontId="3" fillId="0" borderId="0" xfId="0" applyNumberFormat="1" applyFont="1" applyFill="1" applyBorder="1" applyAlignment="1">
      <alignment horizontal="left" vertical="top" wrapText="1"/>
    </xf>
    <xf numFmtId="164" fontId="5" fillId="7" borderId="62" xfId="0" applyNumberFormat="1" applyFont="1" applyFill="1" applyBorder="1" applyAlignment="1">
      <alignment horizontal="center" vertical="top" wrapText="1"/>
    </xf>
    <xf numFmtId="164" fontId="5" fillId="7" borderId="57" xfId="0" applyNumberFormat="1" applyFont="1" applyFill="1" applyBorder="1" applyAlignment="1">
      <alignment horizontal="center" vertical="top" wrapText="1"/>
    </xf>
    <xf numFmtId="164" fontId="5" fillId="7" borderId="68" xfId="0" applyNumberFormat="1" applyFont="1" applyFill="1" applyBorder="1" applyAlignment="1">
      <alignment horizontal="center" vertical="top" wrapText="1"/>
    </xf>
    <xf numFmtId="164" fontId="5" fillId="10" borderId="54" xfId="0" applyNumberFormat="1" applyFont="1" applyFill="1" applyBorder="1" applyAlignment="1">
      <alignment horizontal="center" vertical="top" wrapText="1"/>
    </xf>
    <xf numFmtId="164" fontId="5" fillId="10" borderId="37" xfId="0" applyNumberFormat="1" applyFont="1" applyFill="1" applyBorder="1" applyAlignment="1">
      <alignment horizontal="center" vertical="top" wrapText="1"/>
    </xf>
    <xf numFmtId="164" fontId="5" fillId="10" borderId="44" xfId="0" applyNumberFormat="1" applyFont="1" applyFill="1" applyBorder="1" applyAlignment="1">
      <alignment horizontal="center" vertical="top" wrapText="1"/>
    </xf>
    <xf numFmtId="0" fontId="3" fillId="0" borderId="67" xfId="0" applyFont="1" applyBorder="1" applyAlignment="1">
      <alignment horizontal="left" vertical="top" wrapText="1"/>
    </xf>
    <xf numFmtId="0" fontId="3" fillId="0" borderId="58" xfId="0" applyFont="1" applyBorder="1" applyAlignment="1">
      <alignment horizontal="left" vertical="top" wrapText="1"/>
    </xf>
    <xf numFmtId="0" fontId="3" fillId="0" borderId="61" xfId="0" applyFont="1" applyBorder="1" applyAlignment="1">
      <alignment horizontal="left" vertical="top" wrapText="1"/>
    </xf>
    <xf numFmtId="164" fontId="3" fillId="0" borderId="67" xfId="0" applyNumberFormat="1" applyFont="1" applyBorder="1" applyAlignment="1">
      <alignment horizontal="center" vertical="top" wrapText="1"/>
    </xf>
    <xf numFmtId="164" fontId="3" fillId="0" borderId="58" xfId="0" applyNumberFormat="1" applyFont="1" applyBorder="1" applyAlignment="1">
      <alignment horizontal="center" vertical="top" wrapText="1"/>
    </xf>
    <xf numFmtId="164" fontId="3" fillId="0" borderId="61" xfId="0" applyNumberFormat="1" applyFont="1" applyBorder="1" applyAlignment="1">
      <alignment horizontal="center" vertical="top" wrapText="1"/>
    </xf>
    <xf numFmtId="164" fontId="5" fillId="7" borderId="67" xfId="0" applyNumberFormat="1" applyFont="1" applyFill="1" applyBorder="1" applyAlignment="1">
      <alignment horizontal="center" vertical="top" wrapText="1"/>
    </xf>
    <xf numFmtId="164" fontId="5" fillId="7" borderId="58" xfId="0" applyNumberFormat="1" applyFont="1" applyFill="1" applyBorder="1" applyAlignment="1">
      <alignment horizontal="center" vertical="top" wrapText="1"/>
    </xf>
    <xf numFmtId="164" fontId="5" fillId="7" borderId="61" xfId="0" applyNumberFormat="1" applyFont="1" applyFill="1" applyBorder="1" applyAlignment="1">
      <alignment horizontal="center" vertical="top" wrapText="1"/>
    </xf>
    <xf numFmtId="0" fontId="5" fillId="7" borderId="67" xfId="0" applyFont="1" applyFill="1" applyBorder="1" applyAlignment="1">
      <alignment horizontal="right" vertical="top" wrapText="1"/>
    </xf>
    <xf numFmtId="0" fontId="5" fillId="7" borderId="58" xfId="0" applyFont="1" applyFill="1" applyBorder="1" applyAlignment="1">
      <alignment horizontal="right" vertical="top" wrapText="1"/>
    </xf>
    <xf numFmtId="0" fontId="5" fillId="7" borderId="61" xfId="0" applyFont="1" applyFill="1" applyBorder="1" applyAlignment="1">
      <alignment horizontal="right" vertical="top" wrapText="1"/>
    </xf>
    <xf numFmtId="0" fontId="2" fillId="0" borderId="65" xfId="0" applyNumberFormat="1" applyFont="1" applyBorder="1" applyAlignment="1">
      <alignment vertical="top" wrapText="1"/>
    </xf>
    <xf numFmtId="49" fontId="5" fillId="7" borderId="71" xfId="0" applyNumberFormat="1" applyFont="1" applyFill="1" applyBorder="1" applyAlignment="1">
      <alignment horizontal="right" vertical="top"/>
    </xf>
    <xf numFmtId="49" fontId="5" fillId="7" borderId="64" xfId="0" applyNumberFormat="1" applyFont="1" applyFill="1" applyBorder="1" applyAlignment="1">
      <alignment horizontal="right" vertical="top"/>
    </xf>
    <xf numFmtId="49" fontId="5" fillId="7" borderId="70" xfId="0" applyNumberFormat="1" applyFont="1" applyFill="1" applyBorder="1" applyAlignment="1">
      <alignment horizontal="right" vertical="top"/>
    </xf>
    <xf numFmtId="0" fontId="3" fillId="3" borderId="72" xfId="0" applyFont="1" applyFill="1" applyBorder="1" applyAlignment="1">
      <alignment horizontal="left" vertical="top" wrapText="1"/>
    </xf>
    <xf numFmtId="0" fontId="3" fillId="3" borderId="73" xfId="0" applyFont="1" applyFill="1" applyBorder="1" applyAlignment="1">
      <alignment horizontal="left" vertical="top" wrapText="1"/>
    </xf>
    <xf numFmtId="0" fontId="3" fillId="3" borderId="69" xfId="0" applyFont="1" applyFill="1" applyBorder="1" applyAlignment="1">
      <alignment horizontal="left" vertical="top" wrapText="1"/>
    </xf>
    <xf numFmtId="0" fontId="5" fillId="0" borderId="11"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70" xfId="0" applyFont="1" applyBorder="1" applyAlignment="1">
      <alignment horizontal="center" vertical="center" wrapText="1"/>
    </xf>
    <xf numFmtId="0" fontId="5" fillId="11" borderId="51" xfId="0" applyFont="1" applyFill="1" applyBorder="1" applyAlignment="1">
      <alignment horizontal="center" vertical="top" wrapText="1"/>
    </xf>
    <xf numFmtId="0" fontId="5" fillId="11" borderId="46" xfId="0" applyFont="1" applyFill="1" applyBorder="1" applyAlignment="1">
      <alignment horizontal="center" vertical="top" wrapText="1"/>
    </xf>
    <xf numFmtId="0" fontId="7" fillId="0" borderId="9" xfId="0" applyFont="1" applyBorder="1" applyAlignment="1">
      <alignment horizontal="center" vertical="center" textRotation="90" wrapText="1"/>
    </xf>
    <xf numFmtId="0" fontId="7" fillId="0" borderId="41" xfId="0" applyFont="1" applyBorder="1" applyAlignment="1">
      <alignment horizontal="center" vertical="center" textRotation="90" wrapText="1"/>
    </xf>
    <xf numFmtId="0" fontId="5" fillId="0" borderId="62" xfId="0" applyFont="1" applyBorder="1" applyAlignment="1">
      <alignment horizontal="center" vertical="center"/>
    </xf>
    <xf numFmtId="0" fontId="5" fillId="0" borderId="66" xfId="0" applyFont="1" applyBorder="1" applyAlignment="1">
      <alignment horizontal="center" vertical="center"/>
    </xf>
    <xf numFmtId="0" fontId="3" fillId="0" borderId="53"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3" fontId="3" fillId="0" borderId="23" xfId="0" applyNumberFormat="1" applyFont="1" applyFill="1" applyBorder="1" applyAlignment="1">
      <alignment horizontal="center" vertical="top" wrapText="1"/>
    </xf>
    <xf numFmtId="49" fontId="3" fillId="0" borderId="35" xfId="0" applyNumberFormat="1" applyFont="1" applyBorder="1" applyAlignment="1">
      <alignment horizontal="center" vertical="top"/>
    </xf>
    <xf numFmtId="49" fontId="3" fillId="0" borderId="13" xfId="0" applyNumberFormat="1" applyFont="1" applyBorder="1" applyAlignment="1">
      <alignment horizontal="center" vertical="top"/>
    </xf>
    <xf numFmtId="49" fontId="3" fillId="4" borderId="33" xfId="0" applyNumberFormat="1" applyFont="1" applyFill="1" applyBorder="1" applyAlignment="1">
      <alignment horizontal="center" vertical="center" wrapText="1"/>
    </xf>
    <xf numFmtId="3" fontId="5" fillId="3" borderId="36" xfId="0" applyNumberFormat="1" applyFont="1" applyFill="1" applyBorder="1" applyAlignment="1">
      <alignment horizontal="center" vertical="top"/>
    </xf>
    <xf numFmtId="3" fontId="5" fillId="3" borderId="38" xfId="0" applyNumberFormat="1" applyFont="1" applyFill="1" applyBorder="1" applyAlignment="1">
      <alignment horizontal="center" vertical="top"/>
    </xf>
    <xf numFmtId="0" fontId="3" fillId="0" borderId="41" xfId="0" applyFont="1" applyFill="1" applyBorder="1" applyAlignment="1">
      <alignment horizontal="center" vertical="center" textRotation="90" wrapText="1"/>
    </xf>
    <xf numFmtId="0" fontId="3" fillId="0" borderId="48" xfId="0" applyFont="1" applyFill="1" applyBorder="1" applyAlignment="1">
      <alignment horizontal="center" vertical="center" textRotation="90" wrapText="1"/>
    </xf>
    <xf numFmtId="49" fontId="5" fillId="11" borderId="52" xfId="0" applyNumberFormat="1" applyFont="1" applyFill="1" applyBorder="1" applyAlignment="1">
      <alignment horizontal="center" vertical="top"/>
    </xf>
    <xf numFmtId="0" fontId="5" fillId="8" borderId="42" xfId="0" applyFont="1" applyFill="1" applyBorder="1" applyAlignment="1">
      <alignment horizontal="left" vertical="top"/>
    </xf>
    <xf numFmtId="0" fontId="5" fillId="8" borderId="58" xfId="0" applyFont="1" applyFill="1" applyBorder="1" applyAlignment="1">
      <alignment horizontal="left" vertical="top"/>
    </xf>
    <xf numFmtId="0" fontId="5" fillId="8" borderId="61" xfId="0" applyFont="1" applyFill="1" applyBorder="1" applyAlignment="1">
      <alignment horizontal="left" vertical="top"/>
    </xf>
    <xf numFmtId="0" fontId="5" fillId="5" borderId="56" xfId="0" applyFont="1" applyFill="1" applyBorder="1" applyAlignment="1">
      <alignment horizontal="left" vertical="top" wrapText="1"/>
    </xf>
    <xf numFmtId="0" fontId="5" fillId="5" borderId="37" xfId="0" applyFont="1" applyFill="1" applyBorder="1" applyAlignment="1">
      <alignment horizontal="left" vertical="top" wrapText="1"/>
    </xf>
    <xf numFmtId="0" fontId="5" fillId="5" borderId="44" xfId="0" applyFont="1" applyFill="1" applyBorder="1" applyAlignment="1">
      <alignment horizontal="left" vertical="top" wrapText="1"/>
    </xf>
    <xf numFmtId="49" fontId="5" fillId="0" borderId="35" xfId="0" applyNumberFormat="1" applyFont="1" applyBorder="1" applyAlignment="1">
      <alignment horizontal="center" vertical="top"/>
    </xf>
    <xf numFmtId="49" fontId="5" fillId="0" borderId="21" xfId="0" applyNumberFormat="1" applyFont="1" applyBorder="1" applyAlignment="1">
      <alignment horizontal="center" vertical="top"/>
    </xf>
    <xf numFmtId="49" fontId="5" fillId="0" borderId="13" xfId="0" applyNumberFormat="1" applyFont="1" applyBorder="1" applyAlignment="1">
      <alignment horizontal="center" vertical="top"/>
    </xf>
    <xf numFmtId="49" fontId="5" fillId="5" borderId="71" xfId="0" applyNumberFormat="1" applyFont="1" applyFill="1" applyBorder="1" applyAlignment="1">
      <alignment horizontal="left" vertical="top"/>
    </xf>
    <xf numFmtId="49" fontId="5" fillId="5" borderId="64" xfId="0" applyNumberFormat="1" applyFont="1" applyFill="1" applyBorder="1" applyAlignment="1">
      <alignment horizontal="left" vertical="top"/>
    </xf>
    <xf numFmtId="49" fontId="5" fillId="5" borderId="70" xfId="0" applyNumberFormat="1" applyFont="1" applyFill="1" applyBorder="1" applyAlignment="1">
      <alignment horizontal="left" vertical="top"/>
    </xf>
    <xf numFmtId="49" fontId="5" fillId="5" borderId="64" xfId="0" applyNumberFormat="1" applyFont="1" applyFill="1" applyBorder="1" applyAlignment="1">
      <alignment horizontal="right" vertical="top"/>
    </xf>
    <xf numFmtId="49" fontId="5" fillId="5" borderId="70" xfId="0" applyNumberFormat="1" applyFont="1" applyFill="1" applyBorder="1" applyAlignment="1">
      <alignment horizontal="right" vertical="top"/>
    </xf>
    <xf numFmtId="0" fontId="3" fillId="3" borderId="10" xfId="0" applyFont="1" applyFill="1" applyBorder="1" applyAlignment="1">
      <alignment horizontal="left" vertical="top" wrapText="1"/>
    </xf>
    <xf numFmtId="0" fontId="5" fillId="2" borderId="71" xfId="0" applyFont="1" applyFill="1" applyBorder="1" applyAlignment="1">
      <alignment horizontal="left" vertical="top" wrapText="1"/>
    </xf>
    <xf numFmtId="0" fontId="5" fillId="2" borderId="64" xfId="0" applyFont="1" applyFill="1" applyBorder="1" applyAlignment="1">
      <alignment horizontal="left" vertical="top" wrapText="1"/>
    </xf>
    <xf numFmtId="0" fontId="5" fillId="2" borderId="70" xfId="0" applyFont="1" applyFill="1" applyBorder="1" applyAlignment="1">
      <alignment horizontal="left" vertical="top" wrapText="1"/>
    </xf>
    <xf numFmtId="0" fontId="10" fillId="0" borderId="63" xfId="0" applyFont="1" applyFill="1" applyBorder="1" applyAlignment="1">
      <alignment horizontal="center" vertical="center" textRotation="90" wrapText="1"/>
    </xf>
    <xf numFmtId="0" fontId="10" fillId="0" borderId="50" xfId="0" applyFont="1" applyFill="1" applyBorder="1" applyAlignment="1">
      <alignment horizontal="center" vertical="center" textRotation="90" wrapText="1"/>
    </xf>
    <xf numFmtId="0" fontId="10" fillId="0" borderId="54" xfId="0" applyFont="1" applyFill="1" applyBorder="1" applyAlignment="1">
      <alignment horizontal="center" vertical="center" textRotation="90" wrapText="1"/>
    </xf>
    <xf numFmtId="0" fontId="4" fillId="0" borderId="0" xfId="0" applyFont="1" applyAlignment="1">
      <alignment horizontal="center" vertical="top" wrapText="1"/>
    </xf>
    <xf numFmtId="0" fontId="3" fillId="0" borderId="27" xfId="0" applyFont="1" applyBorder="1" applyAlignment="1">
      <alignment horizontal="center" vertical="center" textRotation="90"/>
    </xf>
    <xf numFmtId="0" fontId="3" fillId="0" borderId="34" xfId="0" applyFont="1" applyBorder="1" applyAlignment="1">
      <alignment horizontal="center" vertical="center" textRotation="90"/>
    </xf>
    <xf numFmtId="49" fontId="5" fillId="0" borderId="55" xfId="0" applyNumberFormat="1" applyFont="1" applyBorder="1" applyAlignment="1">
      <alignment horizontal="center" vertical="top"/>
    </xf>
    <xf numFmtId="49" fontId="5" fillId="0" borderId="24" xfId="0" applyNumberFormat="1" applyFont="1" applyBorder="1" applyAlignment="1">
      <alignment horizontal="center" vertical="top"/>
    </xf>
    <xf numFmtId="0" fontId="5" fillId="0" borderId="36" xfId="0" applyFont="1" applyFill="1" applyBorder="1" applyAlignment="1">
      <alignment horizontal="left" vertical="top" wrapText="1"/>
    </xf>
    <xf numFmtId="0" fontId="5" fillId="0" borderId="38" xfId="0" applyFont="1" applyFill="1" applyBorder="1" applyAlignment="1">
      <alignment horizontal="left" vertical="top" wrapText="1"/>
    </xf>
    <xf numFmtId="49" fontId="3" fillId="0" borderId="29" xfId="0" applyNumberFormat="1" applyFont="1" applyBorder="1" applyAlignment="1">
      <alignment horizontal="center" vertical="top" wrapText="1"/>
    </xf>
    <xf numFmtId="49" fontId="3" fillId="0" borderId="33" xfId="0" applyNumberFormat="1" applyFont="1" applyBorder="1" applyAlignment="1">
      <alignment horizontal="center" vertical="top" wrapText="1"/>
    </xf>
    <xf numFmtId="0" fontId="3" fillId="0" borderId="48" xfId="0" applyFont="1" applyFill="1" applyBorder="1" applyAlignment="1">
      <alignment horizontal="center" vertical="top" wrapText="1"/>
    </xf>
    <xf numFmtId="0" fontId="3" fillId="0" borderId="41" xfId="0" applyFont="1" applyFill="1" applyBorder="1" applyAlignment="1">
      <alignment horizontal="center" vertical="top" wrapText="1"/>
    </xf>
    <xf numFmtId="3" fontId="3" fillId="0" borderId="27" xfId="0" applyNumberFormat="1" applyFont="1" applyFill="1" applyBorder="1" applyAlignment="1">
      <alignment horizontal="center" vertical="top" wrapText="1"/>
    </xf>
    <xf numFmtId="3" fontId="3" fillId="0" borderId="38" xfId="0" applyNumberFormat="1" applyFont="1" applyFill="1" applyBorder="1" applyAlignment="1">
      <alignment horizontal="center" vertical="top" wrapText="1"/>
    </xf>
    <xf numFmtId="49" fontId="15" fillId="6" borderId="62" xfId="0" applyNumberFormat="1" applyFont="1" applyFill="1" applyBorder="1" applyAlignment="1">
      <alignment horizontal="left" vertical="top" wrapText="1"/>
    </xf>
    <xf numFmtId="49" fontId="15" fillId="6" borderId="57" xfId="0" applyNumberFormat="1" applyFont="1" applyFill="1" applyBorder="1" applyAlignment="1">
      <alignment horizontal="left" vertical="top" wrapText="1"/>
    </xf>
    <xf numFmtId="49" fontId="15" fillId="6" borderId="68" xfId="0" applyNumberFormat="1" applyFont="1" applyFill="1" applyBorder="1" applyAlignment="1">
      <alignment horizontal="left" vertical="top" wrapText="1"/>
    </xf>
    <xf numFmtId="0" fontId="3" fillId="3" borderId="48" xfId="0" applyFont="1" applyFill="1" applyBorder="1" applyAlignment="1">
      <alignment horizontal="left" vertical="top" wrapText="1"/>
    </xf>
    <xf numFmtId="0" fontId="2" fillId="0" borderId="9" xfId="0" applyFont="1" applyFill="1" applyBorder="1" applyAlignment="1">
      <alignment horizontal="center" vertical="center" textRotation="90" wrapText="1"/>
    </xf>
    <xf numFmtId="0" fontId="5" fillId="3" borderId="8" xfId="0" applyFont="1" applyFill="1" applyBorder="1" applyAlignment="1">
      <alignment horizontal="left" vertical="top" wrapText="1"/>
    </xf>
    <xf numFmtId="0" fontId="5" fillId="3" borderId="41" xfId="0" applyFont="1" applyFill="1" applyBorder="1" applyAlignment="1">
      <alignment horizontal="left" vertical="top" wrapText="1"/>
    </xf>
    <xf numFmtId="49" fontId="5" fillId="11" borderId="52" xfId="0" applyNumberFormat="1" applyFont="1" applyFill="1" applyBorder="1" applyAlignment="1">
      <alignment horizontal="right" vertical="top"/>
    </xf>
    <xf numFmtId="0" fontId="15" fillId="7" borderId="67" xfId="0" applyFont="1" applyFill="1" applyBorder="1" applyAlignment="1">
      <alignment horizontal="left" vertical="top" wrapText="1"/>
    </xf>
    <xf numFmtId="0" fontId="15" fillId="7" borderId="58" xfId="0" applyFont="1" applyFill="1" applyBorder="1" applyAlignment="1">
      <alignment horizontal="left" vertical="top" wrapText="1"/>
    </xf>
    <xf numFmtId="0" fontId="15" fillId="7" borderId="61" xfId="0" applyFont="1" applyFill="1" applyBorder="1" applyAlignment="1">
      <alignment horizontal="left" vertical="top" wrapText="1"/>
    </xf>
    <xf numFmtId="0" fontId="3" fillId="0" borderId="5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56" xfId="0" applyFont="1" applyBorder="1" applyAlignment="1">
      <alignment horizontal="center" vertical="center" wrapText="1"/>
    </xf>
    <xf numFmtId="0" fontId="13" fillId="0" borderId="8" xfId="0" applyFont="1" applyFill="1" applyBorder="1" applyAlignment="1">
      <alignment horizontal="center" vertical="top" wrapText="1"/>
    </xf>
    <xf numFmtId="0" fontId="13" fillId="0" borderId="9" xfId="0" applyFont="1" applyFill="1" applyBorder="1" applyAlignment="1">
      <alignment horizontal="center" vertical="top" wrapText="1"/>
    </xf>
    <xf numFmtId="0" fontId="6" fillId="0" borderId="49" xfId="0" applyFont="1" applyBorder="1" applyAlignment="1">
      <alignment horizontal="center" vertical="center"/>
    </xf>
    <xf numFmtId="0" fontId="6" fillId="0" borderId="24" xfId="0" applyFont="1" applyBorder="1" applyAlignment="1">
      <alignment horizontal="center" vertical="center"/>
    </xf>
    <xf numFmtId="0" fontId="3" fillId="0" borderId="0" xfId="0" applyFont="1" applyFill="1" applyBorder="1" applyAlignment="1">
      <alignment horizontal="left" vertical="top" wrapText="1"/>
    </xf>
    <xf numFmtId="49" fontId="5" fillId="9" borderId="35" xfId="0" applyNumberFormat="1" applyFont="1" applyFill="1" applyBorder="1" applyAlignment="1">
      <alignment horizontal="center" vertical="top" wrapText="1"/>
    </xf>
    <xf numFmtId="49" fontId="5" fillId="9" borderId="21" xfId="0" applyNumberFormat="1" applyFont="1" applyFill="1" applyBorder="1" applyAlignment="1">
      <alignment horizontal="center" vertical="top" wrapText="1"/>
    </xf>
    <xf numFmtId="49" fontId="5" fillId="9" borderId="13" xfId="0" applyNumberFormat="1" applyFont="1" applyFill="1" applyBorder="1" applyAlignment="1">
      <alignment horizontal="center" vertical="top" wrapText="1"/>
    </xf>
    <xf numFmtId="0" fontId="14" fillId="3" borderId="36" xfId="0" applyFont="1" applyFill="1" applyBorder="1" applyAlignment="1">
      <alignment horizontal="left" vertical="top" wrapText="1"/>
    </xf>
    <xf numFmtId="0" fontId="14" fillId="3" borderId="23" xfId="0" applyFont="1" applyFill="1" applyBorder="1" applyAlignment="1">
      <alignment horizontal="left" vertical="top" wrapText="1"/>
    </xf>
    <xf numFmtId="0" fontId="14" fillId="3" borderId="34" xfId="0" applyFont="1" applyFill="1" applyBorder="1" applyAlignment="1">
      <alignment horizontal="left" vertical="top" wrapText="1"/>
    </xf>
    <xf numFmtId="49" fontId="15" fillId="6" borderId="16" xfId="0" applyNumberFormat="1" applyFont="1" applyFill="1" applyBorder="1" applyAlignment="1">
      <alignment horizontal="left" vertical="top" wrapText="1"/>
    </xf>
    <xf numFmtId="49" fontId="15" fillId="6" borderId="17" xfId="0" applyNumberFormat="1" applyFont="1" applyFill="1" applyBorder="1" applyAlignment="1">
      <alignment horizontal="left" vertical="top" wrapText="1"/>
    </xf>
    <xf numFmtId="49" fontId="15" fillId="6" borderId="18" xfId="0" applyNumberFormat="1" applyFont="1" applyFill="1" applyBorder="1" applyAlignment="1">
      <alignment horizontal="left" vertical="top" wrapText="1"/>
    </xf>
    <xf numFmtId="0" fontId="15" fillId="7" borderId="41" xfId="0" applyFont="1" applyFill="1" applyBorder="1" applyAlignment="1">
      <alignment horizontal="left" vertical="top" wrapText="1"/>
    </xf>
    <xf numFmtId="0" fontId="15" fillId="7" borderId="39" xfId="0" applyFont="1" applyFill="1" applyBorder="1" applyAlignment="1">
      <alignment horizontal="left" vertical="top" wrapText="1"/>
    </xf>
    <xf numFmtId="0" fontId="15" fillId="7" borderId="40" xfId="0" applyFont="1" applyFill="1" applyBorder="1" applyAlignment="1">
      <alignment horizontal="left" vertical="top" wrapText="1"/>
    </xf>
    <xf numFmtId="0" fontId="5" fillId="8" borderId="1" xfId="0" applyFont="1" applyFill="1" applyBorder="1" applyAlignment="1">
      <alignment horizontal="left" vertical="top"/>
    </xf>
    <xf numFmtId="0" fontId="5" fillId="5" borderId="2" xfId="0" applyFont="1" applyFill="1" applyBorder="1" applyAlignment="1">
      <alignment horizontal="left" vertical="top" wrapText="1"/>
    </xf>
    <xf numFmtId="0" fontId="5" fillId="5" borderId="45" xfId="0" applyFont="1" applyFill="1" applyBorder="1" applyAlignment="1">
      <alignment horizontal="left" vertical="top" wrapText="1"/>
    </xf>
    <xf numFmtId="0" fontId="5" fillId="4" borderId="68" xfId="0" applyFont="1" applyFill="1" applyBorder="1" applyAlignment="1">
      <alignment horizontal="center" vertical="center" wrapText="1"/>
    </xf>
    <xf numFmtId="0" fontId="3" fillId="0" borderId="48" xfId="0" applyFont="1" applyBorder="1" applyAlignment="1">
      <alignment horizontal="center" vertical="center" textRotation="90"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Fill="1" applyBorder="1" applyAlignment="1">
      <alignment horizontal="center" vertical="center" textRotation="90" wrapText="1"/>
    </xf>
    <xf numFmtId="0" fontId="3" fillId="0" borderId="34" xfId="0" applyFont="1" applyFill="1" applyBorder="1" applyAlignment="1">
      <alignment horizontal="center" vertical="center" textRotation="90" wrapText="1"/>
    </xf>
    <xf numFmtId="0" fontId="3" fillId="0" borderId="60" xfId="0" applyFont="1" applyFill="1" applyBorder="1" applyAlignment="1">
      <alignment horizontal="left" vertical="top" wrapText="1"/>
    </xf>
    <xf numFmtId="0" fontId="3" fillId="0" borderId="69" xfId="0" applyFont="1" applyFill="1" applyBorder="1" applyAlignment="1">
      <alignment horizontal="left" vertical="top" wrapText="1"/>
    </xf>
    <xf numFmtId="49" fontId="5" fillId="9" borderId="52" xfId="0" applyNumberFormat="1" applyFont="1" applyFill="1" applyBorder="1" applyAlignment="1">
      <alignment horizontal="right" vertical="top"/>
    </xf>
    <xf numFmtId="49" fontId="5" fillId="9" borderId="35" xfId="0" applyNumberFormat="1" applyFont="1" applyFill="1" applyBorder="1" applyAlignment="1">
      <alignment horizontal="center" vertical="top"/>
    </xf>
    <xf numFmtId="49" fontId="5" fillId="9" borderId="21" xfId="0" applyNumberFormat="1" applyFont="1" applyFill="1" applyBorder="1" applyAlignment="1">
      <alignment horizontal="center" vertical="top"/>
    </xf>
    <xf numFmtId="49" fontId="5" fillId="9" borderId="13" xfId="0" applyNumberFormat="1" applyFont="1" applyFill="1" applyBorder="1" applyAlignment="1">
      <alignment horizontal="center" vertical="top"/>
    </xf>
    <xf numFmtId="0" fontId="7" fillId="0" borderId="10" xfId="0" applyFont="1" applyBorder="1" applyAlignment="1">
      <alignment horizontal="center" vertical="center" textRotation="90" wrapText="1"/>
    </xf>
    <xf numFmtId="0" fontId="0" fillId="0" borderId="58" xfId="0" applyBorder="1" applyAlignment="1">
      <alignment horizontal="left" vertical="top" wrapText="1"/>
    </xf>
    <xf numFmtId="0" fontId="0" fillId="0" borderId="61" xfId="0" applyBorder="1" applyAlignment="1">
      <alignment horizontal="left" vertical="top" wrapText="1"/>
    </xf>
    <xf numFmtId="0" fontId="0" fillId="0" borderId="58" xfId="0" applyBorder="1" applyAlignment="1">
      <alignment horizontal="center" vertical="top" wrapText="1"/>
    </xf>
    <xf numFmtId="0" fontId="0" fillId="0" borderId="61" xfId="0" applyBorder="1" applyAlignment="1">
      <alignment horizontal="center" vertical="top" wrapText="1"/>
    </xf>
    <xf numFmtId="0" fontId="5" fillId="0" borderId="62"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68" xfId="0" applyFont="1" applyBorder="1" applyAlignment="1">
      <alignment horizontal="center" vertical="center" wrapText="1"/>
    </xf>
    <xf numFmtId="0" fontId="7" fillId="0" borderId="58" xfId="0" applyFont="1" applyBorder="1" applyAlignment="1">
      <alignment horizontal="center" vertical="top" wrapText="1"/>
    </xf>
    <xf numFmtId="0" fontId="7" fillId="0" borderId="61" xfId="0" applyFont="1" applyBorder="1" applyAlignment="1">
      <alignment horizontal="center" vertical="top" wrapText="1"/>
    </xf>
    <xf numFmtId="0" fontId="2" fillId="0" borderId="65" xfId="0" applyNumberFormat="1" applyFont="1" applyBorder="1" applyAlignment="1">
      <alignment horizontal="left" vertical="top" wrapText="1"/>
    </xf>
    <xf numFmtId="0" fontId="3" fillId="0" borderId="0" xfId="0" applyFont="1" applyAlignment="1">
      <alignment horizontal="center"/>
    </xf>
    <xf numFmtId="0" fontId="3" fillId="0" borderId="1" xfId="0" applyFont="1" applyBorder="1" applyAlignment="1">
      <alignment horizontal="center" wrapText="1"/>
    </xf>
    <xf numFmtId="0" fontId="3" fillId="0" borderId="1" xfId="0" applyFont="1" applyBorder="1" applyAlignment="1">
      <alignment horizontal="center"/>
    </xf>
    <xf numFmtId="0" fontId="3" fillId="0" borderId="1" xfId="0" applyFont="1" applyBorder="1" applyAlignment="1">
      <alignment horizontal="center" vertical="top"/>
    </xf>
  </cellXfs>
  <cellStyles count="2">
    <cellStyle name="Įprastas" xfId="0" builtinId="0"/>
    <cellStyle name="Įprastas 2" xfId="1"/>
  </cellStyles>
  <dxfs count="0"/>
  <tableStyles count="0" defaultTableStyle="TableStyleMedium2" defaultPivotStyle="PivotStyleLight16"/>
  <colors>
    <mruColors>
      <color rgb="FFCCFFCC"/>
      <color rgb="FFFFFF99"/>
      <color rgb="FFCCECFF"/>
      <color rgb="FFFFCCFF"/>
      <color rgb="FFFF99CC"/>
      <color rgb="FF99CCFF"/>
      <color rgb="FF99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23"/>
  <sheetViews>
    <sheetView tabSelected="1" zoomScaleNormal="100" zoomScaleSheetLayoutView="100" workbookViewId="0">
      <selection activeCell="AA1" sqref="AA1"/>
    </sheetView>
  </sheetViews>
  <sheetFormatPr defaultRowHeight="12.75" x14ac:dyDescent="0.2"/>
  <cols>
    <col min="1" max="3" width="2.85546875" style="7" customWidth="1"/>
    <col min="4" max="4" width="2.7109375" style="7" customWidth="1"/>
    <col min="5" max="5" width="32.28515625" style="7" customWidth="1"/>
    <col min="6" max="6" width="2.7109375" style="41" customWidth="1"/>
    <col min="7" max="7" width="2.7109375" style="7" customWidth="1"/>
    <col min="8" max="8" width="3" style="66" customWidth="1"/>
    <col min="9" max="9" width="24.7109375" style="75" customWidth="1"/>
    <col min="10" max="10" width="7.140625" style="8" customWidth="1"/>
    <col min="11" max="14" width="7.7109375" style="7" customWidth="1"/>
    <col min="15" max="15" width="25.140625" style="7" customWidth="1"/>
    <col min="16" max="16" width="7.7109375" style="7" customWidth="1"/>
    <col min="17" max="17" width="9.140625" style="6"/>
    <col min="18" max="18" width="13.42578125" style="6" customWidth="1"/>
    <col min="19" max="16384" width="9.140625" style="6"/>
  </cols>
  <sheetData>
    <row r="1" spans="1:19" ht="81.75" customHeight="1" x14ac:dyDescent="0.2">
      <c r="M1" s="495" t="s">
        <v>156</v>
      </c>
      <c r="N1" s="496"/>
      <c r="O1" s="496"/>
      <c r="P1" s="496"/>
      <c r="Q1" s="166"/>
      <c r="R1"/>
    </row>
    <row r="2" spans="1:19" ht="18" customHeight="1" x14ac:dyDescent="0.2">
      <c r="A2" s="682" t="s">
        <v>121</v>
      </c>
      <c r="B2" s="682"/>
      <c r="C2" s="682"/>
      <c r="D2" s="682"/>
      <c r="E2" s="682"/>
      <c r="F2" s="682"/>
      <c r="G2" s="682"/>
      <c r="H2" s="682"/>
      <c r="I2" s="682"/>
      <c r="J2" s="682"/>
      <c r="K2" s="682"/>
      <c r="L2" s="682"/>
      <c r="M2" s="682"/>
      <c r="N2" s="682"/>
      <c r="O2" s="682"/>
      <c r="P2" s="682"/>
    </row>
    <row r="3" spans="1:19" ht="18" customHeight="1" x14ac:dyDescent="0.2">
      <c r="A3" s="507" t="s">
        <v>43</v>
      </c>
      <c r="B3" s="507"/>
      <c r="C3" s="507"/>
      <c r="D3" s="507"/>
      <c r="E3" s="507"/>
      <c r="F3" s="507"/>
      <c r="G3" s="507"/>
      <c r="H3" s="507"/>
      <c r="I3" s="507"/>
      <c r="J3" s="507"/>
      <c r="K3" s="507"/>
      <c r="L3" s="507"/>
      <c r="M3" s="507"/>
      <c r="N3" s="507"/>
      <c r="O3" s="507"/>
      <c r="P3" s="507"/>
    </row>
    <row r="4" spans="1:19" ht="18" customHeight="1" x14ac:dyDescent="0.2">
      <c r="A4" s="508" t="s">
        <v>30</v>
      </c>
      <c r="B4" s="508"/>
      <c r="C4" s="508"/>
      <c r="D4" s="508"/>
      <c r="E4" s="508"/>
      <c r="F4" s="508"/>
      <c r="G4" s="508"/>
      <c r="H4" s="508"/>
      <c r="I4" s="508"/>
      <c r="J4" s="508"/>
      <c r="K4" s="508"/>
      <c r="L4" s="508"/>
      <c r="M4" s="508"/>
      <c r="N4" s="508"/>
      <c r="O4" s="508"/>
      <c r="P4" s="508"/>
      <c r="Q4" s="4"/>
      <c r="R4" s="4"/>
      <c r="S4" s="4"/>
    </row>
    <row r="5" spans="1:19" ht="15" customHeight="1" thickBot="1" x14ac:dyDescent="0.25">
      <c r="I5" s="66"/>
      <c r="P5" s="73" t="s">
        <v>0</v>
      </c>
    </row>
    <row r="6" spans="1:19" ht="30" customHeight="1" x14ac:dyDescent="0.2">
      <c r="A6" s="509" t="s">
        <v>31</v>
      </c>
      <c r="B6" s="524" t="s">
        <v>1</v>
      </c>
      <c r="C6" s="524" t="s">
        <v>2</v>
      </c>
      <c r="D6" s="524" t="s">
        <v>38</v>
      </c>
      <c r="E6" s="706" t="s">
        <v>15</v>
      </c>
      <c r="F6" s="509" t="s">
        <v>3</v>
      </c>
      <c r="G6" s="524" t="s">
        <v>36</v>
      </c>
      <c r="H6" s="521" t="s">
        <v>4</v>
      </c>
      <c r="I6" s="649" t="s">
        <v>120</v>
      </c>
      <c r="J6" s="518" t="s">
        <v>5</v>
      </c>
      <c r="K6" s="512" t="s">
        <v>122</v>
      </c>
      <c r="L6" s="513"/>
      <c r="M6" s="513"/>
      <c r="N6" s="513"/>
      <c r="O6" s="647" t="s">
        <v>14</v>
      </c>
      <c r="P6" s="648"/>
    </row>
    <row r="7" spans="1:19" ht="14.25" customHeight="1" x14ac:dyDescent="0.2">
      <c r="A7" s="510"/>
      <c r="B7" s="525"/>
      <c r="C7" s="525"/>
      <c r="D7" s="525"/>
      <c r="E7" s="707"/>
      <c r="F7" s="510"/>
      <c r="G7" s="525"/>
      <c r="H7" s="522"/>
      <c r="I7" s="650"/>
      <c r="J7" s="519"/>
      <c r="K7" s="527" t="s">
        <v>6</v>
      </c>
      <c r="L7" s="514" t="s">
        <v>7</v>
      </c>
      <c r="M7" s="515"/>
      <c r="N7" s="516" t="s">
        <v>22</v>
      </c>
      <c r="O7" s="529" t="s">
        <v>15</v>
      </c>
      <c r="P7" s="683" t="s">
        <v>119</v>
      </c>
    </row>
    <row r="8" spans="1:19" ht="90.75" customHeight="1" thickBot="1" x14ac:dyDescent="0.25">
      <c r="A8" s="511"/>
      <c r="B8" s="526"/>
      <c r="C8" s="526"/>
      <c r="D8" s="526"/>
      <c r="E8" s="708"/>
      <c r="F8" s="511"/>
      <c r="G8" s="526"/>
      <c r="H8" s="523"/>
      <c r="I8" s="651"/>
      <c r="J8" s="520"/>
      <c r="K8" s="528"/>
      <c r="L8" s="137" t="s">
        <v>6</v>
      </c>
      <c r="M8" s="137" t="s">
        <v>16</v>
      </c>
      <c r="N8" s="517"/>
      <c r="O8" s="530"/>
      <c r="P8" s="684"/>
    </row>
    <row r="9" spans="1:19" s="27" customFormat="1" ht="16.5" customHeight="1" x14ac:dyDescent="0.2">
      <c r="A9" s="695" t="s">
        <v>81</v>
      </c>
      <c r="B9" s="696"/>
      <c r="C9" s="696"/>
      <c r="D9" s="696"/>
      <c r="E9" s="696"/>
      <c r="F9" s="696"/>
      <c r="G9" s="696"/>
      <c r="H9" s="696"/>
      <c r="I9" s="696"/>
      <c r="J9" s="696"/>
      <c r="K9" s="696"/>
      <c r="L9" s="696"/>
      <c r="M9" s="696"/>
      <c r="N9" s="696"/>
      <c r="O9" s="696"/>
      <c r="P9" s="697"/>
    </row>
    <row r="10" spans="1:19" s="27" customFormat="1" ht="15" customHeight="1" x14ac:dyDescent="0.2">
      <c r="A10" s="703" t="s">
        <v>44</v>
      </c>
      <c r="B10" s="704"/>
      <c r="C10" s="704"/>
      <c r="D10" s="704"/>
      <c r="E10" s="704"/>
      <c r="F10" s="704"/>
      <c r="G10" s="704"/>
      <c r="H10" s="704"/>
      <c r="I10" s="704"/>
      <c r="J10" s="704"/>
      <c r="K10" s="704"/>
      <c r="L10" s="704"/>
      <c r="M10" s="704"/>
      <c r="N10" s="704"/>
      <c r="O10" s="704"/>
      <c r="P10" s="705"/>
    </row>
    <row r="11" spans="1:19" ht="14.25" customHeight="1" x14ac:dyDescent="0.2">
      <c r="A11" s="346" t="s">
        <v>8</v>
      </c>
      <c r="B11" s="661" t="s">
        <v>45</v>
      </c>
      <c r="C11" s="662"/>
      <c r="D11" s="662"/>
      <c r="E11" s="662"/>
      <c r="F11" s="662"/>
      <c r="G11" s="662"/>
      <c r="H11" s="662"/>
      <c r="I11" s="662"/>
      <c r="J11" s="662"/>
      <c r="K11" s="662"/>
      <c r="L11" s="662"/>
      <c r="M11" s="662"/>
      <c r="N11" s="662"/>
      <c r="O11" s="662"/>
      <c r="P11" s="663"/>
    </row>
    <row r="12" spans="1:19" ht="16.5" customHeight="1" thickBot="1" x14ac:dyDescent="0.25">
      <c r="A12" s="301" t="s">
        <v>8</v>
      </c>
      <c r="B12" s="404" t="s">
        <v>8</v>
      </c>
      <c r="C12" s="664" t="s">
        <v>46</v>
      </c>
      <c r="D12" s="665"/>
      <c r="E12" s="665"/>
      <c r="F12" s="665"/>
      <c r="G12" s="665"/>
      <c r="H12" s="665"/>
      <c r="I12" s="665"/>
      <c r="J12" s="665"/>
      <c r="K12" s="665"/>
      <c r="L12" s="665"/>
      <c r="M12" s="665"/>
      <c r="N12" s="665"/>
      <c r="O12" s="665"/>
      <c r="P12" s="666"/>
    </row>
    <row r="13" spans="1:19" ht="15.75" customHeight="1" x14ac:dyDescent="0.2">
      <c r="A13" s="298" t="s">
        <v>8</v>
      </c>
      <c r="B13" s="42" t="s">
        <v>8</v>
      </c>
      <c r="C13" s="406" t="s">
        <v>8</v>
      </c>
      <c r="D13" s="225" t="s">
        <v>8</v>
      </c>
      <c r="E13" s="581" t="s">
        <v>139</v>
      </c>
      <c r="F13" s="709" t="s">
        <v>49</v>
      </c>
      <c r="G13" s="45" t="s">
        <v>40</v>
      </c>
      <c r="H13" s="487" t="s">
        <v>47</v>
      </c>
      <c r="I13" s="78"/>
      <c r="J13" s="86" t="s">
        <v>37</v>
      </c>
      <c r="K13" s="314">
        <f>L13+N13</f>
        <v>119.2</v>
      </c>
      <c r="L13" s="315">
        <f>11.2+10.5-0.5</f>
        <v>21.2</v>
      </c>
      <c r="M13" s="315">
        <f>8.2+7.2+0.4</f>
        <v>15.799999999999999</v>
      </c>
      <c r="N13" s="316">
        <f>10+88+6-6</f>
        <v>98</v>
      </c>
      <c r="O13" s="700" t="s">
        <v>52</v>
      </c>
      <c r="P13" s="656">
        <v>7</v>
      </c>
    </row>
    <row r="14" spans="1:19" ht="22.5" customHeight="1" x14ac:dyDescent="0.2">
      <c r="A14" s="299"/>
      <c r="B14" s="44"/>
      <c r="C14" s="405"/>
      <c r="D14" s="226"/>
      <c r="E14" s="501"/>
      <c r="F14" s="710"/>
      <c r="G14" s="46"/>
      <c r="H14" s="488"/>
      <c r="I14" s="497" t="s">
        <v>135</v>
      </c>
      <c r="J14" s="217" t="s">
        <v>48</v>
      </c>
      <c r="K14" s="317">
        <f>L14+N14</f>
        <v>712.3</v>
      </c>
      <c r="L14" s="318">
        <v>123</v>
      </c>
      <c r="M14" s="318">
        <v>87.3</v>
      </c>
      <c r="N14" s="319">
        <v>589.29999999999995</v>
      </c>
      <c r="O14" s="701"/>
      <c r="P14" s="657"/>
    </row>
    <row r="15" spans="1:19" ht="52.5" customHeight="1" x14ac:dyDescent="0.2">
      <c r="A15" s="299"/>
      <c r="B15" s="44"/>
      <c r="C15" s="405"/>
      <c r="D15" s="227"/>
      <c r="E15" s="34" t="s">
        <v>92</v>
      </c>
      <c r="F15" s="119" t="s">
        <v>134</v>
      </c>
      <c r="G15" s="46"/>
      <c r="H15" s="488"/>
      <c r="I15" s="497"/>
      <c r="J15" s="79"/>
      <c r="K15" s="320"/>
      <c r="L15" s="321"/>
      <c r="M15" s="321"/>
      <c r="N15" s="322"/>
      <c r="O15" s="38" t="s">
        <v>50</v>
      </c>
      <c r="P15" s="99">
        <v>1</v>
      </c>
    </row>
    <row r="16" spans="1:19" ht="28.5" customHeight="1" x14ac:dyDescent="0.2">
      <c r="A16" s="299"/>
      <c r="B16" s="44"/>
      <c r="C16" s="405"/>
      <c r="D16" s="227"/>
      <c r="E16" s="33" t="s">
        <v>93</v>
      </c>
      <c r="F16" s="63"/>
      <c r="G16" s="46"/>
      <c r="H16" s="488"/>
      <c r="I16" s="490"/>
      <c r="J16" s="80"/>
      <c r="K16" s="323"/>
      <c r="L16" s="318"/>
      <c r="M16" s="318"/>
      <c r="N16" s="324"/>
      <c r="O16" s="36" t="s">
        <v>51</v>
      </c>
      <c r="P16" s="37">
        <v>1</v>
      </c>
      <c r="R16" s="10"/>
    </row>
    <row r="17" spans="1:18" ht="40.5" customHeight="1" x14ac:dyDescent="0.2">
      <c r="A17" s="299"/>
      <c r="B17" s="44"/>
      <c r="C17" s="405"/>
      <c r="D17" s="227"/>
      <c r="E17" s="33" t="s">
        <v>94</v>
      </c>
      <c r="F17" s="64"/>
      <c r="G17" s="46"/>
      <c r="H17" s="488"/>
      <c r="I17" s="74"/>
      <c r="J17" s="79"/>
      <c r="K17" s="320"/>
      <c r="L17" s="321"/>
      <c r="M17" s="321"/>
      <c r="N17" s="322"/>
      <c r="O17" s="36" t="s">
        <v>51</v>
      </c>
      <c r="P17" s="99">
        <v>1</v>
      </c>
    </row>
    <row r="18" spans="1:18" ht="40.5" customHeight="1" thickBot="1" x14ac:dyDescent="0.25">
      <c r="A18" s="300"/>
      <c r="B18" s="62"/>
      <c r="C18" s="410"/>
      <c r="D18" s="228"/>
      <c r="E18" s="491" t="s">
        <v>95</v>
      </c>
      <c r="F18" s="121"/>
      <c r="G18" s="122"/>
      <c r="H18" s="489"/>
      <c r="I18" s="492"/>
      <c r="J18" s="289"/>
      <c r="K18" s="493"/>
      <c r="L18" s="391"/>
      <c r="M18" s="391"/>
      <c r="N18" s="392"/>
      <c r="O18" s="494" t="s">
        <v>51</v>
      </c>
      <c r="P18" s="29">
        <v>1</v>
      </c>
      <c r="R18" s="10"/>
    </row>
    <row r="19" spans="1:18" ht="19.5" customHeight="1" x14ac:dyDescent="0.2">
      <c r="A19" s="298"/>
      <c r="B19" s="42"/>
      <c r="C19" s="406"/>
      <c r="D19" s="225"/>
      <c r="E19" s="125" t="s">
        <v>96</v>
      </c>
      <c r="F19" s="274"/>
      <c r="G19" s="45"/>
      <c r="H19" s="165"/>
      <c r="I19" s="275"/>
      <c r="J19" s="276"/>
      <c r="K19" s="328"/>
      <c r="L19" s="329"/>
      <c r="M19" s="329"/>
      <c r="N19" s="330"/>
      <c r="O19" s="277" t="s">
        <v>51</v>
      </c>
      <c r="P19" s="47">
        <v>1</v>
      </c>
    </row>
    <row r="20" spans="1:18" ht="120.75" customHeight="1" x14ac:dyDescent="0.2">
      <c r="A20" s="299"/>
      <c r="B20" s="44"/>
      <c r="C20" s="405"/>
      <c r="D20" s="227"/>
      <c r="E20" s="34" t="s">
        <v>97</v>
      </c>
      <c r="F20" s="278"/>
      <c r="G20" s="279"/>
      <c r="H20" s="280"/>
      <c r="I20" s="281"/>
      <c r="J20" s="124"/>
      <c r="K20" s="320"/>
      <c r="L20" s="331"/>
      <c r="M20" s="331"/>
      <c r="N20" s="332"/>
      <c r="O20" s="36" t="s">
        <v>82</v>
      </c>
      <c r="P20" s="37">
        <v>2</v>
      </c>
      <c r="R20" s="10"/>
    </row>
    <row r="21" spans="1:18" ht="24.75" customHeight="1" x14ac:dyDescent="0.2">
      <c r="A21" s="299"/>
      <c r="B21" s="44"/>
      <c r="C21" s="407"/>
      <c r="D21" s="226" t="s">
        <v>10</v>
      </c>
      <c r="E21" s="150" t="s">
        <v>90</v>
      </c>
      <c r="F21" s="149" t="s">
        <v>49</v>
      </c>
      <c r="G21" s="153" t="s">
        <v>40</v>
      </c>
      <c r="H21" s="140" t="s">
        <v>47</v>
      </c>
      <c r="I21" s="497" t="s">
        <v>135</v>
      </c>
      <c r="J21" s="117"/>
      <c r="K21" s="333"/>
      <c r="L21" s="321"/>
      <c r="M21" s="321"/>
      <c r="N21" s="334"/>
      <c r="O21" s="218" t="s">
        <v>53</v>
      </c>
      <c r="P21" s="154">
        <v>3</v>
      </c>
    </row>
    <row r="22" spans="1:18" ht="209.25" customHeight="1" thickBot="1" x14ac:dyDescent="0.25">
      <c r="A22" s="300"/>
      <c r="B22" s="62"/>
      <c r="C22" s="408"/>
      <c r="D22" s="228"/>
      <c r="E22" s="127" t="s">
        <v>98</v>
      </c>
      <c r="F22" s="128" t="s">
        <v>134</v>
      </c>
      <c r="G22" s="122"/>
      <c r="H22" s="113"/>
      <c r="I22" s="506"/>
      <c r="J22" s="123"/>
      <c r="K22" s="335"/>
      <c r="L22" s="336"/>
      <c r="M22" s="336"/>
      <c r="N22" s="337"/>
      <c r="O22" s="129" t="s">
        <v>82</v>
      </c>
      <c r="P22" s="130">
        <v>3</v>
      </c>
    </row>
    <row r="23" spans="1:18" ht="120" customHeight="1" x14ac:dyDescent="0.2">
      <c r="A23" s="299"/>
      <c r="B23" s="44"/>
      <c r="C23" s="407"/>
      <c r="D23" s="227"/>
      <c r="E23" s="111" t="s">
        <v>107</v>
      </c>
      <c r="F23" s="116"/>
      <c r="G23" s="46"/>
      <c r="H23" s="112"/>
      <c r="I23" s="74"/>
      <c r="J23" s="124"/>
      <c r="K23" s="338"/>
      <c r="L23" s="331"/>
      <c r="M23" s="331"/>
      <c r="N23" s="339"/>
      <c r="O23" s="36" t="s">
        <v>123</v>
      </c>
      <c r="P23" s="37"/>
      <c r="R23" s="10"/>
    </row>
    <row r="24" spans="1:18" ht="54.75" customHeight="1" x14ac:dyDescent="0.2">
      <c r="A24" s="299"/>
      <c r="B24" s="44"/>
      <c r="C24" s="407"/>
      <c r="D24" s="227"/>
      <c r="E24" s="35" t="s">
        <v>108</v>
      </c>
      <c r="F24" s="63"/>
      <c r="G24" s="46"/>
      <c r="H24" s="107"/>
      <c r="I24" s="74"/>
      <c r="J24" s="79"/>
      <c r="K24" s="320"/>
      <c r="L24" s="321"/>
      <c r="M24" s="321"/>
      <c r="N24" s="322"/>
      <c r="O24" s="38" t="s">
        <v>123</v>
      </c>
      <c r="P24" s="39"/>
    </row>
    <row r="25" spans="1:18" ht="42.75" customHeight="1" x14ac:dyDescent="0.2">
      <c r="A25" s="299"/>
      <c r="B25" s="44"/>
      <c r="C25" s="407"/>
      <c r="D25" s="227"/>
      <c r="E25" s="109" t="s">
        <v>111</v>
      </c>
      <c r="F25" s="63"/>
      <c r="G25" s="46"/>
      <c r="H25" s="107"/>
      <c r="I25" s="74"/>
      <c r="J25" s="81"/>
      <c r="K25" s="325"/>
      <c r="L25" s="326"/>
      <c r="M25" s="326"/>
      <c r="N25" s="327"/>
      <c r="O25" s="38" t="s">
        <v>123</v>
      </c>
      <c r="P25" s="50"/>
      <c r="R25" s="10"/>
    </row>
    <row r="26" spans="1:18" ht="28.5" customHeight="1" x14ac:dyDescent="0.2">
      <c r="A26" s="299"/>
      <c r="B26" s="44"/>
      <c r="C26" s="407"/>
      <c r="D26" s="227"/>
      <c r="E26" s="108" t="s">
        <v>109</v>
      </c>
      <c r="F26" s="63"/>
      <c r="G26" s="46"/>
      <c r="H26" s="107"/>
      <c r="I26" s="74"/>
      <c r="J26" s="82"/>
      <c r="K26" s="340"/>
      <c r="L26" s="326"/>
      <c r="M26" s="326"/>
      <c r="N26" s="327"/>
      <c r="O26" s="38" t="s">
        <v>123</v>
      </c>
      <c r="P26" s="53"/>
    </row>
    <row r="27" spans="1:18" ht="18" customHeight="1" x14ac:dyDescent="0.2">
      <c r="A27" s="299"/>
      <c r="B27" s="44"/>
      <c r="C27" s="407"/>
      <c r="D27" s="227"/>
      <c r="E27" s="500" t="s">
        <v>112</v>
      </c>
      <c r="F27" s="699"/>
      <c r="G27" s="46"/>
      <c r="H27" s="107"/>
      <c r="I27" s="74"/>
      <c r="J27" s="80"/>
      <c r="K27" s="323"/>
      <c r="L27" s="318"/>
      <c r="M27" s="318"/>
      <c r="N27" s="324"/>
      <c r="O27" s="698" t="s">
        <v>123</v>
      </c>
      <c r="P27" s="50"/>
      <c r="R27" s="10"/>
    </row>
    <row r="28" spans="1:18" ht="14.25" customHeight="1" x14ac:dyDescent="0.2">
      <c r="A28" s="299"/>
      <c r="B28" s="44"/>
      <c r="C28" s="407"/>
      <c r="D28" s="230"/>
      <c r="E28" s="501"/>
      <c r="F28" s="699"/>
      <c r="G28" s="46"/>
      <c r="H28" s="107"/>
      <c r="I28" s="74"/>
      <c r="J28" s="343" t="s">
        <v>9</v>
      </c>
      <c r="K28" s="341">
        <f>SUM(K13:K27)</f>
        <v>831.5</v>
      </c>
      <c r="L28" s="342">
        <f>SUM(L13:L27)</f>
        <v>144.19999999999999</v>
      </c>
      <c r="M28" s="342">
        <f>SUM(M13:M27)</f>
        <v>103.1</v>
      </c>
      <c r="N28" s="342">
        <f>SUM(N13:N27)</f>
        <v>687.3</v>
      </c>
      <c r="O28" s="565"/>
      <c r="P28" s="103"/>
      <c r="R28" s="10"/>
    </row>
    <row r="29" spans="1:18" ht="14.25" customHeight="1" thickBot="1" x14ac:dyDescent="0.25">
      <c r="A29" s="301"/>
      <c r="B29" s="110"/>
      <c r="C29" s="409"/>
      <c r="D29" s="702"/>
      <c r="E29" s="702"/>
      <c r="F29" s="702"/>
      <c r="G29" s="702"/>
      <c r="H29" s="702"/>
      <c r="I29" s="411"/>
      <c r="J29" s="412" t="s">
        <v>9</v>
      </c>
      <c r="K29" s="413">
        <f>SUM(K28)</f>
        <v>831.5</v>
      </c>
      <c r="L29" s="414">
        <f>L28</f>
        <v>144.19999999999999</v>
      </c>
      <c r="M29" s="414">
        <f>M28</f>
        <v>103.1</v>
      </c>
      <c r="N29" s="415">
        <f>N28</f>
        <v>687.3</v>
      </c>
      <c r="O29" s="416"/>
      <c r="P29" s="417"/>
    </row>
    <row r="30" spans="1:18" ht="17.25" customHeight="1" x14ac:dyDescent="0.2">
      <c r="A30" s="298" t="s">
        <v>8</v>
      </c>
      <c r="B30" s="42" t="s">
        <v>8</v>
      </c>
      <c r="C30" s="406" t="s">
        <v>10</v>
      </c>
      <c r="D30" s="225"/>
      <c r="E30" s="57" t="s">
        <v>84</v>
      </c>
      <c r="F30" s="69" t="s">
        <v>49</v>
      </c>
      <c r="G30" s="55" t="s">
        <v>40</v>
      </c>
      <c r="H30" s="114" t="s">
        <v>47</v>
      </c>
      <c r="I30" s="76"/>
      <c r="J30" s="11" t="s">
        <v>37</v>
      </c>
      <c r="K30" s="314"/>
      <c r="L30" s="315"/>
      <c r="M30" s="315"/>
      <c r="N30" s="347"/>
      <c r="O30" s="51" t="s">
        <v>110</v>
      </c>
      <c r="P30" s="100">
        <v>5</v>
      </c>
    </row>
    <row r="31" spans="1:18" ht="30.75" customHeight="1" x14ac:dyDescent="0.2">
      <c r="A31" s="299"/>
      <c r="B31" s="44"/>
      <c r="C31" s="405"/>
      <c r="D31" s="231" t="s">
        <v>8</v>
      </c>
      <c r="E31" s="58" t="s">
        <v>101</v>
      </c>
      <c r="F31" s="131"/>
      <c r="G31" s="56"/>
      <c r="H31" s="115"/>
      <c r="I31" s="498" t="s">
        <v>126</v>
      </c>
      <c r="J31" s="21" t="s">
        <v>37</v>
      </c>
      <c r="K31" s="323">
        <v>28.5</v>
      </c>
      <c r="L31" s="318"/>
      <c r="M31" s="318"/>
      <c r="N31" s="324">
        <v>28.5</v>
      </c>
      <c r="O31" s="52" t="s">
        <v>82</v>
      </c>
      <c r="P31" s="101">
        <v>1</v>
      </c>
    </row>
    <row r="32" spans="1:18" ht="29.25" customHeight="1" thickBot="1" x14ac:dyDescent="0.25">
      <c r="A32" s="300"/>
      <c r="B32" s="62"/>
      <c r="C32" s="410"/>
      <c r="D32" s="232" t="s">
        <v>10</v>
      </c>
      <c r="E32" s="133" t="s">
        <v>102</v>
      </c>
      <c r="F32" s="134"/>
      <c r="G32" s="135"/>
      <c r="H32" s="118"/>
      <c r="I32" s="499"/>
      <c r="J32" s="136" t="s">
        <v>37</v>
      </c>
      <c r="K32" s="348">
        <f>L32+N32</f>
        <v>0</v>
      </c>
      <c r="L32" s="336"/>
      <c r="M32" s="336"/>
      <c r="N32" s="337">
        <f>41.5-41.5</f>
        <v>0</v>
      </c>
      <c r="O32" s="14" t="s">
        <v>123</v>
      </c>
      <c r="P32" s="70"/>
    </row>
    <row r="33" spans="1:16" ht="27" customHeight="1" x14ac:dyDescent="0.2">
      <c r="A33" s="299"/>
      <c r="B33" s="44"/>
      <c r="C33" s="405"/>
      <c r="D33" s="226" t="s">
        <v>39</v>
      </c>
      <c r="E33" s="501" t="s">
        <v>55</v>
      </c>
      <c r="F33" s="131"/>
      <c r="G33" s="56"/>
      <c r="H33" s="93"/>
      <c r="I33" s="498" t="s">
        <v>126</v>
      </c>
      <c r="J33" s="26" t="s">
        <v>37</v>
      </c>
      <c r="K33" s="338">
        <f>L33+N33</f>
        <v>35.9</v>
      </c>
      <c r="L33" s="331"/>
      <c r="M33" s="331"/>
      <c r="N33" s="339">
        <f>95.5-59.6</f>
        <v>35.9</v>
      </c>
      <c r="O33" s="555" t="s">
        <v>82</v>
      </c>
      <c r="P33" s="652">
        <v>1</v>
      </c>
    </row>
    <row r="34" spans="1:16" ht="14.25" customHeight="1" x14ac:dyDescent="0.2">
      <c r="A34" s="299"/>
      <c r="B34" s="44"/>
      <c r="C34" s="405"/>
      <c r="D34" s="233"/>
      <c r="E34" s="501"/>
      <c r="F34" s="132"/>
      <c r="G34" s="106"/>
      <c r="H34" s="105"/>
      <c r="I34" s="655"/>
      <c r="J34" s="353" t="s">
        <v>9</v>
      </c>
      <c r="K34" s="341">
        <f>SUM(K31:K33)</f>
        <v>64.400000000000006</v>
      </c>
      <c r="L34" s="341">
        <f>SUM(L31:L33)</f>
        <v>0</v>
      </c>
      <c r="M34" s="341">
        <f>SUM(M31:M33)</f>
        <v>0</v>
      </c>
      <c r="N34" s="341">
        <f>SUM(N31:N33)</f>
        <v>64.400000000000006</v>
      </c>
      <c r="O34" s="555"/>
      <c r="P34" s="652"/>
    </row>
    <row r="35" spans="1:16" ht="31.5" customHeight="1" x14ac:dyDescent="0.2">
      <c r="A35" s="299"/>
      <c r="B35" s="44"/>
      <c r="C35" s="405"/>
      <c r="D35" s="226" t="s">
        <v>40</v>
      </c>
      <c r="E35" s="59" t="s">
        <v>85</v>
      </c>
      <c r="F35" s="94"/>
      <c r="G35" s="95"/>
      <c r="H35" s="88"/>
      <c r="I35" s="96" t="s">
        <v>127</v>
      </c>
      <c r="J35" s="80" t="s">
        <v>37</v>
      </c>
      <c r="K35" s="323">
        <f>N35</f>
        <v>0</v>
      </c>
      <c r="L35" s="318"/>
      <c r="M35" s="318"/>
      <c r="N35" s="324">
        <v>0</v>
      </c>
      <c r="O35" s="52" t="s">
        <v>123</v>
      </c>
      <c r="P35" s="101"/>
    </row>
    <row r="36" spans="1:16" ht="42.75" customHeight="1" x14ac:dyDescent="0.2">
      <c r="A36" s="299"/>
      <c r="B36" s="44"/>
      <c r="C36" s="405"/>
      <c r="D36" s="231" t="s">
        <v>41</v>
      </c>
      <c r="E36" s="59" t="s">
        <v>116</v>
      </c>
      <c r="F36" s="94"/>
      <c r="G36" s="95"/>
      <c r="H36" s="88"/>
      <c r="I36" s="96" t="s">
        <v>127</v>
      </c>
      <c r="J36" s="80" t="s">
        <v>37</v>
      </c>
      <c r="K36" s="317">
        <f>N36</f>
        <v>0</v>
      </c>
      <c r="L36" s="318"/>
      <c r="M36" s="318"/>
      <c r="N36" s="324">
        <f>10-10</f>
        <v>0</v>
      </c>
      <c r="O36" s="52" t="s">
        <v>123</v>
      </c>
      <c r="P36" s="101"/>
    </row>
    <row r="37" spans="1:16" ht="57" customHeight="1" x14ac:dyDescent="0.2">
      <c r="A37" s="299"/>
      <c r="B37" s="44"/>
      <c r="C37" s="405"/>
      <c r="D37" s="226" t="s">
        <v>42</v>
      </c>
      <c r="E37" s="59" t="s">
        <v>115</v>
      </c>
      <c r="F37" s="97"/>
      <c r="G37" s="95"/>
      <c r="H37" s="88"/>
      <c r="I37" s="77" t="s">
        <v>127</v>
      </c>
      <c r="J37" s="80" t="s">
        <v>37</v>
      </c>
      <c r="K37" s="317">
        <f>L37+N37</f>
        <v>0</v>
      </c>
      <c r="L37" s="318"/>
      <c r="M37" s="318"/>
      <c r="N37" s="319">
        <f>20-20</f>
        <v>0</v>
      </c>
      <c r="O37" s="13" t="s">
        <v>123</v>
      </c>
      <c r="P37" s="101"/>
    </row>
    <row r="38" spans="1:16" ht="41.25" customHeight="1" x14ac:dyDescent="0.2">
      <c r="A38" s="299"/>
      <c r="B38" s="44"/>
      <c r="C38" s="405"/>
      <c r="D38" s="231" t="s">
        <v>117</v>
      </c>
      <c r="E38" s="91" t="s">
        <v>88</v>
      </c>
      <c r="F38" s="54"/>
      <c r="G38" s="56"/>
      <c r="H38" s="93"/>
      <c r="I38" s="96" t="s">
        <v>127</v>
      </c>
      <c r="J38" s="83" t="s">
        <v>37</v>
      </c>
      <c r="K38" s="333">
        <f>L38+N38</f>
        <v>29.5</v>
      </c>
      <c r="L38" s="321"/>
      <c r="M38" s="321"/>
      <c r="N38" s="334">
        <f>39.5-10</f>
        <v>29.5</v>
      </c>
      <c r="O38" s="52" t="s">
        <v>82</v>
      </c>
      <c r="P38" s="102">
        <v>1</v>
      </c>
    </row>
    <row r="39" spans="1:16" ht="27.75" customHeight="1" x14ac:dyDescent="0.2">
      <c r="A39" s="299"/>
      <c r="B39" s="44"/>
      <c r="C39" s="405"/>
      <c r="D39" s="226" t="s">
        <v>118</v>
      </c>
      <c r="E39" s="500" t="s">
        <v>89</v>
      </c>
      <c r="F39" s="54"/>
      <c r="G39" s="56"/>
      <c r="H39" s="93"/>
      <c r="I39" s="689" t="s">
        <v>127</v>
      </c>
      <c r="J39" s="80" t="s">
        <v>37</v>
      </c>
      <c r="K39" s="317">
        <f>L39+N39</f>
        <v>14.8</v>
      </c>
      <c r="L39" s="326"/>
      <c r="M39" s="326"/>
      <c r="N39" s="349">
        <v>14.8</v>
      </c>
      <c r="O39" s="691" t="s">
        <v>82</v>
      </c>
      <c r="P39" s="693">
        <v>1</v>
      </c>
    </row>
    <row r="40" spans="1:16" ht="13.5" customHeight="1" x14ac:dyDescent="0.2">
      <c r="A40" s="299"/>
      <c r="B40" s="44"/>
      <c r="C40" s="405"/>
      <c r="D40" s="230"/>
      <c r="E40" s="502"/>
      <c r="F40" s="60"/>
      <c r="G40" s="61"/>
      <c r="H40" s="84"/>
      <c r="I40" s="690"/>
      <c r="J40" s="354" t="s">
        <v>9</v>
      </c>
      <c r="K40" s="350">
        <f>SUM(K35:K39)</f>
        <v>44.3</v>
      </c>
      <c r="L40" s="351">
        <f>SUM(L38:L39)</f>
        <v>0</v>
      </c>
      <c r="M40" s="351">
        <f>SUM(M38:M39)</f>
        <v>0</v>
      </c>
      <c r="N40" s="352">
        <f>SUM(N35:N39)</f>
        <v>44.3</v>
      </c>
      <c r="O40" s="692"/>
      <c r="P40" s="694"/>
    </row>
    <row r="41" spans="1:16" ht="14.25" customHeight="1" thickBot="1" x14ac:dyDescent="0.25">
      <c r="A41" s="300"/>
      <c r="B41" s="62"/>
      <c r="C41" s="408"/>
      <c r="D41" s="660"/>
      <c r="E41" s="660"/>
      <c r="F41" s="660"/>
      <c r="G41" s="660"/>
      <c r="H41" s="660"/>
      <c r="I41" s="418"/>
      <c r="J41" s="419" t="s">
        <v>9</v>
      </c>
      <c r="K41" s="420">
        <f>K40+K34</f>
        <v>108.7</v>
      </c>
      <c r="L41" s="413">
        <f>L40+L34</f>
        <v>0</v>
      </c>
      <c r="M41" s="413">
        <f>M40+M34</f>
        <v>0</v>
      </c>
      <c r="N41" s="421">
        <f>N40+N34</f>
        <v>108.7</v>
      </c>
      <c r="O41" s="643"/>
      <c r="P41" s="644"/>
    </row>
    <row r="42" spans="1:16" ht="14.25" customHeight="1" x14ac:dyDescent="0.2">
      <c r="A42" s="589" t="s">
        <v>8</v>
      </c>
      <c r="B42" s="545" t="s">
        <v>8</v>
      </c>
      <c r="C42" s="548" t="s">
        <v>39</v>
      </c>
      <c r="D42" s="667"/>
      <c r="E42" s="687" t="s">
        <v>86</v>
      </c>
      <c r="F42" s="578"/>
      <c r="G42" s="653" t="s">
        <v>40</v>
      </c>
      <c r="H42" s="685" t="s">
        <v>47</v>
      </c>
      <c r="I42" s="85"/>
      <c r="J42" s="11" t="s">
        <v>37</v>
      </c>
      <c r="K42" s="314">
        <f t="shared" ref="K42:K50" si="0">L42+N42</f>
        <v>0</v>
      </c>
      <c r="L42" s="315"/>
      <c r="M42" s="315"/>
      <c r="N42" s="347"/>
      <c r="O42" s="12"/>
      <c r="P42" s="67"/>
    </row>
    <row r="43" spans="1:16" ht="14.25" customHeight="1" x14ac:dyDescent="0.2">
      <c r="A43" s="590"/>
      <c r="B43" s="546"/>
      <c r="C43" s="549"/>
      <c r="D43" s="668"/>
      <c r="E43" s="688"/>
      <c r="F43" s="658"/>
      <c r="G43" s="503"/>
      <c r="H43" s="686"/>
      <c r="I43" s="497" t="s">
        <v>128</v>
      </c>
      <c r="J43" s="21"/>
      <c r="K43" s="317">
        <f t="shared" si="0"/>
        <v>0</v>
      </c>
      <c r="L43" s="321"/>
      <c r="M43" s="321"/>
      <c r="N43" s="322"/>
      <c r="O43" s="13"/>
      <c r="P43" s="67"/>
    </row>
    <row r="44" spans="1:16" ht="14.25" customHeight="1" x14ac:dyDescent="0.2">
      <c r="A44" s="590"/>
      <c r="B44" s="546"/>
      <c r="C44" s="549"/>
      <c r="D44" s="668"/>
      <c r="E44" s="500" t="s">
        <v>91</v>
      </c>
      <c r="F44" s="659"/>
      <c r="G44" s="503"/>
      <c r="H44" s="686"/>
      <c r="I44" s="497"/>
      <c r="J44" s="21" t="s">
        <v>37</v>
      </c>
      <c r="K44" s="323">
        <f t="shared" si="0"/>
        <v>23</v>
      </c>
      <c r="L44" s="318"/>
      <c r="M44" s="318"/>
      <c r="N44" s="324">
        <v>23</v>
      </c>
      <c r="O44" s="555" t="s">
        <v>57</v>
      </c>
      <c r="P44" s="67">
        <v>1</v>
      </c>
    </row>
    <row r="45" spans="1:16" ht="14.25" customHeight="1" x14ac:dyDescent="0.2">
      <c r="A45" s="590"/>
      <c r="B45" s="546"/>
      <c r="C45" s="549"/>
      <c r="D45" s="668"/>
      <c r="E45" s="501"/>
      <c r="F45" s="579"/>
      <c r="G45" s="503"/>
      <c r="H45" s="686"/>
      <c r="I45" s="497"/>
      <c r="J45" s="26"/>
      <c r="K45" s="320">
        <f t="shared" si="0"/>
        <v>0</v>
      </c>
      <c r="L45" s="321"/>
      <c r="M45" s="321"/>
      <c r="N45" s="322"/>
      <c r="O45" s="555"/>
      <c r="P45" s="67"/>
    </row>
    <row r="46" spans="1:16" ht="14.25" customHeight="1" x14ac:dyDescent="0.2">
      <c r="A46" s="590"/>
      <c r="B46" s="546"/>
      <c r="C46" s="549"/>
      <c r="D46" s="668"/>
      <c r="E46" s="501"/>
      <c r="F46" s="579"/>
      <c r="G46" s="503"/>
      <c r="H46" s="686"/>
      <c r="I46" s="497"/>
      <c r="J46" s="21"/>
      <c r="K46" s="323">
        <f t="shared" si="0"/>
        <v>0</v>
      </c>
      <c r="L46" s="318"/>
      <c r="M46" s="318"/>
      <c r="N46" s="324"/>
      <c r="O46" s="13"/>
      <c r="P46" s="67"/>
    </row>
    <row r="47" spans="1:16" ht="14.25" customHeight="1" x14ac:dyDescent="0.2">
      <c r="A47" s="590"/>
      <c r="B47" s="546"/>
      <c r="C47" s="549"/>
      <c r="D47" s="668"/>
      <c r="E47" s="502"/>
      <c r="F47" s="658"/>
      <c r="G47" s="503"/>
      <c r="H47" s="686"/>
      <c r="I47" s="497"/>
      <c r="J47" s="26"/>
      <c r="K47" s="320">
        <f t="shared" si="0"/>
        <v>0</v>
      </c>
      <c r="L47" s="321"/>
      <c r="M47" s="321"/>
      <c r="N47" s="322"/>
      <c r="O47" s="40"/>
      <c r="P47" s="102"/>
    </row>
    <row r="48" spans="1:16" ht="14.25" customHeight="1" x14ac:dyDescent="0.2">
      <c r="A48" s="590"/>
      <c r="B48" s="546"/>
      <c r="C48" s="549"/>
      <c r="D48" s="668"/>
      <c r="E48" s="501" t="s">
        <v>56</v>
      </c>
      <c r="F48" s="659"/>
      <c r="G48" s="503"/>
      <c r="H48" s="686"/>
      <c r="I48" s="497"/>
      <c r="J48" s="21" t="s">
        <v>37</v>
      </c>
      <c r="K48" s="323">
        <f t="shared" si="0"/>
        <v>0</v>
      </c>
      <c r="L48" s="318"/>
      <c r="M48" s="318"/>
      <c r="N48" s="324">
        <f>10-10</f>
        <v>0</v>
      </c>
      <c r="O48" s="555" t="s">
        <v>124</v>
      </c>
      <c r="P48" s="67">
        <v>1</v>
      </c>
    </row>
    <row r="49" spans="1:18" ht="14.25" customHeight="1" x14ac:dyDescent="0.2">
      <c r="A49" s="590"/>
      <c r="B49" s="546"/>
      <c r="C49" s="549"/>
      <c r="D49" s="668"/>
      <c r="E49" s="501"/>
      <c r="F49" s="579"/>
      <c r="G49" s="503"/>
      <c r="H49" s="686"/>
      <c r="I49" s="497"/>
      <c r="J49" s="26"/>
      <c r="K49" s="320">
        <f t="shared" si="0"/>
        <v>0</v>
      </c>
      <c r="L49" s="321"/>
      <c r="M49" s="321"/>
      <c r="N49" s="322"/>
      <c r="O49" s="555"/>
      <c r="P49" s="67"/>
    </row>
    <row r="50" spans="1:18" ht="14.25" customHeight="1" x14ac:dyDescent="0.2">
      <c r="A50" s="590"/>
      <c r="B50" s="546"/>
      <c r="C50" s="549"/>
      <c r="D50" s="668"/>
      <c r="E50" s="501"/>
      <c r="F50" s="579"/>
      <c r="G50" s="503"/>
      <c r="H50" s="686"/>
      <c r="I50" s="497"/>
      <c r="J50" s="98"/>
      <c r="K50" s="338">
        <f t="shared" si="0"/>
        <v>0</v>
      </c>
      <c r="L50" s="326"/>
      <c r="M50" s="326"/>
      <c r="N50" s="327"/>
      <c r="O50" s="13"/>
      <c r="P50" s="67"/>
    </row>
    <row r="51" spans="1:18" ht="14.25" customHeight="1" thickBot="1" x14ac:dyDescent="0.25">
      <c r="A51" s="591"/>
      <c r="B51" s="547"/>
      <c r="C51" s="550"/>
      <c r="D51" s="669"/>
      <c r="E51" s="582"/>
      <c r="F51" s="580"/>
      <c r="G51" s="654"/>
      <c r="H51" s="574"/>
      <c r="I51" s="506"/>
      <c r="J51" s="357" t="s">
        <v>9</v>
      </c>
      <c r="K51" s="355">
        <f>SUM(K42:K50)</f>
        <v>23</v>
      </c>
      <c r="L51" s="356">
        <f>SUM(L42:L50)</f>
        <v>0</v>
      </c>
      <c r="M51" s="356">
        <f>SUM(M42:M50)</f>
        <v>0</v>
      </c>
      <c r="N51" s="356">
        <f>SUM(N42:N50)</f>
        <v>23</v>
      </c>
      <c r="O51" s="14"/>
      <c r="P51" s="70"/>
    </row>
    <row r="52" spans="1:18" ht="14.25" customHeight="1" x14ac:dyDescent="0.2">
      <c r="A52" s="589" t="s">
        <v>8</v>
      </c>
      <c r="B52" s="545" t="s">
        <v>8</v>
      </c>
      <c r="C52" s="548" t="s">
        <v>40</v>
      </c>
      <c r="D52" s="667"/>
      <c r="E52" s="575" t="s">
        <v>58</v>
      </c>
      <c r="F52" s="578"/>
      <c r="G52" s="653" t="s">
        <v>40</v>
      </c>
      <c r="H52" s="572" t="s">
        <v>47</v>
      </c>
      <c r="I52" s="559" t="s">
        <v>129</v>
      </c>
      <c r="J52" s="11" t="s">
        <v>37</v>
      </c>
      <c r="K52" s="314">
        <f>L52+N52</f>
        <v>27</v>
      </c>
      <c r="L52" s="315">
        <v>27</v>
      </c>
      <c r="M52" s="315"/>
      <c r="N52" s="347"/>
      <c r="O52" s="554" t="s">
        <v>125</v>
      </c>
      <c r="P52" s="67">
        <v>100</v>
      </c>
    </row>
    <row r="53" spans="1:18" ht="14.25" customHeight="1" x14ac:dyDescent="0.2">
      <c r="A53" s="590"/>
      <c r="B53" s="546"/>
      <c r="C53" s="549"/>
      <c r="D53" s="668"/>
      <c r="E53" s="576"/>
      <c r="F53" s="579"/>
      <c r="G53" s="503"/>
      <c r="H53" s="573"/>
      <c r="I53" s="560"/>
      <c r="J53" s="21"/>
      <c r="K53" s="317">
        <f>L53+N53</f>
        <v>0</v>
      </c>
      <c r="L53" s="321"/>
      <c r="M53" s="321"/>
      <c r="N53" s="322"/>
      <c r="O53" s="555"/>
      <c r="P53" s="67"/>
    </row>
    <row r="54" spans="1:18" ht="14.25" customHeight="1" x14ac:dyDescent="0.2">
      <c r="A54" s="590"/>
      <c r="B54" s="546"/>
      <c r="C54" s="549"/>
      <c r="D54" s="668"/>
      <c r="E54" s="576"/>
      <c r="F54" s="579"/>
      <c r="G54" s="503"/>
      <c r="H54" s="573"/>
      <c r="I54" s="560"/>
      <c r="J54" s="92"/>
      <c r="K54" s="338">
        <f>L54+N54</f>
        <v>0</v>
      </c>
      <c r="L54" s="326"/>
      <c r="M54" s="326"/>
      <c r="N54" s="327"/>
      <c r="O54" s="13" t="s">
        <v>100</v>
      </c>
      <c r="P54" s="67">
        <v>1</v>
      </c>
    </row>
    <row r="55" spans="1:18" ht="14.25" customHeight="1" thickBot="1" x14ac:dyDescent="0.25">
      <c r="A55" s="591"/>
      <c r="B55" s="547"/>
      <c r="C55" s="550"/>
      <c r="D55" s="669"/>
      <c r="E55" s="577"/>
      <c r="F55" s="580"/>
      <c r="G55" s="654"/>
      <c r="H55" s="574"/>
      <c r="I55" s="561"/>
      <c r="J55" s="357" t="s">
        <v>9</v>
      </c>
      <c r="K55" s="355">
        <f>SUM(K52:K54)</f>
        <v>27</v>
      </c>
      <c r="L55" s="356">
        <f>SUM(L52:L54)</f>
        <v>27</v>
      </c>
      <c r="M55" s="356">
        <f>SUM(M52:M54)</f>
        <v>0</v>
      </c>
      <c r="N55" s="356">
        <f>SUM(N52:N54)</f>
        <v>0</v>
      </c>
      <c r="O55" s="14"/>
      <c r="P55" s="70"/>
    </row>
    <row r="56" spans="1:18" ht="14.25" customHeight="1" thickBot="1" x14ac:dyDescent="0.25">
      <c r="A56" s="297" t="s">
        <v>8</v>
      </c>
      <c r="B56" s="359" t="s">
        <v>8</v>
      </c>
      <c r="C56" s="673" t="s">
        <v>11</v>
      </c>
      <c r="D56" s="673"/>
      <c r="E56" s="673"/>
      <c r="F56" s="673"/>
      <c r="G56" s="673"/>
      <c r="H56" s="673"/>
      <c r="I56" s="673"/>
      <c r="J56" s="674"/>
      <c r="K56" s="360">
        <f>SUM(K55,K51,K41,K29)</f>
        <v>990.2</v>
      </c>
      <c r="L56" s="360">
        <f>SUM(L55,L51,L41,L29)</f>
        <v>171.2</v>
      </c>
      <c r="M56" s="360">
        <f>SUM(M55,M51,M41,M29)</f>
        <v>103.1</v>
      </c>
      <c r="N56" s="360">
        <f>SUM(N55,N51,N41,N29)</f>
        <v>819</v>
      </c>
      <c r="O56" s="361"/>
      <c r="P56" s="362"/>
    </row>
    <row r="57" spans="1:18" ht="14.25" customHeight="1" thickBot="1" x14ac:dyDescent="0.25">
      <c r="A57" s="297" t="s">
        <v>8</v>
      </c>
      <c r="B57" s="359" t="s">
        <v>10</v>
      </c>
      <c r="C57" s="670" t="s">
        <v>59</v>
      </c>
      <c r="D57" s="671"/>
      <c r="E57" s="671"/>
      <c r="F57" s="671"/>
      <c r="G57" s="671"/>
      <c r="H57" s="671"/>
      <c r="I57" s="671"/>
      <c r="J57" s="671"/>
      <c r="K57" s="671"/>
      <c r="L57" s="671"/>
      <c r="M57" s="671"/>
      <c r="N57" s="671"/>
      <c r="O57" s="671"/>
      <c r="P57" s="672"/>
    </row>
    <row r="58" spans="1:18" ht="14.25" customHeight="1" x14ac:dyDescent="0.2">
      <c r="A58" s="589" t="s">
        <v>8</v>
      </c>
      <c r="B58" s="545" t="s">
        <v>10</v>
      </c>
      <c r="C58" s="548" t="s">
        <v>8</v>
      </c>
      <c r="D58" s="43"/>
      <c r="E58" s="400" t="s">
        <v>104</v>
      </c>
      <c r="F58" s="578"/>
      <c r="G58" s="556" t="s">
        <v>8</v>
      </c>
      <c r="H58" s="572" t="s">
        <v>47</v>
      </c>
      <c r="I58" s="505" t="s">
        <v>130</v>
      </c>
      <c r="J58" s="15" t="s">
        <v>37</v>
      </c>
      <c r="K58" s="314">
        <f t="shared" ref="K58:K64" si="1">L58+N58</f>
        <v>26</v>
      </c>
      <c r="L58" s="315">
        <v>26</v>
      </c>
      <c r="M58" s="315"/>
      <c r="N58" s="316"/>
      <c r="O58" s="12" t="s">
        <v>54</v>
      </c>
      <c r="P58" s="30">
        <v>85</v>
      </c>
      <c r="R58" s="10"/>
    </row>
    <row r="59" spans="1:18" ht="14.25" customHeight="1" x14ac:dyDescent="0.2">
      <c r="A59" s="590"/>
      <c r="B59" s="546"/>
      <c r="C59" s="549"/>
      <c r="D59" s="503" t="s">
        <v>8</v>
      </c>
      <c r="E59" s="500" t="s">
        <v>61</v>
      </c>
      <c r="F59" s="579"/>
      <c r="G59" s="557"/>
      <c r="H59" s="573"/>
      <c r="I59" s="497"/>
      <c r="J59" s="31"/>
      <c r="K59" s="320"/>
      <c r="L59" s="331"/>
      <c r="M59" s="331"/>
      <c r="N59" s="332"/>
      <c r="O59" s="13"/>
      <c r="P59" s="28"/>
      <c r="R59" s="10"/>
    </row>
    <row r="60" spans="1:18" ht="14.25" customHeight="1" x14ac:dyDescent="0.2">
      <c r="A60" s="590"/>
      <c r="B60" s="546"/>
      <c r="C60" s="549"/>
      <c r="D60" s="503"/>
      <c r="E60" s="501"/>
      <c r="F60" s="579"/>
      <c r="G60" s="557"/>
      <c r="H60" s="573"/>
      <c r="I60" s="497"/>
      <c r="J60" s="22"/>
      <c r="K60" s="317"/>
      <c r="L60" s="318"/>
      <c r="M60" s="318"/>
      <c r="N60" s="319"/>
      <c r="O60" s="13"/>
      <c r="P60" s="28"/>
      <c r="R60" s="10"/>
    </row>
    <row r="61" spans="1:18" ht="14.25" customHeight="1" x14ac:dyDescent="0.2">
      <c r="A61" s="590"/>
      <c r="B61" s="546"/>
      <c r="C61" s="549"/>
      <c r="D61" s="503"/>
      <c r="E61" s="502"/>
      <c r="F61" s="579"/>
      <c r="G61" s="557"/>
      <c r="H61" s="573"/>
      <c r="I61" s="68"/>
      <c r="J61" s="22"/>
      <c r="K61" s="317"/>
      <c r="L61" s="318"/>
      <c r="M61" s="318"/>
      <c r="N61" s="319"/>
      <c r="O61" s="13"/>
      <c r="P61" s="28"/>
      <c r="R61" s="10"/>
    </row>
    <row r="62" spans="1:18" ht="14.25" customHeight="1" x14ac:dyDescent="0.2">
      <c r="A62" s="590"/>
      <c r="B62" s="546"/>
      <c r="C62" s="549"/>
      <c r="D62" s="503" t="s">
        <v>10</v>
      </c>
      <c r="E62" s="501" t="s">
        <v>62</v>
      </c>
      <c r="F62" s="579"/>
      <c r="G62" s="557"/>
      <c r="H62" s="573"/>
      <c r="I62" s="68"/>
      <c r="J62" s="31" t="s">
        <v>37</v>
      </c>
      <c r="K62" s="320">
        <f t="shared" si="1"/>
        <v>10</v>
      </c>
      <c r="L62" s="321">
        <v>10</v>
      </c>
      <c r="M62" s="321"/>
      <c r="N62" s="334"/>
      <c r="O62" s="13"/>
      <c r="P62" s="28"/>
      <c r="R62" s="10"/>
    </row>
    <row r="63" spans="1:18" ht="14.25" customHeight="1" x14ac:dyDescent="0.2">
      <c r="A63" s="590"/>
      <c r="B63" s="546"/>
      <c r="C63" s="549"/>
      <c r="D63" s="503"/>
      <c r="E63" s="501"/>
      <c r="F63" s="579"/>
      <c r="G63" s="557"/>
      <c r="H63" s="573"/>
      <c r="I63" s="68"/>
      <c r="J63" s="16"/>
      <c r="K63" s="333"/>
      <c r="L63" s="326"/>
      <c r="M63" s="326"/>
      <c r="N63" s="349"/>
      <c r="O63" s="13"/>
      <c r="P63" s="28"/>
      <c r="R63" s="10"/>
    </row>
    <row r="64" spans="1:18" ht="14.25" customHeight="1" x14ac:dyDescent="0.2">
      <c r="A64" s="302"/>
      <c r="B64" s="89"/>
      <c r="C64" s="422"/>
      <c r="D64" s="503" t="s">
        <v>39</v>
      </c>
      <c r="E64" s="500" t="s">
        <v>99</v>
      </c>
      <c r="F64" s="645"/>
      <c r="G64" s="295"/>
      <c r="H64" s="296"/>
      <c r="I64" s="68"/>
      <c r="J64" s="22" t="s">
        <v>37</v>
      </c>
      <c r="K64" s="317">
        <f t="shared" si="1"/>
        <v>30</v>
      </c>
      <c r="L64" s="318">
        <v>30</v>
      </c>
      <c r="M64" s="318"/>
      <c r="N64" s="319"/>
      <c r="O64" s="13"/>
      <c r="P64" s="28"/>
      <c r="R64" s="10"/>
    </row>
    <row r="65" spans="1:18" ht="14.25" customHeight="1" x14ac:dyDescent="0.2">
      <c r="A65" s="302"/>
      <c r="B65" s="89"/>
      <c r="C65" s="422"/>
      <c r="D65" s="504"/>
      <c r="E65" s="502"/>
      <c r="F65" s="646"/>
      <c r="G65" s="401"/>
      <c r="H65" s="280"/>
      <c r="I65" s="402"/>
      <c r="J65" s="403" t="s">
        <v>9</v>
      </c>
      <c r="K65" s="350">
        <f>SUM(K58:K64)</f>
        <v>66</v>
      </c>
      <c r="L65" s="351">
        <f>SUM(L58:L64)</f>
        <v>66</v>
      </c>
      <c r="M65" s="351"/>
      <c r="N65" s="352"/>
      <c r="O65" s="40"/>
      <c r="P65" s="37"/>
      <c r="R65" s="10"/>
    </row>
    <row r="66" spans="1:18" ht="14.25" customHeight="1" thickBot="1" x14ac:dyDescent="0.25">
      <c r="A66" s="302"/>
      <c r="B66" s="294"/>
      <c r="C66" s="423"/>
      <c r="D66" s="424"/>
      <c r="E66" s="425"/>
      <c r="F66" s="426"/>
      <c r="G66" s="427"/>
      <c r="H66" s="428"/>
      <c r="I66" s="429"/>
      <c r="J66" s="430" t="s">
        <v>9</v>
      </c>
      <c r="K66" s="431">
        <f>K65</f>
        <v>66</v>
      </c>
      <c r="L66" s="432">
        <f>L65</f>
        <v>66</v>
      </c>
      <c r="M66" s="432"/>
      <c r="N66" s="433"/>
      <c r="O66" s="434"/>
      <c r="P66" s="435"/>
      <c r="R66" s="10"/>
    </row>
    <row r="67" spans="1:18" ht="14.25" customHeight="1" x14ac:dyDescent="0.2">
      <c r="A67" s="589" t="s">
        <v>8</v>
      </c>
      <c r="B67" s="545" t="s">
        <v>10</v>
      </c>
      <c r="C67" s="548" t="s">
        <v>10</v>
      </c>
      <c r="D67" s="667"/>
      <c r="E67" s="551" t="s">
        <v>63</v>
      </c>
      <c r="F67" s="578"/>
      <c r="G67" s="556" t="s">
        <v>8</v>
      </c>
      <c r="H67" s="572" t="s">
        <v>47</v>
      </c>
      <c r="I67" s="505" t="s">
        <v>130</v>
      </c>
      <c r="J67" s="15" t="s">
        <v>80</v>
      </c>
      <c r="K67" s="314">
        <f>L67+N67</f>
        <v>2200</v>
      </c>
      <c r="L67" s="315">
        <v>2200</v>
      </c>
      <c r="M67" s="315"/>
      <c r="N67" s="347"/>
      <c r="O67" s="12" t="s">
        <v>133</v>
      </c>
      <c r="P67" s="30">
        <v>7</v>
      </c>
      <c r="R67" s="10"/>
    </row>
    <row r="68" spans="1:18" ht="14.25" customHeight="1" x14ac:dyDescent="0.2">
      <c r="A68" s="590"/>
      <c r="B68" s="546"/>
      <c r="C68" s="549"/>
      <c r="D68" s="668"/>
      <c r="E68" s="552"/>
      <c r="F68" s="579"/>
      <c r="G68" s="557"/>
      <c r="H68" s="573"/>
      <c r="I68" s="497"/>
      <c r="J68" s="22" t="s">
        <v>113</v>
      </c>
      <c r="K68" s="317">
        <f>L68+N68</f>
        <v>10.8</v>
      </c>
      <c r="L68" s="321">
        <v>10.8</v>
      </c>
      <c r="M68" s="321"/>
      <c r="N68" s="322"/>
      <c r="O68" s="13"/>
      <c r="P68" s="28"/>
      <c r="R68" s="10"/>
    </row>
    <row r="69" spans="1:18" ht="14.25" customHeight="1" thickBot="1" x14ac:dyDescent="0.25">
      <c r="A69" s="591"/>
      <c r="B69" s="547"/>
      <c r="C69" s="550"/>
      <c r="D69" s="669"/>
      <c r="E69" s="553"/>
      <c r="F69" s="580"/>
      <c r="G69" s="558"/>
      <c r="H69" s="574"/>
      <c r="I69" s="497"/>
      <c r="J69" s="357" t="s">
        <v>9</v>
      </c>
      <c r="K69" s="355">
        <f>SUM(K67:K68)</f>
        <v>2210.8000000000002</v>
      </c>
      <c r="L69" s="356">
        <f>SUM(L67:L68)</f>
        <v>2210.8000000000002</v>
      </c>
      <c r="M69" s="356"/>
      <c r="N69" s="356"/>
      <c r="O69" s="14"/>
      <c r="P69" s="29"/>
      <c r="R69" s="10"/>
    </row>
    <row r="70" spans="1:18" ht="14.25" customHeight="1" x14ac:dyDescent="0.2">
      <c r="A70" s="589" t="s">
        <v>8</v>
      </c>
      <c r="B70" s="545" t="s">
        <v>10</v>
      </c>
      <c r="C70" s="548" t="s">
        <v>39</v>
      </c>
      <c r="D70" s="667"/>
      <c r="E70" s="551" t="s">
        <v>64</v>
      </c>
      <c r="F70" s="578"/>
      <c r="G70" s="556" t="s">
        <v>8</v>
      </c>
      <c r="H70" s="572" t="s">
        <v>47</v>
      </c>
      <c r="I70" s="505" t="s">
        <v>130</v>
      </c>
      <c r="J70" s="15" t="s">
        <v>37</v>
      </c>
      <c r="K70" s="314">
        <f>L70+N70</f>
        <v>8</v>
      </c>
      <c r="L70" s="315">
        <v>8</v>
      </c>
      <c r="M70" s="315"/>
      <c r="N70" s="347"/>
      <c r="O70" s="564" t="s">
        <v>65</v>
      </c>
      <c r="P70" s="47">
        <v>1</v>
      </c>
      <c r="R70" s="10"/>
    </row>
    <row r="71" spans="1:18" ht="14.25" customHeight="1" x14ac:dyDescent="0.2">
      <c r="A71" s="590"/>
      <c r="B71" s="546"/>
      <c r="C71" s="549"/>
      <c r="D71" s="668"/>
      <c r="E71" s="552"/>
      <c r="F71" s="579"/>
      <c r="G71" s="557"/>
      <c r="H71" s="573"/>
      <c r="I71" s="497"/>
      <c r="J71" s="22"/>
      <c r="K71" s="317"/>
      <c r="L71" s="321"/>
      <c r="M71" s="321"/>
      <c r="N71" s="322"/>
      <c r="O71" s="565"/>
      <c r="P71" s="48"/>
      <c r="R71" s="10"/>
    </row>
    <row r="72" spans="1:18" ht="14.25" customHeight="1" thickBot="1" x14ac:dyDescent="0.25">
      <c r="A72" s="591"/>
      <c r="B72" s="547"/>
      <c r="C72" s="550"/>
      <c r="D72" s="669"/>
      <c r="E72" s="553"/>
      <c r="F72" s="580"/>
      <c r="G72" s="558"/>
      <c r="H72" s="574"/>
      <c r="I72" s="497"/>
      <c r="J72" s="357" t="s">
        <v>9</v>
      </c>
      <c r="K72" s="355">
        <f>SUM(K70:K71)</f>
        <v>8</v>
      </c>
      <c r="L72" s="356">
        <f>SUM(L70:L71)</f>
        <v>8</v>
      </c>
      <c r="M72" s="356"/>
      <c r="N72" s="356"/>
      <c r="O72" s="675"/>
      <c r="P72" s="49"/>
      <c r="R72" s="10"/>
    </row>
    <row r="73" spans="1:18" ht="14.25" customHeight="1" thickBot="1" x14ac:dyDescent="0.25">
      <c r="A73" s="303" t="s">
        <v>8</v>
      </c>
      <c r="B73" s="9" t="s">
        <v>10</v>
      </c>
      <c r="C73" s="603" t="s">
        <v>11</v>
      </c>
      <c r="D73" s="603"/>
      <c r="E73" s="603"/>
      <c r="F73" s="603"/>
      <c r="G73" s="603"/>
      <c r="H73" s="603"/>
      <c r="I73" s="603"/>
      <c r="J73" s="604"/>
      <c r="K73" s="19">
        <f>SUM(K72,K69,K65)</f>
        <v>2284.8000000000002</v>
      </c>
      <c r="L73" s="19">
        <f>L72+L69+L65</f>
        <v>2284.8000000000002</v>
      </c>
      <c r="M73" s="19"/>
      <c r="N73" s="65"/>
      <c r="O73" s="562"/>
      <c r="P73" s="563"/>
    </row>
    <row r="74" spans="1:18" ht="14.25" customHeight="1" thickBot="1" x14ac:dyDescent="0.25">
      <c r="A74" s="297" t="s">
        <v>8</v>
      </c>
      <c r="B74" s="9" t="s">
        <v>39</v>
      </c>
      <c r="C74" s="598" t="s">
        <v>60</v>
      </c>
      <c r="D74" s="599"/>
      <c r="E74" s="599"/>
      <c r="F74" s="599"/>
      <c r="G74" s="599"/>
      <c r="H74" s="599"/>
      <c r="I74" s="599"/>
      <c r="J74" s="599"/>
      <c r="K74" s="599"/>
      <c r="L74" s="599"/>
      <c r="M74" s="599"/>
      <c r="N74" s="599"/>
      <c r="O74" s="599"/>
      <c r="P74" s="600"/>
    </row>
    <row r="75" spans="1:18" ht="14.25" customHeight="1" x14ac:dyDescent="0.2">
      <c r="A75" s="589" t="s">
        <v>8</v>
      </c>
      <c r="B75" s="545" t="s">
        <v>39</v>
      </c>
      <c r="C75" s="548" t="s">
        <v>8</v>
      </c>
      <c r="D75" s="667"/>
      <c r="E75" s="551" t="s">
        <v>66</v>
      </c>
      <c r="F75" s="679"/>
      <c r="G75" s="556" t="s">
        <v>40</v>
      </c>
      <c r="H75" s="572" t="s">
        <v>47</v>
      </c>
      <c r="I75" s="559" t="s">
        <v>131</v>
      </c>
      <c r="J75" s="15" t="s">
        <v>37</v>
      </c>
      <c r="K75" s="314">
        <f>L75+N75</f>
        <v>105</v>
      </c>
      <c r="L75" s="315">
        <v>105</v>
      </c>
      <c r="M75" s="315"/>
      <c r="N75" s="347"/>
      <c r="O75" s="554" t="s">
        <v>67</v>
      </c>
      <c r="P75" s="30">
        <v>80</v>
      </c>
      <c r="R75" s="10"/>
    </row>
    <row r="76" spans="1:18" ht="14.25" customHeight="1" x14ac:dyDescent="0.2">
      <c r="A76" s="590"/>
      <c r="B76" s="546"/>
      <c r="C76" s="549"/>
      <c r="D76" s="668"/>
      <c r="E76" s="552"/>
      <c r="F76" s="680"/>
      <c r="G76" s="557"/>
      <c r="H76" s="573"/>
      <c r="I76" s="560"/>
      <c r="J76" s="22"/>
      <c r="K76" s="317"/>
      <c r="L76" s="321"/>
      <c r="M76" s="321"/>
      <c r="N76" s="322"/>
      <c r="O76" s="555"/>
      <c r="P76" s="28"/>
      <c r="R76" s="10"/>
    </row>
    <row r="77" spans="1:18" ht="14.25" customHeight="1" x14ac:dyDescent="0.2">
      <c r="A77" s="590"/>
      <c r="B77" s="546"/>
      <c r="C77" s="549"/>
      <c r="D77" s="668"/>
      <c r="E77" s="552"/>
      <c r="F77" s="680"/>
      <c r="G77" s="557"/>
      <c r="H77" s="573"/>
      <c r="I77" s="560"/>
      <c r="J77" s="16"/>
      <c r="K77" s="338"/>
      <c r="L77" s="326"/>
      <c r="M77" s="326"/>
      <c r="N77" s="327"/>
      <c r="O77" s="555" t="s">
        <v>68</v>
      </c>
      <c r="P77" s="28">
        <v>5</v>
      </c>
      <c r="R77" s="10"/>
    </row>
    <row r="78" spans="1:18" ht="14.25" customHeight="1" thickBot="1" x14ac:dyDescent="0.25">
      <c r="A78" s="591"/>
      <c r="B78" s="547"/>
      <c r="C78" s="550"/>
      <c r="D78" s="669"/>
      <c r="E78" s="553"/>
      <c r="F78" s="681"/>
      <c r="G78" s="558"/>
      <c r="H78" s="574"/>
      <c r="I78" s="561"/>
      <c r="J78" s="357" t="s">
        <v>9</v>
      </c>
      <c r="K78" s="355">
        <f>SUM(K75:K77)</f>
        <v>105</v>
      </c>
      <c r="L78" s="356">
        <f>SUM(L75:L77)</f>
        <v>105</v>
      </c>
      <c r="M78" s="356">
        <f>SUM(M75:M77)</f>
        <v>0</v>
      </c>
      <c r="N78" s="356">
        <f>SUM(N75:N77)</f>
        <v>0</v>
      </c>
      <c r="O78" s="601"/>
      <c r="P78" s="29"/>
      <c r="R78" s="10"/>
    </row>
    <row r="79" spans="1:18" ht="14.25" customHeight="1" x14ac:dyDescent="0.2">
      <c r="A79" s="589" t="s">
        <v>8</v>
      </c>
      <c r="B79" s="545" t="s">
        <v>39</v>
      </c>
      <c r="C79" s="548" t="s">
        <v>10</v>
      </c>
      <c r="D79" s="667"/>
      <c r="E79" s="551" t="s">
        <v>69</v>
      </c>
      <c r="F79" s="578"/>
      <c r="G79" s="556" t="s">
        <v>40</v>
      </c>
      <c r="H79" s="572" t="s">
        <v>47</v>
      </c>
      <c r="I79" s="559" t="s">
        <v>131</v>
      </c>
      <c r="J79" s="15" t="s">
        <v>37</v>
      </c>
      <c r="K79" s="314">
        <f>L79+N79</f>
        <v>13.5</v>
      </c>
      <c r="L79" s="315">
        <f>12+1.5</f>
        <v>13.5</v>
      </c>
      <c r="M79" s="315"/>
      <c r="N79" s="316"/>
      <c r="O79" s="554" t="s">
        <v>70</v>
      </c>
      <c r="P79" s="30">
        <v>2</v>
      </c>
      <c r="R79" s="10"/>
    </row>
    <row r="80" spans="1:18" ht="14.25" customHeight="1" x14ac:dyDescent="0.2">
      <c r="A80" s="590"/>
      <c r="B80" s="546"/>
      <c r="C80" s="549"/>
      <c r="D80" s="668"/>
      <c r="E80" s="552"/>
      <c r="F80" s="579"/>
      <c r="G80" s="557"/>
      <c r="H80" s="573"/>
      <c r="I80" s="560"/>
      <c r="J80" s="22"/>
      <c r="K80" s="317"/>
      <c r="L80" s="321"/>
      <c r="M80" s="321"/>
      <c r="N80" s="334"/>
      <c r="O80" s="555"/>
      <c r="P80" s="28"/>
      <c r="R80" s="10"/>
    </row>
    <row r="81" spans="1:18" ht="14.25" customHeight="1" x14ac:dyDescent="0.2">
      <c r="A81" s="590"/>
      <c r="B81" s="546"/>
      <c r="C81" s="549"/>
      <c r="D81" s="668"/>
      <c r="E81" s="552"/>
      <c r="F81" s="579"/>
      <c r="G81" s="557"/>
      <c r="H81" s="573"/>
      <c r="I81" s="560"/>
      <c r="J81" s="16"/>
      <c r="K81" s="320"/>
      <c r="L81" s="326"/>
      <c r="M81" s="326"/>
      <c r="N81" s="349"/>
      <c r="O81" s="555"/>
      <c r="P81" s="28"/>
      <c r="R81" s="10"/>
    </row>
    <row r="82" spans="1:18" ht="14.25" customHeight="1" thickBot="1" x14ac:dyDescent="0.25">
      <c r="A82" s="591"/>
      <c r="B82" s="547"/>
      <c r="C82" s="550"/>
      <c r="D82" s="669"/>
      <c r="E82" s="553"/>
      <c r="F82" s="580"/>
      <c r="G82" s="558"/>
      <c r="H82" s="574"/>
      <c r="I82" s="561"/>
      <c r="J82" s="357" t="s">
        <v>9</v>
      </c>
      <c r="K82" s="358">
        <f>SUM(K79:K81)</f>
        <v>13.5</v>
      </c>
      <c r="L82" s="356">
        <f>SUM(L79:L81)</f>
        <v>13.5</v>
      </c>
      <c r="M82" s="356">
        <f>SUM(M79:M81)</f>
        <v>0</v>
      </c>
      <c r="N82" s="446">
        <f>SUM(N79:N81)</f>
        <v>0</v>
      </c>
      <c r="O82" s="601"/>
      <c r="P82" s="29"/>
      <c r="R82" s="10"/>
    </row>
    <row r="83" spans="1:18" ht="18" customHeight="1" x14ac:dyDescent="0.2">
      <c r="A83" s="589" t="s">
        <v>8</v>
      </c>
      <c r="B83" s="545" t="s">
        <v>39</v>
      </c>
      <c r="C83" s="548" t="s">
        <v>39</v>
      </c>
      <c r="D83" s="667"/>
      <c r="E83" s="551" t="s">
        <v>71</v>
      </c>
      <c r="F83" s="578"/>
      <c r="G83" s="556" t="s">
        <v>40</v>
      </c>
      <c r="H83" s="572" t="s">
        <v>47</v>
      </c>
      <c r="I83" s="559" t="s">
        <v>131</v>
      </c>
      <c r="J83" s="15" t="s">
        <v>37</v>
      </c>
      <c r="K83" s="314">
        <f>L83+N83</f>
        <v>25.5</v>
      </c>
      <c r="L83" s="315"/>
      <c r="M83" s="315"/>
      <c r="N83" s="316">
        <f>40-14.5</f>
        <v>25.5</v>
      </c>
      <c r="O83" s="554" t="s">
        <v>72</v>
      </c>
      <c r="P83" s="30">
        <v>100</v>
      </c>
      <c r="R83" s="10"/>
    </row>
    <row r="84" spans="1:18" ht="18" customHeight="1" x14ac:dyDescent="0.2">
      <c r="A84" s="590"/>
      <c r="B84" s="546"/>
      <c r="C84" s="549"/>
      <c r="D84" s="668"/>
      <c r="E84" s="552"/>
      <c r="F84" s="579"/>
      <c r="G84" s="557"/>
      <c r="H84" s="573"/>
      <c r="I84" s="560"/>
      <c r="J84" s="22"/>
      <c r="K84" s="317"/>
      <c r="L84" s="321"/>
      <c r="M84" s="321"/>
      <c r="N84" s="334"/>
      <c r="O84" s="555"/>
      <c r="P84" s="28"/>
      <c r="R84" s="10"/>
    </row>
    <row r="85" spans="1:18" ht="18" customHeight="1" x14ac:dyDescent="0.2">
      <c r="A85" s="590"/>
      <c r="B85" s="546"/>
      <c r="C85" s="549"/>
      <c r="D85" s="668"/>
      <c r="E85" s="552"/>
      <c r="F85" s="579"/>
      <c r="G85" s="557"/>
      <c r="H85" s="573"/>
      <c r="I85" s="560"/>
      <c r="J85" s="16"/>
      <c r="K85" s="320"/>
      <c r="L85" s="326"/>
      <c r="M85" s="326"/>
      <c r="N85" s="349"/>
      <c r="O85" s="13" t="s">
        <v>73</v>
      </c>
      <c r="P85" s="28">
        <v>20</v>
      </c>
      <c r="R85" s="10"/>
    </row>
    <row r="86" spans="1:18" ht="14.25" customHeight="1" thickBot="1" x14ac:dyDescent="0.25">
      <c r="A86" s="591"/>
      <c r="B86" s="547"/>
      <c r="C86" s="550"/>
      <c r="D86" s="669"/>
      <c r="E86" s="553"/>
      <c r="F86" s="580"/>
      <c r="G86" s="558"/>
      <c r="H86" s="574"/>
      <c r="I86" s="561"/>
      <c r="J86" s="357" t="s">
        <v>9</v>
      </c>
      <c r="K86" s="358">
        <f>SUM(K83:K85)</f>
        <v>25.5</v>
      </c>
      <c r="L86" s="356">
        <f>SUM(L83:L85)</f>
        <v>0</v>
      </c>
      <c r="M86" s="356">
        <f>SUM(M83:M85)</f>
        <v>0</v>
      </c>
      <c r="N86" s="446">
        <f>SUM(N83:N85)</f>
        <v>25.5</v>
      </c>
      <c r="O86" s="14"/>
      <c r="P86" s="29"/>
      <c r="R86" s="10"/>
    </row>
    <row r="87" spans="1:18" ht="14.25" customHeight="1" x14ac:dyDescent="0.2">
      <c r="A87" s="586" t="s">
        <v>8</v>
      </c>
      <c r="B87" s="592" t="s">
        <v>39</v>
      </c>
      <c r="C87" s="566" t="s">
        <v>41</v>
      </c>
      <c r="D87" s="595"/>
      <c r="E87" s="575" t="s">
        <v>77</v>
      </c>
      <c r="F87" s="578"/>
      <c r="G87" s="556" t="s">
        <v>40</v>
      </c>
      <c r="H87" s="583" t="s">
        <v>47</v>
      </c>
      <c r="I87" s="605" t="s">
        <v>132</v>
      </c>
      <c r="J87" s="23" t="s">
        <v>37</v>
      </c>
      <c r="K87" s="314">
        <f>L87+N87</f>
        <v>13</v>
      </c>
      <c r="L87" s="315"/>
      <c r="M87" s="315"/>
      <c r="N87" s="316">
        <v>13</v>
      </c>
      <c r="O87" s="554" t="s">
        <v>78</v>
      </c>
      <c r="P87" s="30">
        <v>2</v>
      </c>
    </row>
    <row r="88" spans="1:18" ht="14.25" customHeight="1" x14ac:dyDescent="0.2">
      <c r="A88" s="587"/>
      <c r="B88" s="593"/>
      <c r="C88" s="567"/>
      <c r="D88" s="596"/>
      <c r="E88" s="576"/>
      <c r="F88" s="579"/>
      <c r="G88" s="557"/>
      <c r="H88" s="584"/>
      <c r="I88" s="606"/>
      <c r="J88" s="24"/>
      <c r="K88" s="317"/>
      <c r="L88" s="321"/>
      <c r="M88" s="321"/>
      <c r="N88" s="334"/>
      <c r="O88" s="555"/>
      <c r="P88" s="28"/>
    </row>
    <row r="89" spans="1:18" ht="14.25" customHeight="1" thickBot="1" x14ac:dyDescent="0.25">
      <c r="A89" s="588"/>
      <c r="B89" s="594"/>
      <c r="C89" s="568"/>
      <c r="D89" s="597"/>
      <c r="E89" s="577"/>
      <c r="F89" s="580"/>
      <c r="G89" s="558"/>
      <c r="H89" s="585"/>
      <c r="I89" s="607"/>
      <c r="J89" s="357" t="s">
        <v>9</v>
      </c>
      <c r="K89" s="358">
        <f>SUM(K87:K88)</f>
        <v>13</v>
      </c>
      <c r="L89" s="356">
        <f>SUM(L87:L88)</f>
        <v>0</v>
      </c>
      <c r="M89" s="356">
        <f>SUM(M87:M88)</f>
        <v>0</v>
      </c>
      <c r="N89" s="446">
        <f>SUM(N87:N88)</f>
        <v>13</v>
      </c>
      <c r="O89" s="601"/>
      <c r="P89" s="29"/>
      <c r="R89" s="10"/>
    </row>
    <row r="90" spans="1:18" ht="14.25" customHeight="1" thickBot="1" x14ac:dyDescent="0.25">
      <c r="A90" s="303" t="s">
        <v>8</v>
      </c>
      <c r="B90" s="9" t="s">
        <v>39</v>
      </c>
      <c r="C90" s="603" t="s">
        <v>11</v>
      </c>
      <c r="D90" s="603"/>
      <c r="E90" s="603"/>
      <c r="F90" s="603"/>
      <c r="G90" s="603"/>
      <c r="H90" s="603"/>
      <c r="I90" s="603"/>
      <c r="J90" s="604"/>
      <c r="K90" s="19">
        <f>SUM(K86,K82,K78,K89)</f>
        <v>157</v>
      </c>
      <c r="L90" s="19">
        <f>SUM(L86,L82,L78,L89)</f>
        <v>118.5</v>
      </c>
      <c r="M90" s="19">
        <f>SUM(M86,M82,M78,M89)</f>
        <v>0</v>
      </c>
      <c r="N90" s="19">
        <f>SUM(N86,N82,N78,N89)</f>
        <v>38.5</v>
      </c>
      <c r="O90" s="562"/>
      <c r="P90" s="563"/>
    </row>
    <row r="91" spans="1:18" ht="14.25" customHeight="1" thickBot="1" x14ac:dyDescent="0.25">
      <c r="A91" s="303" t="s">
        <v>8</v>
      </c>
      <c r="B91" s="533" t="s">
        <v>12</v>
      </c>
      <c r="C91" s="534"/>
      <c r="D91" s="534"/>
      <c r="E91" s="534"/>
      <c r="F91" s="534"/>
      <c r="G91" s="534"/>
      <c r="H91" s="534"/>
      <c r="I91" s="534"/>
      <c r="J91" s="535"/>
      <c r="K91" s="365">
        <f>L91+N91</f>
        <v>3432</v>
      </c>
      <c r="L91" s="365">
        <f>L90+L73+L56</f>
        <v>2574.5</v>
      </c>
      <c r="M91" s="365">
        <f>M90+M73+M56</f>
        <v>103.1</v>
      </c>
      <c r="N91" s="366">
        <f>N90+N73+N56</f>
        <v>857.5</v>
      </c>
      <c r="O91" s="543"/>
      <c r="P91" s="544"/>
    </row>
    <row r="92" spans="1:18" ht="14.25" customHeight="1" thickBot="1" x14ac:dyDescent="0.25">
      <c r="A92" s="304" t="s">
        <v>10</v>
      </c>
      <c r="B92" s="608" t="s">
        <v>74</v>
      </c>
      <c r="C92" s="609"/>
      <c r="D92" s="609"/>
      <c r="E92" s="609"/>
      <c r="F92" s="609"/>
      <c r="G92" s="609"/>
      <c r="H92" s="609"/>
      <c r="I92" s="609"/>
      <c r="J92" s="609"/>
      <c r="K92" s="609"/>
      <c r="L92" s="609"/>
      <c r="M92" s="609"/>
      <c r="N92" s="609"/>
      <c r="O92" s="609"/>
      <c r="P92" s="610"/>
    </row>
    <row r="93" spans="1:18" ht="14.25" customHeight="1" thickBot="1" x14ac:dyDescent="0.25">
      <c r="A93" s="297" t="s">
        <v>10</v>
      </c>
      <c r="B93" s="9" t="s">
        <v>8</v>
      </c>
      <c r="C93" s="676" t="s">
        <v>75</v>
      </c>
      <c r="D93" s="677"/>
      <c r="E93" s="677"/>
      <c r="F93" s="677"/>
      <c r="G93" s="677"/>
      <c r="H93" s="677"/>
      <c r="I93" s="677"/>
      <c r="J93" s="677"/>
      <c r="K93" s="677"/>
      <c r="L93" s="677"/>
      <c r="M93" s="677"/>
      <c r="N93" s="677"/>
      <c r="O93" s="677"/>
      <c r="P93" s="678"/>
    </row>
    <row r="94" spans="1:18" ht="14.25" customHeight="1" x14ac:dyDescent="0.2">
      <c r="A94" s="586" t="s">
        <v>10</v>
      </c>
      <c r="B94" s="592" t="s">
        <v>8</v>
      </c>
      <c r="C94" s="566" t="s">
        <v>8</v>
      </c>
      <c r="D94" s="595"/>
      <c r="E94" s="575" t="s">
        <v>77</v>
      </c>
      <c r="F94" s="578"/>
      <c r="G94" s="556" t="s">
        <v>40</v>
      </c>
      <c r="H94" s="583" t="s">
        <v>47</v>
      </c>
      <c r="I94" s="605" t="s">
        <v>132</v>
      </c>
      <c r="J94" s="23" t="s">
        <v>37</v>
      </c>
      <c r="K94" s="314">
        <f>L94+N94</f>
        <v>0</v>
      </c>
      <c r="L94" s="315">
        <f>10-10</f>
        <v>0</v>
      </c>
      <c r="M94" s="315"/>
      <c r="N94" s="347"/>
      <c r="O94" s="554" t="s">
        <v>78</v>
      </c>
      <c r="P94" s="30">
        <v>2</v>
      </c>
    </row>
    <row r="95" spans="1:18" ht="14.25" customHeight="1" x14ac:dyDescent="0.2">
      <c r="A95" s="587"/>
      <c r="B95" s="593"/>
      <c r="C95" s="567"/>
      <c r="D95" s="596"/>
      <c r="E95" s="576"/>
      <c r="F95" s="579"/>
      <c r="G95" s="557"/>
      <c r="H95" s="584"/>
      <c r="I95" s="606"/>
      <c r="J95" s="24"/>
      <c r="K95" s="317"/>
      <c r="L95" s="321"/>
      <c r="M95" s="321"/>
      <c r="N95" s="322"/>
      <c r="O95" s="555"/>
      <c r="P95" s="28"/>
    </row>
    <row r="96" spans="1:18" ht="14.25" customHeight="1" thickBot="1" x14ac:dyDescent="0.25">
      <c r="A96" s="588"/>
      <c r="B96" s="594"/>
      <c r="C96" s="568"/>
      <c r="D96" s="597"/>
      <c r="E96" s="577"/>
      <c r="F96" s="580"/>
      <c r="G96" s="558"/>
      <c r="H96" s="585"/>
      <c r="I96" s="607"/>
      <c r="J96" s="357" t="s">
        <v>9</v>
      </c>
      <c r="K96" s="355">
        <f>SUM(K94:K95)</f>
        <v>0</v>
      </c>
      <c r="L96" s="356">
        <f>SUM(L94:L95)</f>
        <v>0</v>
      </c>
      <c r="M96" s="356">
        <f>SUM(M94:M95)</f>
        <v>0</v>
      </c>
      <c r="N96" s="356">
        <f>SUM(N94:N95)</f>
        <v>0</v>
      </c>
      <c r="O96" s="601"/>
      <c r="P96" s="29"/>
      <c r="R96" s="10"/>
    </row>
    <row r="97" spans="1:37" ht="14.25" customHeight="1" thickBot="1" x14ac:dyDescent="0.25">
      <c r="A97" s="301" t="s">
        <v>10</v>
      </c>
      <c r="B97" s="90" t="s">
        <v>8</v>
      </c>
      <c r="C97" s="602" t="s">
        <v>11</v>
      </c>
      <c r="D97" s="603"/>
      <c r="E97" s="603"/>
      <c r="F97" s="603"/>
      <c r="G97" s="603"/>
      <c r="H97" s="603"/>
      <c r="I97" s="603"/>
      <c r="J97" s="604"/>
      <c r="K97" s="19">
        <f>SUM(K96)</f>
        <v>0</v>
      </c>
      <c r="L97" s="19">
        <f>SUM(L96)</f>
        <v>0</v>
      </c>
      <c r="M97" s="19">
        <f>SUM(M96)</f>
        <v>0</v>
      </c>
      <c r="N97" s="20">
        <f>SUM(N96)</f>
        <v>0</v>
      </c>
      <c r="O97" s="562"/>
      <c r="P97" s="563"/>
    </row>
    <row r="98" spans="1:37" ht="14.25" customHeight="1" thickBot="1" x14ac:dyDescent="0.25">
      <c r="A98" s="297" t="s">
        <v>10</v>
      </c>
      <c r="B98" s="9" t="s">
        <v>10</v>
      </c>
      <c r="C98" s="598" t="s">
        <v>76</v>
      </c>
      <c r="D98" s="599"/>
      <c r="E98" s="599"/>
      <c r="F98" s="599"/>
      <c r="G98" s="599"/>
      <c r="H98" s="599"/>
      <c r="I98" s="599"/>
      <c r="J98" s="599"/>
      <c r="K98" s="599"/>
      <c r="L98" s="599"/>
      <c r="M98" s="599"/>
      <c r="N98" s="599"/>
      <c r="O98" s="599"/>
      <c r="P98" s="600"/>
    </row>
    <row r="99" spans="1:37" ht="14.25" customHeight="1" x14ac:dyDescent="0.2">
      <c r="A99" s="589" t="s">
        <v>10</v>
      </c>
      <c r="B99" s="545" t="s">
        <v>10</v>
      </c>
      <c r="C99" s="548" t="s">
        <v>8</v>
      </c>
      <c r="D99" s="667"/>
      <c r="E99" s="551" t="s">
        <v>83</v>
      </c>
      <c r="F99" s="578"/>
      <c r="G99" s="556" t="s">
        <v>40</v>
      </c>
      <c r="H99" s="572" t="s">
        <v>47</v>
      </c>
      <c r="I99" s="505" t="s">
        <v>132</v>
      </c>
      <c r="J99" s="15" t="s">
        <v>37</v>
      </c>
      <c r="K99" s="314">
        <f>L99+N99</f>
        <v>0</v>
      </c>
      <c r="L99" s="315"/>
      <c r="M99" s="315"/>
      <c r="N99" s="347">
        <f>10-10</f>
        <v>0</v>
      </c>
      <c r="O99" s="564" t="s">
        <v>136</v>
      </c>
      <c r="P99" s="47">
        <v>1</v>
      </c>
      <c r="R99" s="10"/>
    </row>
    <row r="100" spans="1:37" ht="14.25" customHeight="1" x14ac:dyDescent="0.2">
      <c r="A100" s="590"/>
      <c r="B100" s="546"/>
      <c r="C100" s="549"/>
      <c r="D100" s="668"/>
      <c r="E100" s="552"/>
      <c r="F100" s="579"/>
      <c r="G100" s="557"/>
      <c r="H100" s="573"/>
      <c r="I100" s="497"/>
      <c r="J100" s="22"/>
      <c r="K100" s="317"/>
      <c r="L100" s="321"/>
      <c r="M100" s="321"/>
      <c r="N100" s="322"/>
      <c r="O100" s="565"/>
      <c r="P100" s="48"/>
      <c r="R100" s="10"/>
    </row>
    <row r="101" spans="1:37" ht="14.25" customHeight="1" x14ac:dyDescent="0.2">
      <c r="A101" s="590"/>
      <c r="B101" s="546"/>
      <c r="C101" s="549"/>
      <c r="D101" s="668"/>
      <c r="E101" s="552"/>
      <c r="F101" s="579"/>
      <c r="G101" s="557"/>
      <c r="H101" s="573"/>
      <c r="I101" s="497"/>
      <c r="J101" s="16"/>
      <c r="K101" s="338"/>
      <c r="L101" s="326"/>
      <c r="M101" s="326"/>
      <c r="N101" s="327"/>
      <c r="O101" s="13"/>
      <c r="P101" s="28"/>
      <c r="R101" s="10"/>
    </row>
    <row r="102" spans="1:37" ht="14.25" customHeight="1" thickBot="1" x14ac:dyDescent="0.25">
      <c r="A102" s="591"/>
      <c r="B102" s="547"/>
      <c r="C102" s="550"/>
      <c r="D102" s="669"/>
      <c r="E102" s="553"/>
      <c r="F102" s="580"/>
      <c r="G102" s="558"/>
      <c r="H102" s="574"/>
      <c r="I102" s="506"/>
      <c r="J102" s="357" t="s">
        <v>9</v>
      </c>
      <c r="K102" s="355">
        <f>SUM(K99:K101)</f>
        <v>0</v>
      </c>
      <c r="L102" s="356">
        <f>SUM(L99:L101)</f>
        <v>0</v>
      </c>
      <c r="M102" s="356">
        <f>SUM(M99:M101)</f>
        <v>0</v>
      </c>
      <c r="N102" s="356">
        <f>SUM(N99:N101)</f>
        <v>0</v>
      </c>
      <c r="O102" s="14"/>
      <c r="P102" s="29"/>
      <c r="R102" s="10"/>
    </row>
    <row r="103" spans="1:37" ht="20.25" customHeight="1" x14ac:dyDescent="0.2">
      <c r="A103" s="589" t="s">
        <v>10</v>
      </c>
      <c r="B103" s="545" t="s">
        <v>10</v>
      </c>
      <c r="C103" s="566" t="s">
        <v>10</v>
      </c>
      <c r="D103" s="595"/>
      <c r="E103" s="581" t="s">
        <v>106</v>
      </c>
      <c r="F103" s="578"/>
      <c r="G103" s="569" t="s">
        <v>40</v>
      </c>
      <c r="H103" s="572" t="s">
        <v>47</v>
      </c>
      <c r="I103" s="505" t="s">
        <v>132</v>
      </c>
      <c r="J103" s="11" t="s">
        <v>37</v>
      </c>
      <c r="K103" s="314">
        <f>L103+N103</f>
        <v>0</v>
      </c>
      <c r="L103" s="315"/>
      <c r="M103" s="315"/>
      <c r="N103" s="347">
        <f>20-20</f>
        <v>0</v>
      </c>
      <c r="O103" s="554" t="s">
        <v>79</v>
      </c>
      <c r="P103" s="47">
        <v>1</v>
      </c>
      <c r="R103" s="10"/>
    </row>
    <row r="104" spans="1:37" ht="20.25" customHeight="1" x14ac:dyDescent="0.2">
      <c r="A104" s="590"/>
      <c r="B104" s="546"/>
      <c r="C104" s="567"/>
      <c r="D104" s="596"/>
      <c r="E104" s="501"/>
      <c r="F104" s="579"/>
      <c r="G104" s="570"/>
      <c r="H104" s="573"/>
      <c r="I104" s="497"/>
      <c r="J104" s="24"/>
      <c r="K104" s="317"/>
      <c r="L104" s="331"/>
      <c r="M104" s="331"/>
      <c r="N104" s="339"/>
      <c r="O104" s="555"/>
      <c r="P104" s="28"/>
    </row>
    <row r="105" spans="1:37" ht="14.25" customHeight="1" thickBot="1" x14ac:dyDescent="0.25">
      <c r="A105" s="591"/>
      <c r="B105" s="547"/>
      <c r="C105" s="568"/>
      <c r="D105" s="597"/>
      <c r="E105" s="582"/>
      <c r="F105" s="580"/>
      <c r="G105" s="571"/>
      <c r="H105" s="574"/>
      <c r="I105" s="506"/>
      <c r="J105" s="364" t="s">
        <v>9</v>
      </c>
      <c r="K105" s="355">
        <f>SUM(K103:K104)</f>
        <v>0</v>
      </c>
      <c r="L105" s="356">
        <f>SUM(L103:L104)</f>
        <v>0</v>
      </c>
      <c r="M105" s="356">
        <f>SUM(M103:M104)</f>
        <v>0</v>
      </c>
      <c r="N105" s="356">
        <f>SUM(N103:N104)</f>
        <v>0</v>
      </c>
      <c r="O105" s="25"/>
      <c r="P105" s="29"/>
      <c r="R105" s="10"/>
    </row>
    <row r="106" spans="1:37" ht="14.25" customHeight="1" thickBot="1" x14ac:dyDescent="0.25">
      <c r="A106" s="303" t="s">
        <v>8</v>
      </c>
      <c r="B106" s="9" t="s">
        <v>10</v>
      </c>
      <c r="C106" s="603" t="s">
        <v>11</v>
      </c>
      <c r="D106" s="603"/>
      <c r="E106" s="603"/>
      <c r="F106" s="603"/>
      <c r="G106" s="603"/>
      <c r="H106" s="603"/>
      <c r="I106" s="603"/>
      <c r="J106" s="604"/>
      <c r="K106" s="19">
        <f>SUM(K105,K102)</f>
        <v>0</v>
      </c>
      <c r="L106" s="19">
        <f>L105+L102</f>
        <v>0</v>
      </c>
      <c r="M106" s="19">
        <f>M105+M102</f>
        <v>0</v>
      </c>
      <c r="N106" s="20">
        <f>N105+N102</f>
        <v>0</v>
      </c>
      <c r="O106" s="562"/>
      <c r="P106" s="563"/>
    </row>
    <row r="107" spans="1:37" ht="14.25" customHeight="1" thickBot="1" x14ac:dyDescent="0.25">
      <c r="A107" s="297" t="s">
        <v>10</v>
      </c>
      <c r="B107" s="533" t="s">
        <v>12</v>
      </c>
      <c r="C107" s="534"/>
      <c r="D107" s="534"/>
      <c r="E107" s="534"/>
      <c r="F107" s="534"/>
      <c r="G107" s="534"/>
      <c r="H107" s="534"/>
      <c r="I107" s="534"/>
      <c r="J107" s="535"/>
      <c r="K107" s="365">
        <f>L107+N107</f>
        <v>0</v>
      </c>
      <c r="L107" s="365">
        <f>L106+L97</f>
        <v>0</v>
      </c>
      <c r="M107" s="365">
        <f>M106+M97</f>
        <v>0</v>
      </c>
      <c r="N107" s="366">
        <f>N106+N97</f>
        <v>0</v>
      </c>
      <c r="O107" s="543"/>
      <c r="P107" s="544"/>
    </row>
    <row r="108" spans="1:37" ht="14.25" customHeight="1" thickBot="1" x14ac:dyDescent="0.25">
      <c r="A108" s="367" t="s">
        <v>8</v>
      </c>
      <c r="B108" s="634" t="s">
        <v>105</v>
      </c>
      <c r="C108" s="635"/>
      <c r="D108" s="635"/>
      <c r="E108" s="635"/>
      <c r="F108" s="635"/>
      <c r="G108" s="635"/>
      <c r="H108" s="635"/>
      <c r="I108" s="635"/>
      <c r="J108" s="636"/>
      <c r="K108" s="368">
        <f>SUM(K107,K91)</f>
        <v>3432</v>
      </c>
      <c r="L108" s="369">
        <f>SUM(L107,L91)</f>
        <v>2574.5</v>
      </c>
      <c r="M108" s="369">
        <f>SUM(M107,M91)</f>
        <v>103.1</v>
      </c>
      <c r="N108" s="370">
        <f>SUM(N107,N91)</f>
        <v>857.5</v>
      </c>
      <c r="O108" s="531"/>
      <c r="P108" s="532"/>
    </row>
    <row r="109" spans="1:37" s="18" customFormat="1" ht="27" customHeight="1" x14ac:dyDescent="0.2">
      <c r="A109" s="633" t="s">
        <v>103</v>
      </c>
      <c r="B109" s="633"/>
      <c r="C109" s="633"/>
      <c r="D109" s="633"/>
      <c r="E109" s="633"/>
      <c r="F109" s="633"/>
      <c r="G109" s="633"/>
      <c r="H109" s="633"/>
      <c r="I109" s="633"/>
      <c r="J109" s="633"/>
      <c r="K109" s="633"/>
      <c r="L109" s="633"/>
      <c r="M109" s="633"/>
      <c r="N109" s="633"/>
      <c r="O109" s="633"/>
      <c r="P109" s="633"/>
      <c r="Q109" s="17"/>
      <c r="R109" s="17"/>
      <c r="S109" s="17"/>
      <c r="T109" s="17"/>
      <c r="U109" s="17"/>
      <c r="V109" s="17"/>
      <c r="W109" s="17"/>
      <c r="X109" s="17"/>
      <c r="Y109" s="17"/>
      <c r="Z109" s="17"/>
      <c r="AA109" s="17"/>
      <c r="AB109" s="17"/>
      <c r="AC109" s="17"/>
      <c r="AD109" s="17"/>
      <c r="AE109" s="17"/>
      <c r="AF109" s="17"/>
      <c r="AG109" s="17"/>
      <c r="AH109" s="17"/>
      <c r="AI109" s="17"/>
      <c r="AJ109" s="17"/>
      <c r="AK109" s="17"/>
    </row>
    <row r="110" spans="1:37" s="18" customFormat="1" ht="14.25" customHeight="1" x14ac:dyDescent="0.2">
      <c r="A110" s="614" t="s">
        <v>155</v>
      </c>
      <c r="B110" s="614"/>
      <c r="C110" s="614"/>
      <c r="D110" s="614"/>
      <c r="E110" s="614"/>
      <c r="F110" s="614"/>
      <c r="G110" s="614"/>
      <c r="H110" s="614"/>
      <c r="I110" s="614"/>
      <c r="J110" s="614"/>
      <c r="K110" s="614"/>
      <c r="L110" s="614"/>
      <c r="M110" s="614"/>
      <c r="N110" s="614"/>
      <c r="O110" s="614"/>
      <c r="P110" s="614"/>
      <c r="Q110" s="17"/>
      <c r="R110" s="17"/>
      <c r="S110" s="17"/>
      <c r="T110" s="17"/>
      <c r="U110" s="17"/>
      <c r="V110" s="17"/>
      <c r="W110" s="17"/>
      <c r="X110" s="17"/>
      <c r="Y110" s="17"/>
      <c r="Z110" s="17"/>
      <c r="AA110" s="17"/>
      <c r="AB110" s="17"/>
      <c r="AC110" s="17"/>
      <c r="AD110" s="17"/>
      <c r="AE110" s="17"/>
      <c r="AF110" s="17"/>
      <c r="AG110" s="17"/>
      <c r="AH110" s="17"/>
      <c r="AI110" s="17"/>
      <c r="AJ110" s="17"/>
      <c r="AK110" s="17"/>
    </row>
    <row r="111" spans="1:37" s="18" customFormat="1" ht="14.25" customHeight="1" thickBot="1" x14ac:dyDescent="0.25">
      <c r="A111" s="542" t="s">
        <v>17</v>
      </c>
      <c r="B111" s="542"/>
      <c r="C111" s="542"/>
      <c r="D111" s="542"/>
      <c r="E111" s="542"/>
      <c r="F111" s="542"/>
      <c r="G111" s="542"/>
      <c r="H111" s="542"/>
      <c r="I111" s="542"/>
      <c r="J111" s="542"/>
      <c r="K111" s="542"/>
      <c r="L111" s="542"/>
      <c r="M111" s="542"/>
      <c r="N111" s="542"/>
      <c r="O111" s="5"/>
      <c r="P111" s="5"/>
      <c r="Q111" s="17"/>
      <c r="R111" s="17"/>
      <c r="S111" s="17"/>
      <c r="T111" s="17"/>
      <c r="U111" s="17"/>
      <c r="V111" s="17"/>
      <c r="W111" s="17"/>
      <c r="X111" s="17"/>
      <c r="Y111" s="17"/>
      <c r="Z111" s="17"/>
      <c r="AA111" s="17"/>
      <c r="AB111" s="17"/>
      <c r="AC111" s="17"/>
      <c r="AD111" s="17"/>
      <c r="AE111" s="17"/>
      <c r="AF111" s="17"/>
      <c r="AG111" s="17"/>
      <c r="AH111" s="17"/>
      <c r="AI111" s="17"/>
      <c r="AJ111" s="17"/>
      <c r="AK111" s="17"/>
    </row>
    <row r="112" spans="1:37" ht="33.75" customHeight="1" thickBot="1" x14ac:dyDescent="0.25">
      <c r="A112" s="640" t="s">
        <v>13</v>
      </c>
      <c r="B112" s="641"/>
      <c r="C112" s="641"/>
      <c r="D112" s="641"/>
      <c r="E112" s="641"/>
      <c r="F112" s="641"/>
      <c r="G112" s="641"/>
      <c r="H112" s="641"/>
      <c r="I112" s="641"/>
      <c r="J112" s="642"/>
      <c r="K112" s="640" t="s">
        <v>122</v>
      </c>
      <c r="L112" s="641"/>
      <c r="M112" s="641"/>
      <c r="N112" s="642"/>
    </row>
    <row r="113" spans="1:16" ht="14.25" customHeight="1" x14ac:dyDescent="0.2">
      <c r="A113" s="539" t="s">
        <v>18</v>
      </c>
      <c r="B113" s="540"/>
      <c r="C113" s="540"/>
      <c r="D113" s="540"/>
      <c r="E113" s="540"/>
      <c r="F113" s="540"/>
      <c r="G113" s="540"/>
      <c r="H113" s="540"/>
      <c r="I113" s="540"/>
      <c r="J113" s="541"/>
      <c r="K113" s="615">
        <f>SUM(K114:N115)</f>
        <v>519.69999999999993</v>
      </c>
      <c r="L113" s="616"/>
      <c r="M113" s="616"/>
      <c r="N113" s="617"/>
    </row>
    <row r="114" spans="1:16" ht="14.25" customHeight="1" x14ac:dyDescent="0.2">
      <c r="A114" s="536" t="s">
        <v>33</v>
      </c>
      <c r="B114" s="537"/>
      <c r="C114" s="537"/>
      <c r="D114" s="537"/>
      <c r="E114" s="537"/>
      <c r="F114" s="537"/>
      <c r="G114" s="537"/>
      <c r="H114" s="537"/>
      <c r="I114" s="537"/>
      <c r="J114" s="538"/>
      <c r="K114" s="624">
        <f>SUMIF(J13:J108,"SB",K13:K108)</f>
        <v>508.9</v>
      </c>
      <c r="L114" s="625"/>
      <c r="M114" s="625"/>
      <c r="N114" s="626"/>
    </row>
    <row r="115" spans="1:16" ht="14.25" customHeight="1" x14ac:dyDescent="0.2">
      <c r="A115" s="621" t="s">
        <v>114</v>
      </c>
      <c r="B115" s="622"/>
      <c r="C115" s="622"/>
      <c r="D115" s="622"/>
      <c r="E115" s="622"/>
      <c r="F115" s="622"/>
      <c r="G115" s="622"/>
      <c r="H115" s="622"/>
      <c r="I115" s="622"/>
      <c r="J115" s="623"/>
      <c r="K115" s="624">
        <f>SUMIF(J13:J105,"SB(L)",K13:K105)</f>
        <v>10.8</v>
      </c>
      <c r="L115" s="625"/>
      <c r="M115" s="625"/>
      <c r="N115" s="626"/>
    </row>
    <row r="116" spans="1:16" ht="14.25" customHeight="1" x14ac:dyDescent="0.2">
      <c r="A116" s="630" t="s">
        <v>19</v>
      </c>
      <c r="B116" s="631"/>
      <c r="C116" s="631"/>
      <c r="D116" s="631"/>
      <c r="E116" s="631"/>
      <c r="F116" s="631"/>
      <c r="G116" s="631"/>
      <c r="H116" s="631"/>
      <c r="I116" s="631"/>
      <c r="J116" s="632"/>
      <c r="K116" s="627">
        <f>SUM(K117:N118)</f>
        <v>2912.3</v>
      </c>
      <c r="L116" s="628"/>
      <c r="M116" s="628"/>
      <c r="N116" s="629"/>
      <c r="O116" s="6"/>
      <c r="P116" s="6"/>
    </row>
    <row r="117" spans="1:16" ht="14.25" customHeight="1" x14ac:dyDescent="0.2">
      <c r="A117" s="637" t="s">
        <v>34</v>
      </c>
      <c r="B117" s="638"/>
      <c r="C117" s="638"/>
      <c r="D117" s="638"/>
      <c r="E117" s="638"/>
      <c r="F117" s="638"/>
      <c r="G117" s="638"/>
      <c r="H117" s="638"/>
      <c r="I117" s="638"/>
      <c r="J117" s="639"/>
      <c r="K117" s="624">
        <f>SUMIF(J13:J108,"ES",K13:K108)</f>
        <v>712.3</v>
      </c>
      <c r="L117" s="625"/>
      <c r="M117" s="625"/>
      <c r="N117" s="626"/>
      <c r="O117" s="6"/>
      <c r="P117" s="6"/>
    </row>
    <row r="118" spans="1:16" ht="14.25" customHeight="1" x14ac:dyDescent="0.2">
      <c r="A118" s="621" t="s">
        <v>35</v>
      </c>
      <c r="B118" s="622"/>
      <c r="C118" s="622"/>
      <c r="D118" s="622"/>
      <c r="E118" s="622"/>
      <c r="F118" s="622"/>
      <c r="G118" s="622"/>
      <c r="H118" s="622"/>
      <c r="I118" s="622"/>
      <c r="J118" s="623"/>
      <c r="K118" s="624">
        <f>SUMIF(J13:J108,"LRVB",K13:K108)</f>
        <v>2200</v>
      </c>
      <c r="L118" s="625"/>
      <c r="M118" s="625"/>
      <c r="N118" s="626"/>
      <c r="O118" s="6"/>
      <c r="P118" s="6"/>
    </row>
    <row r="119" spans="1:16" ht="14.25" customHeight="1" thickBot="1" x14ac:dyDescent="0.25">
      <c r="A119" s="611" t="s">
        <v>20</v>
      </c>
      <c r="B119" s="612"/>
      <c r="C119" s="612"/>
      <c r="D119" s="612"/>
      <c r="E119" s="612"/>
      <c r="F119" s="612"/>
      <c r="G119" s="612"/>
      <c r="H119" s="612"/>
      <c r="I119" s="612"/>
      <c r="J119" s="613"/>
      <c r="K119" s="618">
        <f>SUM(K113,K116)</f>
        <v>3432</v>
      </c>
      <c r="L119" s="619"/>
      <c r="M119" s="619"/>
      <c r="N119" s="620"/>
      <c r="O119" s="6"/>
      <c r="P119" s="6"/>
    </row>
    <row r="123" spans="1:16" x14ac:dyDescent="0.2">
      <c r="O123" s="6"/>
      <c r="P123" s="6"/>
    </row>
  </sheetData>
  <mergeCells count="213">
    <mergeCell ref="A2:P2"/>
    <mergeCell ref="P7:P8"/>
    <mergeCell ref="A42:A51"/>
    <mergeCell ref="H42:H51"/>
    <mergeCell ref="E44:E47"/>
    <mergeCell ref="E48:E51"/>
    <mergeCell ref="A58:A63"/>
    <mergeCell ref="E42:E43"/>
    <mergeCell ref="E39:E40"/>
    <mergeCell ref="I39:I40"/>
    <mergeCell ref="O39:O40"/>
    <mergeCell ref="O44:O45"/>
    <mergeCell ref="G42:G51"/>
    <mergeCell ref="P39:P40"/>
    <mergeCell ref="A9:P9"/>
    <mergeCell ref="O27:O28"/>
    <mergeCell ref="I52:I55"/>
    <mergeCell ref="F27:F28"/>
    <mergeCell ref="O13:O14"/>
    <mergeCell ref="D29:H29"/>
    <mergeCell ref="A10:P10"/>
    <mergeCell ref="E6:E8"/>
    <mergeCell ref="E13:E14"/>
    <mergeCell ref="F13:F14"/>
    <mergeCell ref="B52:B55"/>
    <mergeCell ref="E33:E34"/>
    <mergeCell ref="D42:D51"/>
    <mergeCell ref="F67:F69"/>
    <mergeCell ref="B67:B69"/>
    <mergeCell ref="B42:B51"/>
    <mergeCell ref="A115:J115"/>
    <mergeCell ref="K115:N115"/>
    <mergeCell ref="C93:P93"/>
    <mergeCell ref="F70:F72"/>
    <mergeCell ref="D99:D102"/>
    <mergeCell ref="D79:D82"/>
    <mergeCell ref="F75:F78"/>
    <mergeCell ref="D83:D86"/>
    <mergeCell ref="C74:P74"/>
    <mergeCell ref="G75:G78"/>
    <mergeCell ref="H83:H86"/>
    <mergeCell ref="O94:O96"/>
    <mergeCell ref="C90:J90"/>
    <mergeCell ref="A87:A89"/>
    <mergeCell ref="B87:B89"/>
    <mergeCell ref="C87:C89"/>
    <mergeCell ref="D87:D89"/>
    <mergeCell ref="E87:E89"/>
    <mergeCell ref="O70:O72"/>
    <mergeCell ref="A67:A69"/>
    <mergeCell ref="C67:C69"/>
    <mergeCell ref="D67:D69"/>
    <mergeCell ref="A75:A78"/>
    <mergeCell ref="A70:A72"/>
    <mergeCell ref="D75:D78"/>
    <mergeCell ref="D70:D72"/>
    <mergeCell ref="H79:H82"/>
    <mergeCell ref="C70:C72"/>
    <mergeCell ref="G70:G72"/>
    <mergeCell ref="H70:H72"/>
    <mergeCell ref="H75:H78"/>
    <mergeCell ref="H67:H69"/>
    <mergeCell ref="G67:G69"/>
    <mergeCell ref="E67:E69"/>
    <mergeCell ref="B70:B72"/>
    <mergeCell ref="E70:E72"/>
    <mergeCell ref="C73:J73"/>
    <mergeCell ref="I70:I72"/>
    <mergeCell ref="O75:O76"/>
    <mergeCell ref="O73:P73"/>
    <mergeCell ref="F52:F55"/>
    <mergeCell ref="D52:D55"/>
    <mergeCell ref="E52:E55"/>
    <mergeCell ref="H52:H55"/>
    <mergeCell ref="C57:P57"/>
    <mergeCell ref="C58:C63"/>
    <mergeCell ref="F44:F47"/>
    <mergeCell ref="E62:E63"/>
    <mergeCell ref="C56:J56"/>
    <mergeCell ref="O48:O49"/>
    <mergeCell ref="C52:C55"/>
    <mergeCell ref="B58:B63"/>
    <mergeCell ref="O41:P41"/>
    <mergeCell ref="G58:G63"/>
    <mergeCell ref="F58:F65"/>
    <mergeCell ref="O6:P6"/>
    <mergeCell ref="I6:I8"/>
    <mergeCell ref="A52:A55"/>
    <mergeCell ref="B6:B8"/>
    <mergeCell ref="C6:C8"/>
    <mergeCell ref="A6:A8"/>
    <mergeCell ref="D6:D8"/>
    <mergeCell ref="P33:P34"/>
    <mergeCell ref="G52:G55"/>
    <mergeCell ref="I33:I34"/>
    <mergeCell ref="O52:O53"/>
    <mergeCell ref="P13:P14"/>
    <mergeCell ref="H58:H63"/>
    <mergeCell ref="C42:C51"/>
    <mergeCell ref="F42:F43"/>
    <mergeCell ref="F48:F51"/>
    <mergeCell ref="D41:H41"/>
    <mergeCell ref="B11:P11"/>
    <mergeCell ref="C12:P12"/>
    <mergeCell ref="O33:O34"/>
    <mergeCell ref="A119:J119"/>
    <mergeCell ref="A99:A102"/>
    <mergeCell ref="B99:B102"/>
    <mergeCell ref="A103:A105"/>
    <mergeCell ref="B103:B105"/>
    <mergeCell ref="D103:D105"/>
    <mergeCell ref="A110:P110"/>
    <mergeCell ref="K113:N113"/>
    <mergeCell ref="K119:N119"/>
    <mergeCell ref="A118:J118"/>
    <mergeCell ref="K118:N118"/>
    <mergeCell ref="K116:N116"/>
    <mergeCell ref="K117:N117"/>
    <mergeCell ref="A116:J116"/>
    <mergeCell ref="K114:N114"/>
    <mergeCell ref="A109:P109"/>
    <mergeCell ref="C106:J106"/>
    <mergeCell ref="I99:I102"/>
    <mergeCell ref="C99:C102"/>
    <mergeCell ref="B108:J108"/>
    <mergeCell ref="A117:J117"/>
    <mergeCell ref="A112:J112"/>
    <mergeCell ref="K112:N112"/>
    <mergeCell ref="F103:F105"/>
    <mergeCell ref="F99:F102"/>
    <mergeCell ref="G94:G96"/>
    <mergeCell ref="E99:E102"/>
    <mergeCell ref="C94:C96"/>
    <mergeCell ref="D94:D96"/>
    <mergeCell ref="G99:G102"/>
    <mergeCell ref="H99:H102"/>
    <mergeCell ref="C98:P98"/>
    <mergeCell ref="O77:O78"/>
    <mergeCell ref="I79:I82"/>
    <mergeCell ref="O79:O82"/>
    <mergeCell ref="C97:J97"/>
    <mergeCell ref="F83:F86"/>
    <mergeCell ref="I94:I96"/>
    <mergeCell ref="B92:P92"/>
    <mergeCell ref="O90:P90"/>
    <mergeCell ref="O91:P91"/>
    <mergeCell ref="B91:J91"/>
    <mergeCell ref="E79:E82"/>
    <mergeCell ref="F79:F82"/>
    <mergeCell ref="G79:G82"/>
    <mergeCell ref="E75:E78"/>
    <mergeCell ref="I87:I89"/>
    <mergeCell ref="O87:O89"/>
    <mergeCell ref="A94:A96"/>
    <mergeCell ref="B75:B78"/>
    <mergeCell ref="C75:C78"/>
    <mergeCell ref="I75:I78"/>
    <mergeCell ref="A79:A82"/>
    <mergeCell ref="B79:B82"/>
    <mergeCell ref="C79:C82"/>
    <mergeCell ref="F87:F89"/>
    <mergeCell ref="G87:G89"/>
    <mergeCell ref="H87:H89"/>
    <mergeCell ref="A83:A86"/>
    <mergeCell ref="B94:B96"/>
    <mergeCell ref="O108:P108"/>
    <mergeCell ref="B107:J107"/>
    <mergeCell ref="A114:J114"/>
    <mergeCell ref="A113:J113"/>
    <mergeCell ref="A111:N111"/>
    <mergeCell ref="O107:P107"/>
    <mergeCell ref="B83:B86"/>
    <mergeCell ref="C83:C86"/>
    <mergeCell ref="E83:E86"/>
    <mergeCell ref="O83:O84"/>
    <mergeCell ref="G83:G86"/>
    <mergeCell ref="I83:I86"/>
    <mergeCell ref="I103:I105"/>
    <mergeCell ref="O106:P106"/>
    <mergeCell ref="O97:P97"/>
    <mergeCell ref="O99:O100"/>
    <mergeCell ref="O103:O104"/>
    <mergeCell ref="C103:C105"/>
    <mergeCell ref="G103:G105"/>
    <mergeCell ref="H103:H105"/>
    <mergeCell ref="E94:E96"/>
    <mergeCell ref="F94:F96"/>
    <mergeCell ref="E103:E105"/>
    <mergeCell ref="H94:H96"/>
    <mergeCell ref="M1:P1"/>
    <mergeCell ref="I14:I15"/>
    <mergeCell ref="I31:I32"/>
    <mergeCell ref="E59:E61"/>
    <mergeCell ref="D59:D61"/>
    <mergeCell ref="D62:D63"/>
    <mergeCell ref="D64:D65"/>
    <mergeCell ref="I58:I60"/>
    <mergeCell ref="I67:I69"/>
    <mergeCell ref="E27:E28"/>
    <mergeCell ref="E64:E65"/>
    <mergeCell ref="I43:I51"/>
    <mergeCell ref="I21:I22"/>
    <mergeCell ref="A3:P3"/>
    <mergeCell ref="A4:P4"/>
    <mergeCell ref="F6:F8"/>
    <mergeCell ref="K6:N6"/>
    <mergeCell ref="L7:M7"/>
    <mergeCell ref="N7:N8"/>
    <mergeCell ref="J6:J8"/>
    <mergeCell ref="H6:H8"/>
    <mergeCell ref="G6:G8"/>
    <mergeCell ref="K7:K8"/>
    <mergeCell ref="O7:O8"/>
  </mergeCells>
  <phoneticPr fontId="0" type="noConversion"/>
  <printOptions horizontalCentered="1"/>
  <pageMargins left="0" right="0" top="0.39370078740157483" bottom="0.39370078740157483" header="0" footer="0"/>
  <pageSetup paperSize="9" orientation="landscape" r:id="rId1"/>
  <headerFooter alignWithMargins="0">
    <oddFooter>Puslapių &amp;P iš &amp;N</oddFooter>
  </headerFooter>
  <rowBreaks count="5" manualBreakCount="5">
    <brk id="18" max="15" man="1"/>
    <brk id="22" max="15" man="1"/>
    <brk id="32" max="15" man="1"/>
    <brk id="51" max="15" man="1"/>
    <brk id="78" max="15" man="1"/>
  </rowBreaks>
  <ignoredErrors>
    <ignoredError sqref="K102"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G3" sqref="G3"/>
    </sheetView>
  </sheetViews>
  <sheetFormatPr defaultRowHeight="15.75" x14ac:dyDescent="0.25"/>
  <cols>
    <col min="1" max="1" width="22.7109375" style="3" customWidth="1"/>
    <col min="2" max="2" width="60.7109375" style="3" customWidth="1"/>
    <col min="3" max="16384" width="9.140625" style="3"/>
  </cols>
  <sheetData>
    <row r="1" spans="1:7" ht="34.5" customHeight="1" x14ac:dyDescent="0.25">
      <c r="A1" s="711" t="s">
        <v>23</v>
      </c>
      <c r="B1" s="712"/>
      <c r="C1" s="71"/>
    </row>
    <row r="2" spans="1:7" ht="12" customHeight="1" x14ac:dyDescent="0.25">
      <c r="A2" s="72"/>
      <c r="B2" s="72"/>
      <c r="C2" s="71"/>
    </row>
    <row r="3" spans="1:7" ht="31.5" x14ac:dyDescent="0.25">
      <c r="A3" s="2" t="s">
        <v>4</v>
      </c>
      <c r="B3" s="1" t="s">
        <v>21</v>
      </c>
      <c r="G3" s="71"/>
    </row>
    <row r="4" spans="1:7" ht="15.75" customHeight="1" x14ac:dyDescent="0.25">
      <c r="A4" s="2">
        <v>1</v>
      </c>
      <c r="B4" s="1" t="s">
        <v>24</v>
      </c>
    </row>
    <row r="5" spans="1:7" ht="15.75" customHeight="1" x14ac:dyDescent="0.25">
      <c r="A5" s="2">
        <v>2</v>
      </c>
      <c r="B5" s="1" t="s">
        <v>25</v>
      </c>
    </row>
    <row r="6" spans="1:7" ht="15.75" customHeight="1" x14ac:dyDescent="0.25">
      <c r="A6" s="2">
        <v>3</v>
      </c>
      <c r="B6" s="1" t="s">
        <v>26</v>
      </c>
    </row>
    <row r="7" spans="1:7" ht="15.75" customHeight="1" x14ac:dyDescent="0.25">
      <c r="A7" s="2">
        <v>4</v>
      </c>
      <c r="B7" s="1" t="s">
        <v>27</v>
      </c>
    </row>
    <row r="8" spans="1:7" ht="15.75" customHeight="1" x14ac:dyDescent="0.25">
      <c r="A8" s="2">
        <v>5</v>
      </c>
      <c r="B8" s="1" t="s">
        <v>28</v>
      </c>
    </row>
    <row r="9" spans="1:7" ht="15.75" customHeight="1" x14ac:dyDescent="0.25">
      <c r="A9" s="2">
        <v>6</v>
      </c>
      <c r="B9" s="1" t="s">
        <v>29</v>
      </c>
    </row>
    <row r="10" spans="1:7" ht="15.75" customHeight="1" x14ac:dyDescent="0.25"/>
    <row r="11" spans="1:7" ht="15.75" customHeight="1" x14ac:dyDescent="0.25">
      <c r="A11" s="713" t="s">
        <v>32</v>
      </c>
      <c r="B11" s="713"/>
    </row>
  </sheetData>
  <mergeCells count="2">
    <mergeCell ref="A1:B1"/>
    <mergeCell ref="A11:B11"/>
  </mergeCells>
  <phoneticPr fontId="1" type="noConversion"/>
  <printOptions horizontalCentered="1"/>
  <pageMargins left="0" right="0" top="0.78740157480314965" bottom="0"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19"/>
  <sheetViews>
    <sheetView zoomScaleNormal="100" zoomScaleSheetLayoutView="100" workbookViewId="0">
      <selection activeCell="W17" sqref="W17"/>
    </sheetView>
  </sheetViews>
  <sheetFormatPr defaultRowHeight="12.75" x14ac:dyDescent="0.2"/>
  <cols>
    <col min="1" max="3" width="2.85546875" style="7" customWidth="1"/>
    <col min="4" max="4" width="2.7109375" style="7" customWidth="1"/>
    <col min="5" max="5" width="32.28515625" style="7" customWidth="1"/>
    <col min="6" max="6" width="2.7109375" style="41" customWidth="1"/>
    <col min="7" max="7" width="2.7109375" style="7" customWidth="1"/>
    <col min="8" max="8" width="3" style="66" customWidth="1"/>
    <col min="9" max="9" width="7.7109375" style="8" customWidth="1"/>
    <col min="10" max="11" width="6.42578125" style="7" customWidth="1"/>
    <col min="12" max="12" width="7.7109375" style="7" customWidth="1"/>
    <col min="13" max="13" width="6.85546875" style="7" customWidth="1"/>
    <col min="14" max="15" width="6.42578125" style="7" customWidth="1"/>
    <col min="16" max="16" width="7.7109375" style="7" customWidth="1"/>
    <col min="17" max="17" width="6.85546875" style="7" customWidth="1"/>
    <col min="18" max="19" width="6.42578125" style="7" customWidth="1"/>
    <col min="20" max="21" width="7" style="7" customWidth="1"/>
    <col min="22" max="16384" width="9.140625" style="6"/>
  </cols>
  <sheetData>
    <row r="1" spans="1:21" ht="15.75" customHeight="1" x14ac:dyDescent="0.2">
      <c r="A1" s="682" t="s">
        <v>121</v>
      </c>
      <c r="B1" s="682"/>
      <c r="C1" s="682"/>
      <c r="D1" s="682"/>
      <c r="E1" s="682"/>
      <c r="F1" s="682"/>
      <c r="G1" s="682"/>
      <c r="H1" s="682"/>
      <c r="I1" s="682"/>
      <c r="J1" s="682"/>
      <c r="K1" s="682"/>
      <c r="L1" s="682"/>
      <c r="M1" s="682"/>
      <c r="N1" s="682"/>
      <c r="O1" s="682"/>
      <c r="P1" s="682"/>
      <c r="Q1" s="682"/>
      <c r="R1" s="682"/>
      <c r="S1" s="682"/>
      <c r="T1" s="682"/>
      <c r="U1" s="682"/>
    </row>
    <row r="2" spans="1:21" ht="15.75" customHeight="1" x14ac:dyDescent="0.2">
      <c r="A2" s="507" t="s">
        <v>43</v>
      </c>
      <c r="B2" s="507"/>
      <c r="C2" s="507"/>
      <c r="D2" s="507"/>
      <c r="E2" s="507"/>
      <c r="F2" s="507"/>
      <c r="G2" s="507"/>
      <c r="H2" s="507"/>
      <c r="I2" s="507"/>
      <c r="J2" s="507"/>
      <c r="K2" s="507"/>
      <c r="L2" s="507"/>
      <c r="M2" s="507"/>
      <c r="N2" s="507"/>
      <c r="O2" s="507"/>
      <c r="P2" s="507"/>
      <c r="Q2" s="507"/>
      <c r="R2" s="507"/>
      <c r="S2" s="507"/>
      <c r="T2" s="507"/>
      <c r="U2" s="507"/>
    </row>
    <row r="3" spans="1:21" ht="15.75" x14ac:dyDescent="0.2">
      <c r="A3" s="508" t="s">
        <v>30</v>
      </c>
      <c r="B3" s="508"/>
      <c r="C3" s="508"/>
      <c r="D3" s="508"/>
      <c r="E3" s="508"/>
      <c r="F3" s="508"/>
      <c r="G3" s="508"/>
      <c r="H3" s="508"/>
      <c r="I3" s="508"/>
      <c r="J3" s="508"/>
      <c r="K3" s="508"/>
      <c r="L3" s="508"/>
      <c r="M3" s="508"/>
      <c r="N3" s="508"/>
      <c r="O3" s="508"/>
      <c r="P3" s="508"/>
      <c r="Q3" s="508"/>
      <c r="R3" s="508"/>
      <c r="S3" s="508"/>
      <c r="T3" s="508"/>
      <c r="U3" s="508"/>
    </row>
    <row r="4" spans="1:21" ht="13.5" thickBot="1" x14ac:dyDescent="0.25">
      <c r="U4" s="7" t="s">
        <v>150</v>
      </c>
    </row>
    <row r="5" spans="1:21" ht="39.75" customHeight="1" x14ac:dyDescent="0.2">
      <c r="A5" s="509" t="s">
        <v>31</v>
      </c>
      <c r="B5" s="524" t="s">
        <v>1</v>
      </c>
      <c r="C5" s="524" t="s">
        <v>2</v>
      </c>
      <c r="D5" s="524" t="s">
        <v>38</v>
      </c>
      <c r="E5" s="706" t="s">
        <v>15</v>
      </c>
      <c r="F5" s="509" t="s">
        <v>3</v>
      </c>
      <c r="G5" s="524" t="s">
        <v>36</v>
      </c>
      <c r="H5" s="521" t="s">
        <v>4</v>
      </c>
      <c r="I5" s="518" t="s">
        <v>5</v>
      </c>
      <c r="J5" s="512" t="s">
        <v>140</v>
      </c>
      <c r="K5" s="513"/>
      <c r="L5" s="513"/>
      <c r="M5" s="729"/>
      <c r="N5" s="512" t="s">
        <v>140</v>
      </c>
      <c r="O5" s="513"/>
      <c r="P5" s="513"/>
      <c r="Q5" s="729"/>
      <c r="R5" s="746" t="s">
        <v>137</v>
      </c>
      <c r="S5" s="747"/>
      <c r="T5" s="747"/>
      <c r="U5" s="748"/>
    </row>
    <row r="6" spans="1:21" ht="14.25" customHeight="1" x14ac:dyDescent="0.2">
      <c r="A6" s="510"/>
      <c r="B6" s="525"/>
      <c r="C6" s="525"/>
      <c r="D6" s="525"/>
      <c r="E6" s="707"/>
      <c r="F6" s="510"/>
      <c r="G6" s="525"/>
      <c r="H6" s="522"/>
      <c r="I6" s="519"/>
      <c r="J6" s="730" t="s">
        <v>6</v>
      </c>
      <c r="K6" s="731" t="s">
        <v>7</v>
      </c>
      <c r="L6" s="732"/>
      <c r="M6" s="733" t="s">
        <v>22</v>
      </c>
      <c r="N6" s="730" t="s">
        <v>6</v>
      </c>
      <c r="O6" s="731" t="s">
        <v>7</v>
      </c>
      <c r="P6" s="732"/>
      <c r="Q6" s="733" t="s">
        <v>22</v>
      </c>
      <c r="R6" s="730" t="s">
        <v>6</v>
      </c>
      <c r="S6" s="731" t="s">
        <v>7</v>
      </c>
      <c r="T6" s="732"/>
      <c r="U6" s="733" t="s">
        <v>22</v>
      </c>
    </row>
    <row r="7" spans="1:21" ht="114" customHeight="1" thickBot="1" x14ac:dyDescent="0.25">
      <c r="A7" s="511"/>
      <c r="B7" s="526"/>
      <c r="C7" s="526"/>
      <c r="D7" s="526"/>
      <c r="E7" s="708"/>
      <c r="F7" s="511"/>
      <c r="G7" s="526"/>
      <c r="H7" s="523"/>
      <c r="I7" s="520"/>
      <c r="J7" s="511"/>
      <c r="K7" s="198" t="s">
        <v>6</v>
      </c>
      <c r="L7" s="199" t="s">
        <v>16</v>
      </c>
      <c r="M7" s="734"/>
      <c r="N7" s="511"/>
      <c r="O7" s="198" t="s">
        <v>6</v>
      </c>
      <c r="P7" s="199" t="s">
        <v>16</v>
      </c>
      <c r="Q7" s="734"/>
      <c r="R7" s="511"/>
      <c r="S7" s="198" t="s">
        <v>6</v>
      </c>
      <c r="T7" s="199" t="s">
        <v>16</v>
      </c>
      <c r="U7" s="734"/>
    </row>
    <row r="8" spans="1:21" s="27" customFormat="1" ht="14.25" customHeight="1" x14ac:dyDescent="0.2">
      <c r="A8" s="720" t="s">
        <v>81</v>
      </c>
      <c r="B8" s="721"/>
      <c r="C8" s="721"/>
      <c r="D8" s="721"/>
      <c r="E8" s="721"/>
      <c r="F8" s="721"/>
      <c r="G8" s="721"/>
      <c r="H8" s="721"/>
      <c r="I8" s="721"/>
      <c r="J8" s="721"/>
      <c r="K8" s="721"/>
      <c r="L8" s="721"/>
      <c r="M8" s="722"/>
      <c r="N8" s="371"/>
      <c r="O8" s="371"/>
      <c r="P8" s="371"/>
      <c r="Q8" s="371"/>
      <c r="R8" s="371"/>
      <c r="S8" s="371"/>
      <c r="T8" s="371"/>
      <c r="U8" s="372"/>
    </row>
    <row r="9" spans="1:21" s="27" customFormat="1" ht="15" customHeight="1" x14ac:dyDescent="0.2">
      <c r="A9" s="723" t="s">
        <v>44</v>
      </c>
      <c r="B9" s="724"/>
      <c r="C9" s="724"/>
      <c r="D9" s="724"/>
      <c r="E9" s="724"/>
      <c r="F9" s="724"/>
      <c r="G9" s="724"/>
      <c r="H9" s="724"/>
      <c r="I9" s="724"/>
      <c r="J9" s="724"/>
      <c r="K9" s="724"/>
      <c r="L9" s="724"/>
      <c r="M9" s="725"/>
      <c r="N9" s="373"/>
      <c r="O9" s="374"/>
      <c r="P9" s="374"/>
      <c r="Q9" s="374"/>
      <c r="R9" s="374"/>
      <c r="S9" s="374"/>
      <c r="T9" s="374"/>
      <c r="U9" s="375"/>
    </row>
    <row r="10" spans="1:21" ht="13.5" customHeight="1" x14ac:dyDescent="0.2">
      <c r="A10" s="346" t="s">
        <v>8</v>
      </c>
      <c r="B10" s="726" t="s">
        <v>45</v>
      </c>
      <c r="C10" s="726"/>
      <c r="D10" s="726"/>
      <c r="E10" s="726"/>
      <c r="F10" s="726"/>
      <c r="G10" s="726"/>
      <c r="H10" s="726"/>
      <c r="I10" s="726"/>
      <c r="J10" s="726"/>
      <c r="K10" s="726"/>
      <c r="L10" s="726"/>
      <c r="M10" s="661"/>
      <c r="N10" s="376"/>
      <c r="O10" s="376"/>
      <c r="P10" s="376"/>
      <c r="Q10" s="376"/>
      <c r="R10" s="376"/>
      <c r="S10" s="376"/>
      <c r="T10" s="376"/>
      <c r="U10" s="377"/>
    </row>
    <row r="11" spans="1:21" ht="15" customHeight="1" thickBot="1" x14ac:dyDescent="0.25">
      <c r="A11" s="378" t="s">
        <v>8</v>
      </c>
      <c r="B11" s="195" t="s">
        <v>8</v>
      </c>
      <c r="C11" s="727" t="s">
        <v>46</v>
      </c>
      <c r="D11" s="727"/>
      <c r="E11" s="727"/>
      <c r="F11" s="727"/>
      <c r="G11" s="727"/>
      <c r="H11" s="727"/>
      <c r="I11" s="727"/>
      <c r="J11" s="727"/>
      <c r="K11" s="727"/>
      <c r="L11" s="727"/>
      <c r="M11" s="728"/>
      <c r="N11" s="196"/>
      <c r="O11" s="196"/>
      <c r="P11" s="196"/>
      <c r="Q11" s="196"/>
      <c r="R11" s="196"/>
      <c r="S11" s="196"/>
      <c r="T11" s="196"/>
      <c r="U11" s="197"/>
    </row>
    <row r="12" spans="1:21" ht="12.75" customHeight="1" x14ac:dyDescent="0.2">
      <c r="A12" s="298" t="s">
        <v>8</v>
      </c>
      <c r="B12" s="42" t="s">
        <v>8</v>
      </c>
      <c r="C12" s="305" t="s">
        <v>8</v>
      </c>
      <c r="D12" s="220"/>
      <c r="E12" s="581" t="s">
        <v>87</v>
      </c>
      <c r="F12" s="709" t="s">
        <v>49</v>
      </c>
      <c r="G12" s="45" t="s">
        <v>40</v>
      </c>
      <c r="H12" s="139" t="s">
        <v>47</v>
      </c>
      <c r="I12" s="86" t="s">
        <v>37</v>
      </c>
      <c r="J12" s="320">
        <f>K12+M12</f>
        <v>125.7</v>
      </c>
      <c r="K12" s="331">
        <f>11.2+10.5</f>
        <v>21.7</v>
      </c>
      <c r="L12" s="331">
        <f>8.2+7.2</f>
        <v>15.399999999999999</v>
      </c>
      <c r="M12" s="332">
        <f>10+88+6</f>
        <v>104</v>
      </c>
      <c r="N12" s="160">
        <f>O12+Q12</f>
        <v>119.2</v>
      </c>
      <c r="O12" s="260">
        <f>11.2+10.5-0.5</f>
        <v>21.2</v>
      </c>
      <c r="P12" s="260">
        <f>8.2+7.2+0.4</f>
        <v>15.799999999999999</v>
      </c>
      <c r="Q12" s="261">
        <f>10+88+6-6</f>
        <v>98</v>
      </c>
      <c r="R12" s="244">
        <f>S12+U12</f>
        <v>-6.5</v>
      </c>
      <c r="S12" s="245">
        <f>O12-K12</f>
        <v>-0.5</v>
      </c>
      <c r="T12" s="245">
        <f>P12-L12</f>
        <v>0.40000000000000036</v>
      </c>
      <c r="U12" s="246">
        <f>Q12-M12</f>
        <v>-6</v>
      </c>
    </row>
    <row r="13" spans="1:21" ht="15" customHeight="1" x14ac:dyDescent="0.2">
      <c r="A13" s="299"/>
      <c r="B13" s="44"/>
      <c r="C13" s="306"/>
      <c r="D13" s="221"/>
      <c r="E13" s="501"/>
      <c r="F13" s="710"/>
      <c r="G13" s="46"/>
      <c r="H13" s="140"/>
      <c r="I13" s="79"/>
      <c r="J13" s="333"/>
      <c r="K13" s="321"/>
      <c r="L13" s="321"/>
      <c r="M13" s="334"/>
      <c r="N13" s="187"/>
      <c r="O13" s="177"/>
      <c r="P13" s="177"/>
      <c r="Q13" s="188"/>
      <c r="R13" s="239"/>
      <c r="S13" s="240"/>
      <c r="T13" s="240"/>
      <c r="U13" s="241"/>
    </row>
    <row r="14" spans="1:21" ht="15.75" customHeight="1" x14ac:dyDescent="0.2">
      <c r="A14" s="299"/>
      <c r="B14" s="44"/>
      <c r="C14" s="306"/>
      <c r="D14" s="222" t="s">
        <v>8</v>
      </c>
      <c r="E14" s="502"/>
      <c r="F14" s="710"/>
      <c r="G14" s="46"/>
      <c r="H14" s="140"/>
      <c r="I14" s="217" t="s">
        <v>48</v>
      </c>
      <c r="J14" s="317">
        <f>K14+M14</f>
        <v>712.3</v>
      </c>
      <c r="K14" s="318">
        <v>123</v>
      </c>
      <c r="L14" s="318">
        <v>87.3</v>
      </c>
      <c r="M14" s="319">
        <v>589.29999999999995</v>
      </c>
      <c r="N14" s="201">
        <f>O14+Q14</f>
        <v>712.3</v>
      </c>
      <c r="O14" s="180">
        <v>123</v>
      </c>
      <c r="P14" s="180">
        <v>87.3</v>
      </c>
      <c r="Q14" s="202">
        <v>589.29999999999995</v>
      </c>
      <c r="R14" s="249"/>
      <c r="S14" s="240"/>
      <c r="T14" s="240"/>
      <c r="U14" s="241"/>
    </row>
    <row r="15" spans="1:21" ht="49.5" customHeight="1" x14ac:dyDescent="0.2">
      <c r="A15" s="299"/>
      <c r="B15" s="44"/>
      <c r="C15" s="306"/>
      <c r="D15" s="221"/>
      <c r="E15" s="34" t="s">
        <v>92</v>
      </c>
      <c r="F15" s="119" t="s">
        <v>134</v>
      </c>
      <c r="G15" s="46"/>
      <c r="H15" s="140"/>
      <c r="I15" s="79"/>
      <c r="J15" s="333"/>
      <c r="K15" s="321"/>
      <c r="L15" s="321"/>
      <c r="M15" s="334"/>
      <c r="N15" s="187"/>
      <c r="O15" s="177"/>
      <c r="P15" s="177"/>
      <c r="Q15" s="188"/>
      <c r="R15" s="187"/>
      <c r="S15" s="177"/>
      <c r="T15" s="177"/>
      <c r="U15" s="188"/>
    </row>
    <row r="16" spans="1:21" ht="25.5" x14ac:dyDescent="0.2">
      <c r="A16" s="299"/>
      <c r="B16" s="44"/>
      <c r="C16" s="306"/>
      <c r="D16" s="221"/>
      <c r="E16" s="33" t="s">
        <v>93</v>
      </c>
      <c r="F16" s="63"/>
      <c r="G16" s="46"/>
      <c r="H16" s="140"/>
      <c r="I16" s="98"/>
      <c r="J16" s="333"/>
      <c r="K16" s="321"/>
      <c r="L16" s="321"/>
      <c r="M16" s="334"/>
      <c r="N16" s="187"/>
      <c r="O16" s="177"/>
      <c r="P16" s="177"/>
      <c r="Q16" s="188"/>
      <c r="R16" s="187"/>
      <c r="S16" s="177"/>
      <c r="T16" s="177"/>
      <c r="U16" s="188"/>
    </row>
    <row r="17" spans="1:21" ht="38.25" x14ac:dyDescent="0.2">
      <c r="A17" s="299"/>
      <c r="B17" s="44"/>
      <c r="C17" s="306"/>
      <c r="D17" s="221"/>
      <c r="E17" s="33" t="s">
        <v>94</v>
      </c>
      <c r="F17" s="64"/>
      <c r="G17" s="46"/>
      <c r="H17" s="140"/>
      <c r="I17" s="117"/>
      <c r="J17" s="333"/>
      <c r="K17" s="321"/>
      <c r="L17" s="321"/>
      <c r="M17" s="334"/>
      <c r="N17" s="187"/>
      <c r="O17" s="177"/>
      <c r="P17" s="177"/>
      <c r="Q17" s="188"/>
      <c r="R17" s="187"/>
      <c r="S17" s="177"/>
      <c r="T17" s="177"/>
      <c r="U17" s="188"/>
    </row>
    <row r="18" spans="1:21" ht="38.25" x14ac:dyDescent="0.2">
      <c r="A18" s="299"/>
      <c r="B18" s="44"/>
      <c r="C18" s="306"/>
      <c r="D18" s="221"/>
      <c r="E18" s="32" t="s">
        <v>95</v>
      </c>
      <c r="F18" s="64"/>
      <c r="G18" s="46"/>
      <c r="H18" s="140"/>
      <c r="I18" s="98"/>
      <c r="J18" s="333"/>
      <c r="K18" s="321"/>
      <c r="L18" s="321"/>
      <c r="M18" s="334"/>
      <c r="N18" s="187"/>
      <c r="O18" s="177"/>
      <c r="P18" s="177"/>
      <c r="Q18" s="188"/>
      <c r="R18" s="187"/>
      <c r="S18" s="177"/>
      <c r="T18" s="177"/>
      <c r="U18" s="188"/>
    </row>
    <row r="19" spans="1:21" ht="13.5" thickBot="1" x14ac:dyDescent="0.25">
      <c r="A19" s="300"/>
      <c r="B19" s="62"/>
      <c r="C19" s="310"/>
      <c r="D19" s="223"/>
      <c r="E19" s="120" t="s">
        <v>96</v>
      </c>
      <c r="F19" s="121"/>
      <c r="G19" s="122"/>
      <c r="H19" s="141"/>
      <c r="I19" s="123"/>
      <c r="J19" s="335"/>
      <c r="K19" s="336"/>
      <c r="L19" s="336"/>
      <c r="M19" s="438"/>
      <c r="N19" s="182"/>
      <c r="O19" s="183"/>
      <c r="P19" s="183"/>
      <c r="Q19" s="203"/>
      <c r="R19" s="182"/>
      <c r="S19" s="183"/>
      <c r="T19" s="183"/>
      <c r="U19" s="203"/>
    </row>
    <row r="20" spans="1:21" ht="121.5" customHeight="1" thickBot="1" x14ac:dyDescent="0.25">
      <c r="A20" s="298"/>
      <c r="B20" s="42"/>
      <c r="C20" s="305"/>
      <c r="D20" s="220"/>
      <c r="E20" s="125" t="s">
        <v>97</v>
      </c>
      <c r="F20" s="126"/>
      <c r="G20" s="45"/>
      <c r="H20" s="139"/>
      <c r="I20" s="204"/>
      <c r="J20" s="387"/>
      <c r="K20" s="388"/>
      <c r="L20" s="388"/>
      <c r="M20" s="389"/>
      <c r="N20" s="205"/>
      <c r="O20" s="206"/>
      <c r="P20" s="206"/>
      <c r="Q20" s="207"/>
      <c r="R20" s="205"/>
      <c r="S20" s="206"/>
      <c r="T20" s="206"/>
      <c r="U20" s="207"/>
    </row>
    <row r="21" spans="1:21" ht="12.75" customHeight="1" x14ac:dyDescent="0.2">
      <c r="A21" s="299"/>
      <c r="B21" s="44"/>
      <c r="C21" s="307"/>
      <c r="D21" s="224" t="s">
        <v>10</v>
      </c>
      <c r="E21" s="87" t="s">
        <v>90</v>
      </c>
      <c r="F21" s="148" t="s">
        <v>49</v>
      </c>
      <c r="G21" s="152" t="s">
        <v>40</v>
      </c>
      <c r="H21" s="139" t="s">
        <v>47</v>
      </c>
      <c r="I21" s="208"/>
      <c r="J21" s="328"/>
      <c r="K21" s="329"/>
      <c r="L21" s="329"/>
      <c r="M21" s="390"/>
      <c r="N21" s="184"/>
      <c r="O21" s="185"/>
      <c r="P21" s="185"/>
      <c r="Q21" s="186"/>
      <c r="R21" s="184"/>
      <c r="S21" s="185"/>
      <c r="T21" s="185"/>
      <c r="U21" s="186"/>
    </row>
    <row r="22" spans="1:21" ht="208.5" customHeight="1" x14ac:dyDescent="0.2">
      <c r="A22" s="299"/>
      <c r="B22" s="44"/>
      <c r="C22" s="307"/>
      <c r="D22" s="221"/>
      <c r="E22" s="282" t="s">
        <v>98</v>
      </c>
      <c r="F22" s="273" t="s">
        <v>134</v>
      </c>
      <c r="G22" s="46"/>
      <c r="H22" s="271"/>
      <c r="I22" s="79"/>
      <c r="J22" s="333"/>
      <c r="K22" s="321"/>
      <c r="L22" s="321"/>
      <c r="M22" s="322"/>
      <c r="N22" s="187"/>
      <c r="O22" s="177"/>
      <c r="P22" s="177"/>
      <c r="Q22" s="178"/>
      <c r="R22" s="187"/>
      <c r="S22" s="177"/>
      <c r="T22" s="177"/>
      <c r="U22" s="188"/>
    </row>
    <row r="23" spans="1:21" ht="123" customHeight="1" thickBot="1" x14ac:dyDescent="0.25">
      <c r="A23" s="379"/>
      <c r="B23" s="283"/>
      <c r="C23" s="383"/>
      <c r="D23" s="284"/>
      <c r="E23" s="285" t="s">
        <v>107</v>
      </c>
      <c r="F23" s="286"/>
      <c r="G23" s="287"/>
      <c r="H23" s="288"/>
      <c r="I23" s="289"/>
      <c r="J23" s="439"/>
      <c r="K23" s="391"/>
      <c r="L23" s="391"/>
      <c r="M23" s="392"/>
      <c r="N23" s="290"/>
      <c r="O23" s="291"/>
      <c r="P23" s="291"/>
      <c r="Q23" s="292"/>
      <c r="R23" s="290"/>
      <c r="S23" s="291"/>
      <c r="T23" s="291"/>
      <c r="U23" s="293"/>
    </row>
    <row r="24" spans="1:21" ht="51" x14ac:dyDescent="0.2">
      <c r="A24" s="299"/>
      <c r="B24" s="44"/>
      <c r="C24" s="307"/>
      <c r="D24" s="221"/>
      <c r="E24" s="272" t="s">
        <v>108</v>
      </c>
      <c r="F24" s="63"/>
      <c r="G24" s="46"/>
      <c r="H24" s="140"/>
      <c r="I24" s="79"/>
      <c r="J24" s="320"/>
      <c r="K24" s="321"/>
      <c r="L24" s="321"/>
      <c r="M24" s="322"/>
      <c r="N24" s="176"/>
      <c r="O24" s="177"/>
      <c r="P24" s="177"/>
      <c r="Q24" s="178"/>
      <c r="R24" s="176"/>
      <c r="S24" s="177"/>
      <c r="T24" s="177"/>
      <c r="U24" s="188"/>
    </row>
    <row r="25" spans="1:21" ht="38.25" x14ac:dyDescent="0.2">
      <c r="A25" s="299"/>
      <c r="B25" s="44"/>
      <c r="C25" s="307"/>
      <c r="D25" s="221"/>
      <c r="E25" s="145" t="s">
        <v>111</v>
      </c>
      <c r="F25" s="63"/>
      <c r="G25" s="46"/>
      <c r="H25" s="140"/>
      <c r="I25" s="81"/>
      <c r="J25" s="340"/>
      <c r="K25" s="326"/>
      <c r="L25" s="326"/>
      <c r="M25" s="327"/>
      <c r="N25" s="173"/>
      <c r="O25" s="174"/>
      <c r="P25" s="174"/>
      <c r="Q25" s="192"/>
      <c r="R25" s="173"/>
      <c r="S25" s="174"/>
      <c r="T25" s="174"/>
      <c r="U25" s="175"/>
    </row>
    <row r="26" spans="1:21" ht="25.5" x14ac:dyDescent="0.2">
      <c r="A26" s="299"/>
      <c r="B26" s="44"/>
      <c r="C26" s="307"/>
      <c r="D26" s="221"/>
      <c r="E26" s="144" t="s">
        <v>109</v>
      </c>
      <c r="F26" s="63"/>
      <c r="G26" s="46"/>
      <c r="H26" s="140"/>
      <c r="I26" s="82"/>
      <c r="J26" s="340"/>
      <c r="K26" s="326"/>
      <c r="L26" s="326"/>
      <c r="M26" s="327"/>
      <c r="N26" s="173"/>
      <c r="O26" s="174"/>
      <c r="P26" s="174"/>
      <c r="Q26" s="192"/>
      <c r="R26" s="173"/>
      <c r="S26" s="174"/>
      <c r="T26" s="174"/>
      <c r="U26" s="175"/>
    </row>
    <row r="27" spans="1:21" x14ac:dyDescent="0.2">
      <c r="A27" s="299"/>
      <c r="B27" s="44"/>
      <c r="C27" s="307"/>
      <c r="D27" s="221"/>
      <c r="E27" s="500" t="s">
        <v>112</v>
      </c>
      <c r="F27" s="699"/>
      <c r="G27" s="46"/>
      <c r="H27" s="140"/>
      <c r="I27" s="80"/>
      <c r="J27" s="317"/>
      <c r="K27" s="318"/>
      <c r="L27" s="318"/>
      <c r="M27" s="324"/>
      <c r="N27" s="201"/>
      <c r="O27" s="180"/>
      <c r="P27" s="180"/>
      <c r="Q27" s="181"/>
      <c r="R27" s="201"/>
      <c r="S27" s="180"/>
      <c r="T27" s="180"/>
      <c r="U27" s="202"/>
    </row>
    <row r="28" spans="1:21" ht="17.25" customHeight="1" x14ac:dyDescent="0.2">
      <c r="A28" s="299"/>
      <c r="B28" s="44"/>
      <c r="C28" s="307"/>
      <c r="D28" s="236"/>
      <c r="E28" s="501"/>
      <c r="F28" s="699"/>
      <c r="G28" s="46"/>
      <c r="H28" s="140"/>
      <c r="I28" s="343" t="s">
        <v>9</v>
      </c>
      <c r="J28" s="440">
        <f>SUM(J12:J27)</f>
        <v>838</v>
      </c>
      <c r="K28" s="342">
        <f>SUM(K12:K27)</f>
        <v>144.69999999999999</v>
      </c>
      <c r="L28" s="342">
        <f>SUM(L12:L27)</f>
        <v>102.69999999999999</v>
      </c>
      <c r="M28" s="393">
        <f>SUM(M12:M27)</f>
        <v>693.3</v>
      </c>
      <c r="N28" s="209">
        <f t="shared" ref="N28:U28" si="0">SUM(N12:N27)</f>
        <v>831.5</v>
      </c>
      <c r="O28" s="193">
        <f t="shared" si="0"/>
        <v>144.19999999999999</v>
      </c>
      <c r="P28" s="193">
        <f t="shared" si="0"/>
        <v>103.1</v>
      </c>
      <c r="Q28" s="212">
        <f t="shared" si="0"/>
        <v>687.3</v>
      </c>
      <c r="R28" s="209">
        <f t="shared" si="0"/>
        <v>-6.5</v>
      </c>
      <c r="S28" s="193">
        <f t="shared" si="0"/>
        <v>-0.5</v>
      </c>
      <c r="T28" s="193">
        <f t="shared" si="0"/>
        <v>0.40000000000000036</v>
      </c>
      <c r="U28" s="210">
        <f t="shared" si="0"/>
        <v>-6</v>
      </c>
    </row>
    <row r="29" spans="1:21" ht="13.5" thickBot="1" x14ac:dyDescent="0.25">
      <c r="A29" s="301"/>
      <c r="B29" s="147"/>
      <c r="C29" s="309"/>
      <c r="D29" s="737"/>
      <c r="E29" s="737"/>
      <c r="F29" s="737"/>
      <c r="G29" s="737"/>
      <c r="H29" s="737"/>
      <c r="I29" s="344" t="s">
        <v>9</v>
      </c>
      <c r="J29" s="345">
        <f>J28</f>
        <v>838</v>
      </c>
      <c r="K29" s="345">
        <f>K28</f>
        <v>144.69999999999999</v>
      </c>
      <c r="L29" s="345">
        <f>L28</f>
        <v>102.69999999999999</v>
      </c>
      <c r="M29" s="345">
        <f>M28</f>
        <v>693.3</v>
      </c>
      <c r="N29" s="345">
        <f t="shared" ref="N29:U29" si="1">N28</f>
        <v>831.5</v>
      </c>
      <c r="O29" s="345">
        <f t="shared" si="1"/>
        <v>144.19999999999999</v>
      </c>
      <c r="P29" s="345">
        <f t="shared" si="1"/>
        <v>103.1</v>
      </c>
      <c r="Q29" s="345">
        <f t="shared" si="1"/>
        <v>687.3</v>
      </c>
      <c r="R29" s="345">
        <f t="shared" si="1"/>
        <v>-6.5</v>
      </c>
      <c r="S29" s="345">
        <f t="shared" si="1"/>
        <v>-0.5</v>
      </c>
      <c r="T29" s="345">
        <f t="shared" si="1"/>
        <v>0.40000000000000036</v>
      </c>
      <c r="U29" s="345">
        <f t="shared" si="1"/>
        <v>-6</v>
      </c>
    </row>
    <row r="30" spans="1:21" x14ac:dyDescent="0.2">
      <c r="A30" s="298" t="s">
        <v>8</v>
      </c>
      <c r="B30" s="42" t="s">
        <v>8</v>
      </c>
      <c r="C30" s="305" t="s">
        <v>10</v>
      </c>
      <c r="D30" s="225"/>
      <c r="E30" s="57" t="s">
        <v>84</v>
      </c>
      <c r="F30" s="69" t="s">
        <v>49</v>
      </c>
      <c r="G30" s="55" t="s">
        <v>40</v>
      </c>
      <c r="H30" s="142" t="s">
        <v>47</v>
      </c>
      <c r="I30" s="11" t="s">
        <v>37</v>
      </c>
      <c r="J30" s="314"/>
      <c r="K30" s="315"/>
      <c r="L30" s="315"/>
      <c r="M30" s="347"/>
      <c r="N30" s="170"/>
      <c r="O30" s="171"/>
      <c r="P30" s="171"/>
      <c r="Q30" s="211"/>
      <c r="R30" s="170"/>
      <c r="S30" s="171"/>
      <c r="T30" s="171"/>
      <c r="U30" s="172"/>
    </row>
    <row r="31" spans="1:21" ht="25.5" customHeight="1" x14ac:dyDescent="0.2">
      <c r="A31" s="299"/>
      <c r="B31" s="44"/>
      <c r="C31" s="306"/>
      <c r="D31" s="231" t="s">
        <v>8</v>
      </c>
      <c r="E31" s="58" t="s">
        <v>101</v>
      </c>
      <c r="F31" s="131"/>
      <c r="G31" s="56"/>
      <c r="H31" s="143"/>
      <c r="I31" s="21" t="s">
        <v>37</v>
      </c>
      <c r="J31" s="317">
        <v>28.5</v>
      </c>
      <c r="K31" s="318"/>
      <c r="L31" s="318"/>
      <c r="M31" s="324">
        <v>28.5</v>
      </c>
      <c r="N31" s="201">
        <v>28.5</v>
      </c>
      <c r="O31" s="180"/>
      <c r="P31" s="180"/>
      <c r="Q31" s="181">
        <v>28.5</v>
      </c>
      <c r="R31" s="201"/>
      <c r="S31" s="180"/>
      <c r="T31" s="180"/>
      <c r="U31" s="202"/>
    </row>
    <row r="32" spans="1:21" ht="25.5" x14ac:dyDescent="0.2">
      <c r="A32" s="299"/>
      <c r="B32" s="44"/>
      <c r="C32" s="306"/>
      <c r="D32" s="226" t="s">
        <v>10</v>
      </c>
      <c r="E32" s="59" t="s">
        <v>102</v>
      </c>
      <c r="F32" s="132"/>
      <c r="G32" s="237"/>
      <c r="H32" s="238"/>
      <c r="I32" s="21" t="s">
        <v>37</v>
      </c>
      <c r="J32" s="320">
        <f>K32+M32</f>
        <v>41.5</v>
      </c>
      <c r="K32" s="331"/>
      <c r="L32" s="331"/>
      <c r="M32" s="339">
        <v>41.5</v>
      </c>
      <c r="N32" s="176">
        <f>O32+Q32</f>
        <v>0</v>
      </c>
      <c r="O32" s="190"/>
      <c r="P32" s="190"/>
      <c r="Q32" s="191">
        <f>41.5-41.5</f>
        <v>0</v>
      </c>
      <c r="R32" s="475">
        <f>N32-J32</f>
        <v>-41.5</v>
      </c>
      <c r="S32" s="240"/>
      <c r="T32" s="240"/>
      <c r="U32" s="477">
        <f>Q32-M32</f>
        <v>-41.5</v>
      </c>
    </row>
    <row r="33" spans="1:21" ht="21" customHeight="1" x14ac:dyDescent="0.2">
      <c r="A33" s="299"/>
      <c r="B33" s="44"/>
      <c r="C33" s="306"/>
      <c r="D33" s="226" t="s">
        <v>39</v>
      </c>
      <c r="E33" s="501" t="s">
        <v>55</v>
      </c>
      <c r="F33" s="131"/>
      <c r="G33" s="56"/>
      <c r="H33" s="143"/>
      <c r="I33" s="26" t="s">
        <v>37</v>
      </c>
      <c r="J33" s="320">
        <f>K33+M33</f>
        <v>95.5</v>
      </c>
      <c r="K33" s="331"/>
      <c r="L33" s="331"/>
      <c r="M33" s="339">
        <v>95.5</v>
      </c>
      <c r="N33" s="176">
        <f>O33+Q33</f>
        <v>35.9</v>
      </c>
      <c r="O33" s="190"/>
      <c r="P33" s="190"/>
      <c r="Q33" s="191">
        <f>95.5-59.6</f>
        <v>35.9</v>
      </c>
      <c r="R33" s="475">
        <f>N33-J33</f>
        <v>-59.6</v>
      </c>
      <c r="S33" s="480"/>
      <c r="T33" s="480"/>
      <c r="U33" s="477">
        <f>Q33-M33</f>
        <v>-59.6</v>
      </c>
    </row>
    <row r="34" spans="1:21" ht="18.75" customHeight="1" x14ac:dyDescent="0.2">
      <c r="A34" s="299"/>
      <c r="B34" s="44"/>
      <c r="C34" s="306"/>
      <c r="D34" s="233"/>
      <c r="E34" s="501"/>
      <c r="F34" s="132"/>
      <c r="G34" s="106"/>
      <c r="H34" s="143"/>
      <c r="I34" s="353" t="s">
        <v>9</v>
      </c>
      <c r="J34" s="440">
        <f>SUM(J31:J33)</f>
        <v>165.5</v>
      </c>
      <c r="K34" s="341">
        <f>SUM(K31:K33)</f>
        <v>0</v>
      </c>
      <c r="L34" s="341">
        <f>SUM(L31:L33)</f>
        <v>0</v>
      </c>
      <c r="M34" s="394">
        <f>SUM(M31:M33)</f>
        <v>165.5</v>
      </c>
      <c r="N34" s="440">
        <f t="shared" ref="N34:U34" si="2">SUM(N31:N33)</f>
        <v>64.400000000000006</v>
      </c>
      <c r="O34" s="341">
        <f t="shared" si="2"/>
        <v>0</v>
      </c>
      <c r="P34" s="341">
        <f t="shared" si="2"/>
        <v>0</v>
      </c>
      <c r="Q34" s="394">
        <f t="shared" si="2"/>
        <v>64.400000000000006</v>
      </c>
      <c r="R34" s="481">
        <f t="shared" si="2"/>
        <v>-101.1</v>
      </c>
      <c r="S34" s="342">
        <f t="shared" si="2"/>
        <v>0</v>
      </c>
      <c r="T34" s="342">
        <f t="shared" si="2"/>
        <v>0</v>
      </c>
      <c r="U34" s="482">
        <f t="shared" si="2"/>
        <v>-101.1</v>
      </c>
    </row>
    <row r="35" spans="1:21" ht="27" customHeight="1" x14ac:dyDescent="0.2">
      <c r="A35" s="299"/>
      <c r="B35" s="44"/>
      <c r="C35" s="306"/>
      <c r="D35" s="226" t="s">
        <v>40</v>
      </c>
      <c r="E35" s="59" t="s">
        <v>85</v>
      </c>
      <c r="F35" s="94"/>
      <c r="G35" s="95"/>
      <c r="H35" s="88"/>
      <c r="I35" s="21" t="s">
        <v>37</v>
      </c>
      <c r="J35" s="317">
        <f>M35</f>
        <v>0</v>
      </c>
      <c r="K35" s="318"/>
      <c r="L35" s="318"/>
      <c r="M35" s="324">
        <v>0</v>
      </c>
      <c r="N35" s="201">
        <f>Q35</f>
        <v>0</v>
      </c>
      <c r="O35" s="180"/>
      <c r="P35" s="180"/>
      <c r="Q35" s="181">
        <v>0</v>
      </c>
      <c r="R35" s="262">
        <f>N35-J35</f>
        <v>0</v>
      </c>
      <c r="S35" s="180"/>
      <c r="T35" s="180"/>
      <c r="U35" s="478">
        <f>Q35-M35</f>
        <v>0</v>
      </c>
    </row>
    <row r="36" spans="1:21" ht="38.25" x14ac:dyDescent="0.2">
      <c r="A36" s="299"/>
      <c r="B36" s="44"/>
      <c r="C36" s="306"/>
      <c r="D36" s="231" t="s">
        <v>41</v>
      </c>
      <c r="E36" s="59" t="s">
        <v>116</v>
      </c>
      <c r="F36" s="94"/>
      <c r="G36" s="95"/>
      <c r="H36" s="88"/>
      <c r="I36" s="21" t="s">
        <v>37</v>
      </c>
      <c r="J36" s="317">
        <f>M36</f>
        <v>10</v>
      </c>
      <c r="K36" s="318"/>
      <c r="L36" s="318"/>
      <c r="M36" s="324">
        <v>10</v>
      </c>
      <c r="N36" s="201">
        <f>Q36</f>
        <v>0</v>
      </c>
      <c r="O36" s="180"/>
      <c r="P36" s="180"/>
      <c r="Q36" s="181">
        <f>10-10</f>
        <v>0</v>
      </c>
      <c r="R36" s="476">
        <f>N36-J36</f>
        <v>-10</v>
      </c>
      <c r="S36" s="240"/>
      <c r="T36" s="240"/>
      <c r="U36" s="479">
        <f>Q36-M36</f>
        <v>-10</v>
      </c>
    </row>
    <row r="37" spans="1:21" ht="63.75" x14ac:dyDescent="0.2">
      <c r="A37" s="299"/>
      <c r="B37" s="44"/>
      <c r="C37" s="306"/>
      <c r="D37" s="226" t="s">
        <v>42</v>
      </c>
      <c r="E37" s="59" t="s">
        <v>115</v>
      </c>
      <c r="F37" s="97"/>
      <c r="G37" s="95"/>
      <c r="H37" s="88"/>
      <c r="I37" s="21" t="s">
        <v>37</v>
      </c>
      <c r="J37" s="317">
        <f>K37+M37</f>
        <v>20</v>
      </c>
      <c r="K37" s="318"/>
      <c r="L37" s="318"/>
      <c r="M37" s="324">
        <v>20</v>
      </c>
      <c r="N37" s="201">
        <f>O37+Q37</f>
        <v>0</v>
      </c>
      <c r="O37" s="180"/>
      <c r="P37" s="180"/>
      <c r="Q37" s="181">
        <f>20-20</f>
        <v>0</v>
      </c>
      <c r="R37" s="476">
        <f>N37-J37</f>
        <v>-20</v>
      </c>
      <c r="S37" s="240"/>
      <c r="T37" s="240"/>
      <c r="U37" s="479">
        <f>Q37-M37</f>
        <v>-20</v>
      </c>
    </row>
    <row r="38" spans="1:21" ht="38.25" x14ac:dyDescent="0.2">
      <c r="A38" s="299"/>
      <c r="B38" s="44"/>
      <c r="C38" s="306"/>
      <c r="D38" s="231" t="s">
        <v>117</v>
      </c>
      <c r="E38" s="151" t="s">
        <v>88</v>
      </c>
      <c r="F38" s="54"/>
      <c r="G38" s="56"/>
      <c r="H38" s="143"/>
      <c r="I38" s="98" t="s">
        <v>37</v>
      </c>
      <c r="J38" s="333">
        <f>K38+M38</f>
        <v>39.5</v>
      </c>
      <c r="K38" s="321"/>
      <c r="L38" s="321"/>
      <c r="M38" s="322">
        <v>39.5</v>
      </c>
      <c r="N38" s="187">
        <f>O38+Q38</f>
        <v>29.5</v>
      </c>
      <c r="O38" s="177"/>
      <c r="P38" s="177"/>
      <c r="Q38" s="178">
        <f>39.5-10</f>
        <v>29.5</v>
      </c>
      <c r="R38" s="483">
        <f>N38-J38</f>
        <v>-10</v>
      </c>
      <c r="S38" s="480">
        <f>O38-K38</f>
        <v>0</v>
      </c>
      <c r="T38" s="480">
        <f>P38-L38</f>
        <v>0</v>
      </c>
      <c r="U38" s="484">
        <f>Q38-M38</f>
        <v>-10</v>
      </c>
    </row>
    <row r="39" spans="1:21" ht="12.75" customHeight="1" x14ac:dyDescent="0.2">
      <c r="A39" s="299"/>
      <c r="B39" s="44"/>
      <c r="C39" s="306"/>
      <c r="D39" s="235" t="s">
        <v>118</v>
      </c>
      <c r="E39" s="735" t="s">
        <v>89</v>
      </c>
      <c r="F39" s="54"/>
      <c r="G39" s="56"/>
      <c r="H39" s="143"/>
      <c r="I39" s="21" t="s">
        <v>37</v>
      </c>
      <c r="J39" s="441">
        <f>K39+M39</f>
        <v>14.8</v>
      </c>
      <c r="K39" s="326"/>
      <c r="L39" s="326"/>
      <c r="M39" s="442">
        <v>14.8</v>
      </c>
      <c r="N39" s="262">
        <f>O39+Q39</f>
        <v>14.8</v>
      </c>
      <c r="O39" s="174"/>
      <c r="P39" s="174"/>
      <c r="Q39" s="467">
        <v>14.8</v>
      </c>
      <c r="R39" s="201"/>
      <c r="S39" s="174"/>
      <c r="T39" s="174"/>
      <c r="U39" s="175"/>
    </row>
    <row r="40" spans="1:21" ht="15.75" customHeight="1" x14ac:dyDescent="0.2">
      <c r="A40" s="299"/>
      <c r="B40" s="44"/>
      <c r="C40" s="306"/>
      <c r="D40" s="230"/>
      <c r="E40" s="736"/>
      <c r="F40" s="60"/>
      <c r="G40" s="61"/>
      <c r="H40" s="84"/>
      <c r="I40" s="354" t="s">
        <v>9</v>
      </c>
      <c r="J40" s="443">
        <f>SUM(J35:J39)</f>
        <v>84.3</v>
      </c>
      <c r="K40" s="444">
        <f>SUM(K35:K39)</f>
        <v>0</v>
      </c>
      <c r="L40" s="444">
        <f>SUM(L35:L39)</f>
        <v>0</v>
      </c>
      <c r="M40" s="352">
        <f>SUM(M35:M39)</f>
        <v>84.3</v>
      </c>
      <c r="N40" s="443">
        <f t="shared" ref="N40:U40" si="3">SUM(N35:N39)</f>
        <v>44.3</v>
      </c>
      <c r="O40" s="444">
        <f t="shared" si="3"/>
        <v>0</v>
      </c>
      <c r="P40" s="444">
        <f t="shared" si="3"/>
        <v>0</v>
      </c>
      <c r="Q40" s="485">
        <f t="shared" si="3"/>
        <v>44.3</v>
      </c>
      <c r="R40" s="443">
        <f t="shared" si="3"/>
        <v>-40</v>
      </c>
      <c r="S40" s="444">
        <f t="shared" si="3"/>
        <v>0</v>
      </c>
      <c r="T40" s="444">
        <f t="shared" si="3"/>
        <v>0</v>
      </c>
      <c r="U40" s="486">
        <f t="shared" si="3"/>
        <v>-40</v>
      </c>
    </row>
    <row r="41" spans="1:21" ht="13.5" thickBot="1" x14ac:dyDescent="0.25">
      <c r="A41" s="300"/>
      <c r="B41" s="62"/>
      <c r="C41" s="308"/>
      <c r="D41" s="384"/>
      <c r="E41" s="384"/>
      <c r="F41" s="384"/>
      <c r="G41" s="384"/>
      <c r="H41" s="384"/>
      <c r="I41" s="385"/>
      <c r="J41" s="311">
        <f>J40+J34</f>
        <v>249.8</v>
      </c>
      <c r="K41" s="312">
        <f>K40+K34</f>
        <v>0</v>
      </c>
      <c r="L41" s="312">
        <f>L40+L34</f>
        <v>0</v>
      </c>
      <c r="M41" s="313">
        <f>M40+M34</f>
        <v>249.8</v>
      </c>
      <c r="N41" s="311">
        <f t="shared" ref="N41:U41" si="4">N40+N34</f>
        <v>108.7</v>
      </c>
      <c r="O41" s="312">
        <f t="shared" si="4"/>
        <v>0</v>
      </c>
      <c r="P41" s="312">
        <f t="shared" si="4"/>
        <v>0</v>
      </c>
      <c r="Q41" s="468">
        <f t="shared" si="4"/>
        <v>108.7</v>
      </c>
      <c r="R41" s="311">
        <f>R40+R34</f>
        <v>-141.1</v>
      </c>
      <c r="S41" s="312">
        <f t="shared" si="4"/>
        <v>0</v>
      </c>
      <c r="T41" s="312">
        <f t="shared" si="4"/>
        <v>0</v>
      </c>
      <c r="U41" s="386">
        <f t="shared" si="4"/>
        <v>-141.1</v>
      </c>
    </row>
    <row r="42" spans="1:21" x14ac:dyDescent="0.2">
      <c r="A42" s="589" t="s">
        <v>8</v>
      </c>
      <c r="B42" s="545" t="s">
        <v>8</v>
      </c>
      <c r="C42" s="738" t="s">
        <v>39</v>
      </c>
      <c r="D42" s="667"/>
      <c r="E42" s="687" t="s">
        <v>86</v>
      </c>
      <c r="F42" s="578"/>
      <c r="G42" s="653" t="s">
        <v>40</v>
      </c>
      <c r="H42" s="685" t="s">
        <v>47</v>
      </c>
      <c r="I42" s="11" t="s">
        <v>37</v>
      </c>
      <c r="J42" s="314"/>
      <c r="K42" s="315"/>
      <c r="L42" s="315"/>
      <c r="M42" s="347"/>
      <c r="N42" s="155"/>
      <c r="O42" s="156"/>
      <c r="P42" s="156"/>
      <c r="Q42" s="250"/>
      <c r="R42" s="155"/>
      <c r="S42" s="156"/>
      <c r="T42" s="156"/>
      <c r="U42" s="157"/>
    </row>
    <row r="43" spans="1:21" ht="12.75" customHeight="1" x14ac:dyDescent="0.2">
      <c r="A43" s="590"/>
      <c r="B43" s="546"/>
      <c r="C43" s="739"/>
      <c r="D43" s="668"/>
      <c r="E43" s="688"/>
      <c r="F43" s="658"/>
      <c r="G43" s="503"/>
      <c r="H43" s="686"/>
      <c r="I43" s="21"/>
      <c r="J43" s="317"/>
      <c r="K43" s="321"/>
      <c r="L43" s="321"/>
      <c r="M43" s="322"/>
      <c r="N43" s="168"/>
      <c r="O43" s="161"/>
      <c r="P43" s="161"/>
      <c r="Q43" s="162"/>
      <c r="R43" s="168"/>
      <c r="S43" s="161"/>
      <c r="T43" s="161"/>
      <c r="U43" s="167"/>
    </row>
    <row r="44" spans="1:21" ht="12.75" customHeight="1" x14ac:dyDescent="0.2">
      <c r="A44" s="590"/>
      <c r="B44" s="546"/>
      <c r="C44" s="739"/>
      <c r="D44" s="668"/>
      <c r="E44" s="500" t="s">
        <v>91</v>
      </c>
      <c r="F44" s="659"/>
      <c r="G44" s="503"/>
      <c r="H44" s="686"/>
      <c r="I44" s="21" t="s">
        <v>37</v>
      </c>
      <c r="J44" s="317">
        <f>K44+M44</f>
        <v>23</v>
      </c>
      <c r="K44" s="318"/>
      <c r="L44" s="318"/>
      <c r="M44" s="324">
        <v>23</v>
      </c>
      <c r="N44" s="168">
        <f>O44+Q44</f>
        <v>23</v>
      </c>
      <c r="O44" s="163"/>
      <c r="P44" s="163"/>
      <c r="Q44" s="164">
        <v>23</v>
      </c>
      <c r="R44" s="168"/>
      <c r="S44" s="163"/>
      <c r="T44" s="163"/>
      <c r="U44" s="169"/>
    </row>
    <row r="45" spans="1:21" x14ac:dyDescent="0.2">
      <c r="A45" s="590"/>
      <c r="B45" s="546"/>
      <c r="C45" s="739"/>
      <c r="D45" s="668"/>
      <c r="E45" s="501"/>
      <c r="F45" s="579"/>
      <c r="G45" s="503"/>
      <c r="H45" s="686"/>
      <c r="I45" s="26"/>
      <c r="J45" s="320"/>
      <c r="K45" s="321"/>
      <c r="L45" s="321"/>
      <c r="M45" s="322"/>
      <c r="N45" s="160"/>
      <c r="O45" s="161"/>
      <c r="P45" s="161"/>
      <c r="Q45" s="162"/>
      <c r="R45" s="160"/>
      <c r="S45" s="161"/>
      <c r="T45" s="161"/>
      <c r="U45" s="167"/>
    </row>
    <row r="46" spans="1:21" x14ac:dyDescent="0.2">
      <c r="A46" s="590"/>
      <c r="B46" s="546"/>
      <c r="C46" s="739"/>
      <c r="D46" s="668"/>
      <c r="E46" s="501"/>
      <c r="F46" s="579"/>
      <c r="G46" s="503"/>
      <c r="H46" s="686"/>
      <c r="I46" s="21"/>
      <c r="J46" s="317"/>
      <c r="K46" s="318"/>
      <c r="L46" s="318"/>
      <c r="M46" s="324"/>
      <c r="N46" s="168"/>
      <c r="O46" s="163"/>
      <c r="P46" s="163"/>
      <c r="Q46" s="164"/>
      <c r="R46" s="168"/>
      <c r="S46" s="163"/>
      <c r="T46" s="163"/>
      <c r="U46" s="169"/>
    </row>
    <row r="47" spans="1:21" x14ac:dyDescent="0.2">
      <c r="A47" s="590"/>
      <c r="B47" s="546"/>
      <c r="C47" s="739"/>
      <c r="D47" s="668"/>
      <c r="E47" s="502"/>
      <c r="F47" s="658"/>
      <c r="G47" s="503"/>
      <c r="H47" s="686"/>
      <c r="I47" s="26"/>
      <c r="J47" s="320"/>
      <c r="K47" s="321"/>
      <c r="L47" s="321"/>
      <c r="M47" s="322"/>
      <c r="N47" s="176"/>
      <c r="O47" s="177"/>
      <c r="P47" s="177"/>
      <c r="Q47" s="178"/>
      <c r="R47" s="176"/>
      <c r="S47" s="177"/>
      <c r="T47" s="177"/>
      <c r="U47" s="188"/>
    </row>
    <row r="48" spans="1:21" x14ac:dyDescent="0.2">
      <c r="A48" s="590"/>
      <c r="B48" s="546"/>
      <c r="C48" s="739"/>
      <c r="D48" s="668"/>
      <c r="E48" s="501" t="s">
        <v>56</v>
      </c>
      <c r="F48" s="659"/>
      <c r="G48" s="503"/>
      <c r="H48" s="686"/>
      <c r="I48" s="21" t="s">
        <v>37</v>
      </c>
      <c r="J48" s="317">
        <f>K48+M48</f>
        <v>10</v>
      </c>
      <c r="K48" s="318"/>
      <c r="L48" s="318"/>
      <c r="M48" s="324">
        <v>10</v>
      </c>
      <c r="N48" s="201">
        <f>O48+Q48</f>
        <v>0</v>
      </c>
      <c r="O48" s="180"/>
      <c r="P48" s="180"/>
      <c r="Q48" s="181">
        <f>10-10</f>
        <v>0</v>
      </c>
      <c r="R48" s="239">
        <f>N48-J48</f>
        <v>-10</v>
      </c>
      <c r="S48" s="239">
        <f>O48-K48</f>
        <v>0</v>
      </c>
      <c r="T48" s="239">
        <f>P48-L48</f>
        <v>0</v>
      </c>
      <c r="U48" s="239">
        <f>Q48-M48</f>
        <v>-10</v>
      </c>
    </row>
    <row r="49" spans="1:21" x14ac:dyDescent="0.2">
      <c r="A49" s="590"/>
      <c r="B49" s="546"/>
      <c r="C49" s="739"/>
      <c r="D49" s="668"/>
      <c r="E49" s="501"/>
      <c r="F49" s="579"/>
      <c r="G49" s="503"/>
      <c r="H49" s="686"/>
      <c r="I49" s="26"/>
      <c r="J49" s="320"/>
      <c r="K49" s="321"/>
      <c r="L49" s="321"/>
      <c r="M49" s="322"/>
      <c r="N49" s="176"/>
      <c r="O49" s="177"/>
      <c r="P49" s="177"/>
      <c r="Q49" s="178"/>
      <c r="R49" s="176"/>
      <c r="S49" s="177"/>
      <c r="T49" s="177"/>
      <c r="U49" s="188"/>
    </row>
    <row r="50" spans="1:21" x14ac:dyDescent="0.2">
      <c r="A50" s="590"/>
      <c r="B50" s="546"/>
      <c r="C50" s="739"/>
      <c r="D50" s="668"/>
      <c r="E50" s="501"/>
      <c r="F50" s="579"/>
      <c r="G50" s="503"/>
      <c r="H50" s="686"/>
      <c r="I50" s="98"/>
      <c r="J50" s="320"/>
      <c r="K50" s="326"/>
      <c r="L50" s="326"/>
      <c r="M50" s="327"/>
      <c r="N50" s="176"/>
      <c r="O50" s="174"/>
      <c r="P50" s="174"/>
      <c r="Q50" s="192"/>
      <c r="R50" s="176"/>
      <c r="S50" s="174"/>
      <c r="T50" s="174"/>
      <c r="U50" s="175"/>
    </row>
    <row r="51" spans="1:21" ht="13.5" thickBot="1" x14ac:dyDescent="0.25">
      <c r="A51" s="591"/>
      <c r="B51" s="547"/>
      <c r="C51" s="740"/>
      <c r="D51" s="669"/>
      <c r="E51" s="582"/>
      <c r="F51" s="580"/>
      <c r="G51" s="654"/>
      <c r="H51" s="574"/>
      <c r="I51" s="357" t="s">
        <v>9</v>
      </c>
      <c r="J51" s="358">
        <f>SUM(J42:J50)</f>
        <v>33</v>
      </c>
      <c r="K51" s="356">
        <f>SUM(K42:K50)</f>
        <v>0</v>
      </c>
      <c r="L51" s="356">
        <f>SUM(L42:L50)</f>
        <v>0</v>
      </c>
      <c r="M51" s="395">
        <f>SUM(M42:M50)</f>
        <v>33</v>
      </c>
      <c r="N51" s="252">
        <f t="shared" ref="N51:U51" si="5">SUM(N42:N50)</f>
        <v>23</v>
      </c>
      <c r="O51" s="253">
        <f t="shared" si="5"/>
        <v>0</v>
      </c>
      <c r="P51" s="253">
        <f t="shared" si="5"/>
        <v>0</v>
      </c>
      <c r="Q51" s="257">
        <f t="shared" si="5"/>
        <v>23</v>
      </c>
      <c r="R51" s="257">
        <f t="shared" si="5"/>
        <v>-10</v>
      </c>
      <c r="S51" s="257">
        <f t="shared" si="5"/>
        <v>0</v>
      </c>
      <c r="T51" s="257">
        <f t="shared" si="5"/>
        <v>0</v>
      </c>
      <c r="U51" s="257">
        <f t="shared" si="5"/>
        <v>-10</v>
      </c>
    </row>
    <row r="52" spans="1:21" ht="12.75" customHeight="1" x14ac:dyDescent="0.2">
      <c r="A52" s="589" t="s">
        <v>8</v>
      </c>
      <c r="B52" s="545" t="s">
        <v>8</v>
      </c>
      <c r="C52" s="738" t="s">
        <v>40</v>
      </c>
      <c r="D52" s="667"/>
      <c r="E52" s="575" t="s">
        <v>58</v>
      </c>
      <c r="F52" s="578"/>
      <c r="G52" s="653" t="s">
        <v>40</v>
      </c>
      <c r="H52" s="572" t="s">
        <v>47</v>
      </c>
      <c r="I52" s="11" t="s">
        <v>37</v>
      </c>
      <c r="J52" s="314">
        <f>K52+M52</f>
        <v>27</v>
      </c>
      <c r="K52" s="315">
        <v>27</v>
      </c>
      <c r="L52" s="315"/>
      <c r="M52" s="347"/>
      <c r="N52" s="170">
        <f>O52+Q52</f>
        <v>27</v>
      </c>
      <c r="O52" s="171">
        <v>27</v>
      </c>
      <c r="P52" s="171"/>
      <c r="Q52" s="211"/>
      <c r="R52" s="170"/>
      <c r="S52" s="171"/>
      <c r="T52" s="171"/>
      <c r="U52" s="172"/>
    </row>
    <row r="53" spans="1:21" x14ac:dyDescent="0.2">
      <c r="A53" s="590"/>
      <c r="B53" s="546"/>
      <c r="C53" s="739"/>
      <c r="D53" s="668"/>
      <c r="E53" s="576"/>
      <c r="F53" s="579"/>
      <c r="G53" s="503"/>
      <c r="H53" s="573"/>
      <c r="I53" s="21"/>
      <c r="J53" s="317"/>
      <c r="K53" s="321"/>
      <c r="L53" s="321"/>
      <c r="M53" s="322"/>
      <c r="N53" s="201"/>
      <c r="O53" s="177"/>
      <c r="P53" s="177"/>
      <c r="Q53" s="178"/>
      <c r="R53" s="201"/>
      <c r="S53" s="177"/>
      <c r="T53" s="177"/>
      <c r="U53" s="188"/>
    </row>
    <row r="54" spans="1:21" x14ac:dyDescent="0.2">
      <c r="A54" s="590"/>
      <c r="B54" s="546"/>
      <c r="C54" s="739"/>
      <c r="D54" s="668"/>
      <c r="E54" s="576"/>
      <c r="F54" s="579"/>
      <c r="G54" s="503"/>
      <c r="H54" s="573"/>
      <c r="I54" s="98"/>
      <c r="J54" s="320"/>
      <c r="K54" s="326"/>
      <c r="L54" s="326"/>
      <c r="M54" s="327"/>
      <c r="N54" s="176"/>
      <c r="O54" s="174"/>
      <c r="P54" s="174"/>
      <c r="Q54" s="192"/>
      <c r="R54" s="176"/>
      <c r="S54" s="174"/>
      <c r="T54" s="174"/>
      <c r="U54" s="175"/>
    </row>
    <row r="55" spans="1:21" ht="16.5" customHeight="1" thickBot="1" x14ac:dyDescent="0.25">
      <c r="A55" s="591"/>
      <c r="B55" s="547"/>
      <c r="C55" s="740"/>
      <c r="D55" s="669"/>
      <c r="E55" s="577"/>
      <c r="F55" s="580"/>
      <c r="G55" s="654"/>
      <c r="H55" s="574"/>
      <c r="I55" s="357" t="s">
        <v>9</v>
      </c>
      <c r="J55" s="358">
        <f t="shared" ref="J55:Q55" si="6">SUM(J52:J54)</f>
        <v>27</v>
      </c>
      <c r="K55" s="356">
        <f t="shared" si="6"/>
        <v>27</v>
      </c>
      <c r="L55" s="356">
        <f t="shared" si="6"/>
        <v>0</v>
      </c>
      <c r="M55" s="395">
        <f t="shared" si="6"/>
        <v>0</v>
      </c>
      <c r="N55" s="252">
        <f t="shared" si="6"/>
        <v>27</v>
      </c>
      <c r="O55" s="253">
        <f t="shared" si="6"/>
        <v>27</v>
      </c>
      <c r="P55" s="253">
        <f t="shared" si="6"/>
        <v>0</v>
      </c>
      <c r="Q55" s="257">
        <f t="shared" si="6"/>
        <v>0</v>
      </c>
      <c r="R55" s="252"/>
      <c r="S55" s="253"/>
      <c r="T55" s="253"/>
      <c r="U55" s="254"/>
    </row>
    <row r="56" spans="1:21" ht="13.5" thickBot="1" x14ac:dyDescent="0.25">
      <c r="A56" s="297" t="s">
        <v>8</v>
      </c>
      <c r="B56" s="9" t="s">
        <v>8</v>
      </c>
      <c r="C56" s="603" t="s">
        <v>11</v>
      </c>
      <c r="D56" s="603"/>
      <c r="E56" s="603"/>
      <c r="F56" s="603"/>
      <c r="G56" s="603"/>
      <c r="H56" s="603"/>
      <c r="I56" s="604"/>
      <c r="J56" s="19">
        <f t="shared" ref="J56:U56" si="7">SUM(J55,J51,J41,J29)</f>
        <v>1147.8</v>
      </c>
      <c r="K56" s="19">
        <f t="shared" si="7"/>
        <v>171.7</v>
      </c>
      <c r="L56" s="19">
        <f t="shared" si="7"/>
        <v>102.69999999999999</v>
      </c>
      <c r="M56" s="65">
        <f t="shared" si="7"/>
        <v>976.09999999999991</v>
      </c>
      <c r="N56" s="19">
        <f t="shared" si="7"/>
        <v>990.2</v>
      </c>
      <c r="O56" s="19">
        <f t="shared" si="7"/>
        <v>171.2</v>
      </c>
      <c r="P56" s="19">
        <f t="shared" si="7"/>
        <v>103.1</v>
      </c>
      <c r="Q56" s="65">
        <f t="shared" si="7"/>
        <v>819</v>
      </c>
      <c r="R56" s="213">
        <f t="shared" si="7"/>
        <v>-157.6</v>
      </c>
      <c r="S56" s="19">
        <f t="shared" si="7"/>
        <v>-0.5</v>
      </c>
      <c r="T56" s="19">
        <f t="shared" si="7"/>
        <v>0.40000000000000036</v>
      </c>
      <c r="U56" s="214">
        <f t="shared" si="7"/>
        <v>-157.1</v>
      </c>
    </row>
    <row r="57" spans="1:21" ht="13.5" thickBot="1" x14ac:dyDescent="0.25">
      <c r="A57" s="297" t="s">
        <v>8</v>
      </c>
      <c r="B57" s="9" t="s">
        <v>10</v>
      </c>
      <c r="C57" s="670" t="s">
        <v>59</v>
      </c>
      <c r="D57" s="671"/>
      <c r="E57" s="671"/>
      <c r="F57" s="671"/>
      <c r="G57" s="671"/>
      <c r="H57" s="671"/>
      <c r="I57" s="671"/>
      <c r="J57" s="671"/>
      <c r="K57" s="671"/>
      <c r="L57" s="671"/>
      <c r="M57" s="671"/>
      <c r="N57" s="398"/>
      <c r="O57" s="398"/>
      <c r="P57" s="398"/>
      <c r="Q57" s="398"/>
      <c r="R57" s="194"/>
      <c r="S57" s="194"/>
      <c r="T57" s="194"/>
      <c r="U57" s="216"/>
    </row>
    <row r="58" spans="1:21" ht="12.75" customHeight="1" x14ac:dyDescent="0.2">
      <c r="A58" s="589" t="s">
        <v>8</v>
      </c>
      <c r="B58" s="545" t="s">
        <v>10</v>
      </c>
      <c r="C58" s="738" t="s">
        <v>8</v>
      </c>
      <c r="D58" s="43"/>
      <c r="E58" s="104" t="s">
        <v>104</v>
      </c>
      <c r="F58" s="578"/>
      <c r="G58" s="556" t="s">
        <v>8</v>
      </c>
      <c r="H58" s="572" t="s">
        <v>47</v>
      </c>
      <c r="I58" s="15" t="s">
        <v>37</v>
      </c>
      <c r="J58" s="314">
        <f>K58+M58</f>
        <v>26</v>
      </c>
      <c r="K58" s="315">
        <v>26</v>
      </c>
      <c r="L58" s="315"/>
      <c r="M58" s="316"/>
      <c r="N58" s="170">
        <f>O58+Q58</f>
        <v>26</v>
      </c>
      <c r="O58" s="171">
        <v>26</v>
      </c>
      <c r="P58" s="171"/>
      <c r="Q58" s="172"/>
      <c r="R58" s="200"/>
      <c r="S58" s="171"/>
      <c r="T58" s="171"/>
      <c r="U58" s="172"/>
    </row>
    <row r="59" spans="1:21" x14ac:dyDescent="0.2">
      <c r="A59" s="590"/>
      <c r="B59" s="546"/>
      <c r="C59" s="739"/>
      <c r="D59" s="503" t="s">
        <v>8</v>
      </c>
      <c r="E59" s="500" t="s">
        <v>61</v>
      </c>
      <c r="F59" s="579"/>
      <c r="G59" s="557"/>
      <c r="H59" s="573"/>
      <c r="I59" s="31"/>
      <c r="J59" s="320"/>
      <c r="K59" s="331"/>
      <c r="L59" s="331"/>
      <c r="M59" s="332"/>
      <c r="N59" s="176"/>
      <c r="O59" s="190"/>
      <c r="P59" s="190"/>
      <c r="Q59" s="219"/>
      <c r="R59" s="189"/>
      <c r="S59" s="190"/>
      <c r="T59" s="190"/>
      <c r="U59" s="219"/>
    </row>
    <row r="60" spans="1:21" x14ac:dyDescent="0.2">
      <c r="A60" s="590"/>
      <c r="B60" s="546"/>
      <c r="C60" s="739"/>
      <c r="D60" s="503"/>
      <c r="E60" s="501"/>
      <c r="F60" s="579"/>
      <c r="G60" s="557"/>
      <c r="H60" s="573"/>
      <c r="I60" s="22"/>
      <c r="J60" s="317"/>
      <c r="K60" s="318"/>
      <c r="L60" s="318"/>
      <c r="M60" s="319"/>
      <c r="N60" s="201"/>
      <c r="O60" s="180"/>
      <c r="P60" s="180"/>
      <c r="Q60" s="202"/>
      <c r="R60" s="179"/>
      <c r="S60" s="180"/>
      <c r="T60" s="180"/>
      <c r="U60" s="202"/>
    </row>
    <row r="61" spans="1:21" x14ac:dyDescent="0.2">
      <c r="A61" s="590"/>
      <c r="B61" s="546"/>
      <c r="C61" s="739"/>
      <c r="D61" s="503"/>
      <c r="E61" s="502"/>
      <c r="F61" s="579"/>
      <c r="G61" s="557"/>
      <c r="H61" s="573"/>
      <c r="I61" s="22"/>
      <c r="J61" s="317"/>
      <c r="K61" s="318"/>
      <c r="L61" s="318"/>
      <c r="M61" s="319"/>
      <c r="N61" s="201"/>
      <c r="O61" s="180"/>
      <c r="P61" s="180"/>
      <c r="Q61" s="202"/>
      <c r="R61" s="179"/>
      <c r="S61" s="180"/>
      <c r="T61" s="180"/>
      <c r="U61" s="202"/>
    </row>
    <row r="62" spans="1:21" x14ac:dyDescent="0.2">
      <c r="A62" s="590"/>
      <c r="B62" s="546"/>
      <c r="C62" s="739"/>
      <c r="D62" s="503" t="s">
        <v>10</v>
      </c>
      <c r="E62" s="501" t="s">
        <v>62</v>
      </c>
      <c r="F62" s="579"/>
      <c r="G62" s="557"/>
      <c r="H62" s="573"/>
      <c r="I62" s="31" t="s">
        <v>37</v>
      </c>
      <c r="J62" s="320">
        <f>K62+M62</f>
        <v>10</v>
      </c>
      <c r="K62" s="321">
        <v>10</v>
      </c>
      <c r="L62" s="321"/>
      <c r="M62" s="334"/>
      <c r="N62" s="176">
        <f>O62+Q62</f>
        <v>10</v>
      </c>
      <c r="O62" s="177">
        <v>10</v>
      </c>
      <c r="P62" s="177"/>
      <c r="Q62" s="188"/>
      <c r="R62" s="189"/>
      <c r="S62" s="177"/>
      <c r="T62" s="177"/>
      <c r="U62" s="188"/>
    </row>
    <row r="63" spans="1:21" x14ac:dyDescent="0.2">
      <c r="A63" s="590"/>
      <c r="B63" s="546"/>
      <c r="C63" s="739"/>
      <c r="D63" s="503"/>
      <c r="E63" s="501"/>
      <c r="F63" s="579"/>
      <c r="G63" s="557"/>
      <c r="H63" s="573"/>
      <c r="I63" s="16"/>
      <c r="J63" s="333"/>
      <c r="K63" s="326"/>
      <c r="L63" s="326"/>
      <c r="M63" s="349"/>
      <c r="N63" s="187"/>
      <c r="O63" s="174"/>
      <c r="P63" s="174"/>
      <c r="Q63" s="175"/>
      <c r="R63" s="396"/>
      <c r="S63" s="174"/>
      <c r="T63" s="174"/>
      <c r="U63" s="175"/>
    </row>
    <row r="64" spans="1:21" x14ac:dyDescent="0.2">
      <c r="A64" s="302"/>
      <c r="B64" s="146"/>
      <c r="C64" s="363"/>
      <c r="D64" s="503" t="s">
        <v>39</v>
      </c>
      <c r="E64" s="500" t="s">
        <v>99</v>
      </c>
      <c r="F64" s="645"/>
      <c r="G64" s="138"/>
      <c r="H64" s="140"/>
      <c r="I64" s="22" t="s">
        <v>37</v>
      </c>
      <c r="J64" s="317">
        <f>K64+M64</f>
        <v>30</v>
      </c>
      <c r="K64" s="318">
        <v>30</v>
      </c>
      <c r="L64" s="318"/>
      <c r="M64" s="319"/>
      <c r="N64" s="201">
        <f>O64+Q64</f>
        <v>30</v>
      </c>
      <c r="O64" s="180">
        <v>30</v>
      </c>
      <c r="P64" s="180"/>
      <c r="Q64" s="202"/>
      <c r="R64" s="179"/>
      <c r="S64" s="180"/>
      <c r="T64" s="180"/>
      <c r="U64" s="202"/>
    </row>
    <row r="65" spans="1:21" ht="13.5" thickBot="1" x14ac:dyDescent="0.25">
      <c r="A65" s="302"/>
      <c r="B65" s="146"/>
      <c r="C65" s="363"/>
      <c r="D65" s="654"/>
      <c r="E65" s="582"/>
      <c r="F65" s="741"/>
      <c r="G65" s="138"/>
      <c r="H65" s="140"/>
      <c r="I65" s="357" t="s">
        <v>9</v>
      </c>
      <c r="J65" s="358">
        <f t="shared" ref="J65:Q65" si="8">SUM(J58:J64)</f>
        <v>66</v>
      </c>
      <c r="K65" s="355">
        <f t="shared" si="8"/>
        <v>66</v>
      </c>
      <c r="L65" s="355">
        <f t="shared" si="8"/>
        <v>0</v>
      </c>
      <c r="M65" s="445">
        <f t="shared" si="8"/>
        <v>0</v>
      </c>
      <c r="N65" s="252">
        <f t="shared" si="8"/>
        <v>66</v>
      </c>
      <c r="O65" s="255">
        <f t="shared" si="8"/>
        <v>66</v>
      </c>
      <c r="P65" s="255">
        <f t="shared" si="8"/>
        <v>0</v>
      </c>
      <c r="Q65" s="256">
        <f t="shared" si="8"/>
        <v>0</v>
      </c>
      <c r="R65" s="255"/>
      <c r="S65" s="255"/>
      <c r="T65" s="255"/>
      <c r="U65" s="256"/>
    </row>
    <row r="66" spans="1:21" ht="12.75" customHeight="1" x14ac:dyDescent="0.2">
      <c r="A66" s="589" t="s">
        <v>8</v>
      </c>
      <c r="B66" s="545" t="s">
        <v>10</v>
      </c>
      <c r="C66" s="738" t="s">
        <v>10</v>
      </c>
      <c r="D66" s="667"/>
      <c r="E66" s="551" t="s">
        <v>63</v>
      </c>
      <c r="F66" s="578"/>
      <c r="G66" s="556" t="s">
        <v>8</v>
      </c>
      <c r="H66" s="572" t="s">
        <v>47</v>
      </c>
      <c r="I66" s="15" t="s">
        <v>80</v>
      </c>
      <c r="J66" s="314">
        <f>K66+M66</f>
        <v>2200</v>
      </c>
      <c r="K66" s="315">
        <v>2200</v>
      </c>
      <c r="L66" s="315"/>
      <c r="M66" s="316"/>
      <c r="N66" s="170">
        <f>O66+Q66</f>
        <v>2200</v>
      </c>
      <c r="O66" s="171">
        <v>2200</v>
      </c>
      <c r="P66" s="171"/>
      <c r="Q66" s="172"/>
      <c r="R66" s="200"/>
      <c r="S66" s="171"/>
      <c r="T66" s="171"/>
      <c r="U66" s="172"/>
    </row>
    <row r="67" spans="1:21" x14ac:dyDescent="0.2">
      <c r="A67" s="590"/>
      <c r="B67" s="546"/>
      <c r="C67" s="739"/>
      <c r="D67" s="668"/>
      <c r="E67" s="552"/>
      <c r="F67" s="579"/>
      <c r="G67" s="557"/>
      <c r="H67" s="573"/>
      <c r="I67" s="22" t="s">
        <v>113</v>
      </c>
      <c r="J67" s="317">
        <f>K67+M67</f>
        <v>10.8</v>
      </c>
      <c r="K67" s="321">
        <v>10.8</v>
      </c>
      <c r="L67" s="321"/>
      <c r="M67" s="334"/>
      <c r="N67" s="201">
        <f>O67+Q67</f>
        <v>10.8</v>
      </c>
      <c r="O67" s="177">
        <v>10.8</v>
      </c>
      <c r="P67" s="177"/>
      <c r="Q67" s="188"/>
      <c r="R67" s="179"/>
      <c r="S67" s="177"/>
      <c r="T67" s="177"/>
      <c r="U67" s="188"/>
    </row>
    <row r="68" spans="1:21" ht="13.5" thickBot="1" x14ac:dyDescent="0.25">
      <c r="A68" s="591"/>
      <c r="B68" s="547"/>
      <c r="C68" s="740"/>
      <c r="D68" s="669"/>
      <c r="E68" s="553"/>
      <c r="F68" s="580"/>
      <c r="G68" s="558"/>
      <c r="H68" s="574"/>
      <c r="I68" s="357" t="s">
        <v>9</v>
      </c>
      <c r="J68" s="358">
        <f t="shared" ref="J68:Q68" si="9">SUM(J66:J67)</f>
        <v>2210.8000000000002</v>
      </c>
      <c r="K68" s="356">
        <f t="shared" si="9"/>
        <v>2210.8000000000002</v>
      </c>
      <c r="L68" s="356">
        <f t="shared" si="9"/>
        <v>0</v>
      </c>
      <c r="M68" s="446">
        <f t="shared" si="9"/>
        <v>0</v>
      </c>
      <c r="N68" s="252">
        <f t="shared" si="9"/>
        <v>2210.8000000000002</v>
      </c>
      <c r="O68" s="253">
        <f t="shared" si="9"/>
        <v>2210.8000000000002</v>
      </c>
      <c r="P68" s="253">
        <f t="shared" si="9"/>
        <v>0</v>
      </c>
      <c r="Q68" s="254">
        <f t="shared" si="9"/>
        <v>0</v>
      </c>
      <c r="R68" s="255"/>
      <c r="S68" s="253"/>
      <c r="T68" s="253"/>
      <c r="U68" s="254"/>
    </row>
    <row r="69" spans="1:21" ht="12.75" customHeight="1" x14ac:dyDescent="0.2">
      <c r="A69" s="589" t="s">
        <v>8</v>
      </c>
      <c r="B69" s="545" t="s">
        <v>10</v>
      </c>
      <c r="C69" s="738" t="s">
        <v>39</v>
      </c>
      <c r="D69" s="667"/>
      <c r="E69" s="551" t="s">
        <v>64</v>
      </c>
      <c r="F69" s="578"/>
      <c r="G69" s="556" t="s">
        <v>8</v>
      </c>
      <c r="H69" s="572" t="s">
        <v>47</v>
      </c>
      <c r="I69" s="15" t="s">
        <v>37</v>
      </c>
      <c r="J69" s="314">
        <f>K69+M69</f>
        <v>8</v>
      </c>
      <c r="K69" s="315">
        <v>8</v>
      </c>
      <c r="L69" s="315"/>
      <c r="M69" s="316"/>
      <c r="N69" s="170">
        <f>O69+Q69</f>
        <v>8</v>
      </c>
      <c r="O69" s="171">
        <v>8</v>
      </c>
      <c r="P69" s="171"/>
      <c r="Q69" s="172"/>
      <c r="R69" s="200"/>
      <c r="S69" s="171"/>
      <c r="T69" s="171"/>
      <c r="U69" s="172"/>
    </row>
    <row r="70" spans="1:21" x14ac:dyDescent="0.2">
      <c r="A70" s="590"/>
      <c r="B70" s="546"/>
      <c r="C70" s="739"/>
      <c r="D70" s="668"/>
      <c r="E70" s="552"/>
      <c r="F70" s="579"/>
      <c r="G70" s="557"/>
      <c r="H70" s="573"/>
      <c r="I70" s="22"/>
      <c r="J70" s="317"/>
      <c r="K70" s="321"/>
      <c r="L70" s="321"/>
      <c r="M70" s="334"/>
      <c r="N70" s="201"/>
      <c r="O70" s="177"/>
      <c r="P70" s="177"/>
      <c r="Q70" s="188"/>
      <c r="R70" s="179"/>
      <c r="S70" s="177"/>
      <c r="T70" s="177"/>
      <c r="U70" s="188"/>
    </row>
    <row r="71" spans="1:21" ht="13.5" thickBot="1" x14ac:dyDescent="0.25">
      <c r="A71" s="591"/>
      <c r="B71" s="547"/>
      <c r="C71" s="740"/>
      <c r="D71" s="669"/>
      <c r="E71" s="553"/>
      <c r="F71" s="580"/>
      <c r="G71" s="558"/>
      <c r="H71" s="574"/>
      <c r="I71" s="357" t="s">
        <v>9</v>
      </c>
      <c r="J71" s="358">
        <f t="shared" ref="J71:Q71" si="10">SUM(J69:J70)</f>
        <v>8</v>
      </c>
      <c r="K71" s="356">
        <f t="shared" si="10"/>
        <v>8</v>
      </c>
      <c r="L71" s="356">
        <f t="shared" si="10"/>
        <v>0</v>
      </c>
      <c r="M71" s="446">
        <f t="shared" si="10"/>
        <v>0</v>
      </c>
      <c r="N71" s="252">
        <f t="shared" si="10"/>
        <v>8</v>
      </c>
      <c r="O71" s="253">
        <f t="shared" si="10"/>
        <v>8</v>
      </c>
      <c r="P71" s="253">
        <f t="shared" si="10"/>
        <v>0</v>
      </c>
      <c r="Q71" s="254">
        <f t="shared" si="10"/>
        <v>0</v>
      </c>
      <c r="R71" s="255"/>
      <c r="S71" s="253"/>
      <c r="T71" s="253"/>
      <c r="U71" s="254"/>
    </row>
    <row r="72" spans="1:21" ht="13.5" thickBot="1" x14ac:dyDescent="0.25">
      <c r="A72" s="303" t="s">
        <v>8</v>
      </c>
      <c r="B72" s="9" t="s">
        <v>10</v>
      </c>
      <c r="C72" s="603" t="s">
        <v>11</v>
      </c>
      <c r="D72" s="603"/>
      <c r="E72" s="603"/>
      <c r="F72" s="603"/>
      <c r="G72" s="603"/>
      <c r="H72" s="603"/>
      <c r="I72" s="604"/>
      <c r="J72" s="213">
        <f>SUM(J71,J68,J65)</f>
        <v>2284.8000000000002</v>
      </c>
      <c r="K72" s="19">
        <f>K71+K68+K65</f>
        <v>2284.8000000000002</v>
      </c>
      <c r="L72" s="19">
        <f>L71+L68+L65</f>
        <v>0</v>
      </c>
      <c r="M72" s="214">
        <f>M71+M68+M65</f>
        <v>0</v>
      </c>
      <c r="N72" s="213">
        <f>SUM(N71,N68,N65)</f>
        <v>2284.8000000000002</v>
      </c>
      <c r="O72" s="19">
        <f>O71+O68+O65</f>
        <v>2284.8000000000002</v>
      </c>
      <c r="P72" s="19">
        <f>P71+P68+P65</f>
        <v>0</v>
      </c>
      <c r="Q72" s="214">
        <f>Q71+Q68+Q65</f>
        <v>0</v>
      </c>
      <c r="R72" s="19">
        <f>SUM(R71,R68,R65)</f>
        <v>0</v>
      </c>
      <c r="S72" s="19">
        <f>S71+S68+S65</f>
        <v>0</v>
      </c>
      <c r="T72" s="19">
        <f>T71+T68+T65</f>
        <v>0</v>
      </c>
      <c r="U72" s="214">
        <f>U71+U68+U65</f>
        <v>0</v>
      </c>
    </row>
    <row r="73" spans="1:21" ht="13.5" thickBot="1" x14ac:dyDescent="0.25">
      <c r="A73" s="297" t="s">
        <v>8</v>
      </c>
      <c r="B73" s="9" t="s">
        <v>39</v>
      </c>
      <c r="C73" s="598" t="s">
        <v>60</v>
      </c>
      <c r="D73" s="599"/>
      <c r="E73" s="599"/>
      <c r="F73" s="599"/>
      <c r="G73" s="599"/>
      <c r="H73" s="599"/>
      <c r="I73" s="599"/>
      <c r="J73" s="599"/>
      <c r="K73" s="599"/>
      <c r="L73" s="599"/>
      <c r="M73" s="599"/>
      <c r="N73" s="397"/>
      <c r="O73" s="258"/>
      <c r="P73" s="258"/>
      <c r="Q73" s="259"/>
      <c r="R73" s="194"/>
      <c r="S73" s="194"/>
      <c r="T73" s="194"/>
      <c r="U73" s="216"/>
    </row>
    <row r="74" spans="1:21" ht="12.75" customHeight="1" x14ac:dyDescent="0.2">
      <c r="A74" s="589" t="s">
        <v>8</v>
      </c>
      <c r="B74" s="545" t="s">
        <v>39</v>
      </c>
      <c r="C74" s="738" t="s">
        <v>8</v>
      </c>
      <c r="D74" s="667"/>
      <c r="E74" s="551" t="s">
        <v>66</v>
      </c>
      <c r="F74" s="679"/>
      <c r="G74" s="556" t="s">
        <v>40</v>
      </c>
      <c r="H74" s="572" t="s">
        <v>47</v>
      </c>
      <c r="I74" s="15" t="s">
        <v>37</v>
      </c>
      <c r="J74" s="314">
        <f>K74+M74</f>
        <v>105</v>
      </c>
      <c r="K74" s="315">
        <v>105</v>
      </c>
      <c r="L74" s="315"/>
      <c r="M74" s="316"/>
      <c r="N74" s="170">
        <f>O74+Q74</f>
        <v>105</v>
      </c>
      <c r="O74" s="171">
        <v>105</v>
      </c>
      <c r="P74" s="171"/>
      <c r="Q74" s="172"/>
      <c r="R74" s="200"/>
      <c r="S74" s="171"/>
      <c r="T74" s="171"/>
      <c r="U74" s="172"/>
    </row>
    <row r="75" spans="1:21" x14ac:dyDescent="0.2">
      <c r="A75" s="590"/>
      <c r="B75" s="546"/>
      <c r="C75" s="739"/>
      <c r="D75" s="668"/>
      <c r="E75" s="552"/>
      <c r="F75" s="680"/>
      <c r="G75" s="557"/>
      <c r="H75" s="573"/>
      <c r="I75" s="22"/>
      <c r="J75" s="317"/>
      <c r="K75" s="321"/>
      <c r="L75" s="321"/>
      <c r="M75" s="334"/>
      <c r="N75" s="201"/>
      <c r="O75" s="177"/>
      <c r="P75" s="177"/>
      <c r="Q75" s="188"/>
      <c r="R75" s="179"/>
      <c r="S75" s="177"/>
      <c r="T75" s="177"/>
      <c r="U75" s="188"/>
    </row>
    <row r="76" spans="1:21" ht="12.75" customHeight="1" x14ac:dyDescent="0.2">
      <c r="A76" s="590"/>
      <c r="B76" s="546"/>
      <c r="C76" s="739"/>
      <c r="D76" s="668"/>
      <c r="E76" s="552"/>
      <c r="F76" s="680"/>
      <c r="G76" s="557"/>
      <c r="H76" s="573"/>
      <c r="I76" s="16"/>
      <c r="J76" s="320"/>
      <c r="K76" s="326"/>
      <c r="L76" s="326"/>
      <c r="M76" s="349"/>
      <c r="N76" s="176"/>
      <c r="O76" s="174"/>
      <c r="P76" s="174"/>
      <c r="Q76" s="175"/>
      <c r="R76" s="189"/>
      <c r="S76" s="174"/>
      <c r="T76" s="174"/>
      <c r="U76" s="175"/>
    </row>
    <row r="77" spans="1:21" ht="13.5" thickBot="1" x14ac:dyDescent="0.25">
      <c r="A77" s="591"/>
      <c r="B77" s="547"/>
      <c r="C77" s="740"/>
      <c r="D77" s="669"/>
      <c r="E77" s="553"/>
      <c r="F77" s="681"/>
      <c r="G77" s="558"/>
      <c r="H77" s="574"/>
      <c r="I77" s="357" t="s">
        <v>9</v>
      </c>
      <c r="J77" s="358">
        <f t="shared" ref="J77:Q77" si="11">SUM(J74:J76)</f>
        <v>105</v>
      </c>
      <c r="K77" s="356">
        <f t="shared" si="11"/>
        <v>105</v>
      </c>
      <c r="L77" s="356">
        <f t="shared" si="11"/>
        <v>0</v>
      </c>
      <c r="M77" s="446">
        <f t="shared" si="11"/>
        <v>0</v>
      </c>
      <c r="N77" s="252">
        <f t="shared" si="11"/>
        <v>105</v>
      </c>
      <c r="O77" s="253">
        <f t="shared" si="11"/>
        <v>105</v>
      </c>
      <c r="P77" s="253">
        <f t="shared" si="11"/>
        <v>0</v>
      </c>
      <c r="Q77" s="254">
        <f t="shared" si="11"/>
        <v>0</v>
      </c>
      <c r="R77" s="255"/>
      <c r="S77" s="253"/>
      <c r="T77" s="253"/>
      <c r="U77" s="254"/>
    </row>
    <row r="78" spans="1:21" ht="12.75" customHeight="1" x14ac:dyDescent="0.2">
      <c r="A78" s="589" t="s">
        <v>8</v>
      </c>
      <c r="B78" s="545" t="s">
        <v>39</v>
      </c>
      <c r="C78" s="738" t="s">
        <v>10</v>
      </c>
      <c r="D78" s="667"/>
      <c r="E78" s="551" t="s">
        <v>69</v>
      </c>
      <c r="F78" s="578"/>
      <c r="G78" s="556" t="s">
        <v>40</v>
      </c>
      <c r="H78" s="572" t="s">
        <v>47</v>
      </c>
      <c r="I78" s="15" t="s">
        <v>37</v>
      </c>
      <c r="J78" s="314">
        <f>K78+M78</f>
        <v>12</v>
      </c>
      <c r="K78" s="315">
        <v>12</v>
      </c>
      <c r="L78" s="315"/>
      <c r="M78" s="316"/>
      <c r="N78" s="170">
        <f>O78+Q78</f>
        <v>13.5</v>
      </c>
      <c r="O78" s="171">
        <f>12+1.5</f>
        <v>13.5</v>
      </c>
      <c r="P78" s="171"/>
      <c r="Q78" s="172"/>
      <c r="R78" s="447">
        <f>N78-J78</f>
        <v>1.5</v>
      </c>
      <c r="S78" s="447">
        <f>O78-K78</f>
        <v>1.5</v>
      </c>
      <c r="T78" s="242"/>
      <c r="U78" s="243"/>
    </row>
    <row r="79" spans="1:21" x14ac:dyDescent="0.2">
      <c r="A79" s="590"/>
      <c r="B79" s="546"/>
      <c r="C79" s="739"/>
      <c r="D79" s="668"/>
      <c r="E79" s="552"/>
      <c r="F79" s="579"/>
      <c r="G79" s="557"/>
      <c r="H79" s="573"/>
      <c r="I79" s="22"/>
      <c r="J79" s="317"/>
      <c r="K79" s="321"/>
      <c r="L79" s="321"/>
      <c r="M79" s="334"/>
      <c r="N79" s="201"/>
      <c r="O79" s="177"/>
      <c r="P79" s="177"/>
      <c r="Q79" s="188"/>
      <c r="R79" s="448"/>
      <c r="S79" s="247"/>
      <c r="T79" s="247"/>
      <c r="U79" s="248"/>
    </row>
    <row r="80" spans="1:21" x14ac:dyDescent="0.2">
      <c r="A80" s="590"/>
      <c r="B80" s="546"/>
      <c r="C80" s="739"/>
      <c r="D80" s="668"/>
      <c r="E80" s="552"/>
      <c r="F80" s="579"/>
      <c r="G80" s="557"/>
      <c r="H80" s="573"/>
      <c r="I80" s="16"/>
      <c r="J80" s="320"/>
      <c r="K80" s="326"/>
      <c r="L80" s="326"/>
      <c r="M80" s="349"/>
      <c r="N80" s="176"/>
      <c r="O80" s="174"/>
      <c r="P80" s="174"/>
      <c r="Q80" s="175"/>
      <c r="R80" s="449"/>
      <c r="S80" s="450"/>
      <c r="T80" s="450"/>
      <c r="U80" s="451"/>
    </row>
    <row r="81" spans="1:21" ht="13.5" thickBot="1" x14ac:dyDescent="0.25">
      <c r="A81" s="591"/>
      <c r="B81" s="547"/>
      <c r="C81" s="740"/>
      <c r="D81" s="669"/>
      <c r="E81" s="553"/>
      <c r="F81" s="580"/>
      <c r="G81" s="558"/>
      <c r="H81" s="574"/>
      <c r="I81" s="357" t="s">
        <v>9</v>
      </c>
      <c r="J81" s="358">
        <f>SUM(J78:J80)</f>
        <v>12</v>
      </c>
      <c r="K81" s="356">
        <f>SUM(K78:K80)</f>
        <v>12</v>
      </c>
      <c r="L81" s="356">
        <f>SUM(L78:L80)</f>
        <v>0</v>
      </c>
      <c r="M81" s="446">
        <f>SUM(M78:M80)</f>
        <v>0</v>
      </c>
      <c r="N81" s="252">
        <f t="shared" ref="N81:S81" si="12">SUM(N78:N80)</f>
        <v>13.5</v>
      </c>
      <c r="O81" s="253">
        <f t="shared" si="12"/>
        <v>13.5</v>
      </c>
      <c r="P81" s="253">
        <f t="shared" si="12"/>
        <v>0</v>
      </c>
      <c r="Q81" s="254">
        <f t="shared" si="12"/>
        <v>0</v>
      </c>
      <c r="R81" s="452">
        <f t="shared" si="12"/>
        <v>1.5</v>
      </c>
      <c r="S81" s="465">
        <f t="shared" si="12"/>
        <v>1.5</v>
      </c>
      <c r="T81" s="465"/>
      <c r="U81" s="459"/>
    </row>
    <row r="82" spans="1:21" ht="12.75" customHeight="1" x14ac:dyDescent="0.2">
      <c r="A82" s="589" t="s">
        <v>8</v>
      </c>
      <c r="B82" s="545" t="s">
        <v>39</v>
      </c>
      <c r="C82" s="738" t="s">
        <v>39</v>
      </c>
      <c r="D82" s="667"/>
      <c r="E82" s="551" t="s">
        <v>71</v>
      </c>
      <c r="F82" s="578"/>
      <c r="G82" s="556" t="s">
        <v>40</v>
      </c>
      <c r="H82" s="572" t="s">
        <v>47</v>
      </c>
      <c r="I82" s="15" t="s">
        <v>37</v>
      </c>
      <c r="J82" s="314">
        <f>K82+M82</f>
        <v>40</v>
      </c>
      <c r="K82" s="315"/>
      <c r="L82" s="315"/>
      <c r="M82" s="316">
        <v>40</v>
      </c>
      <c r="N82" s="170">
        <f>O82+Q82</f>
        <v>25.5</v>
      </c>
      <c r="O82" s="171"/>
      <c r="P82" s="171"/>
      <c r="Q82" s="172">
        <f>40-14.5</f>
        <v>25.5</v>
      </c>
      <c r="R82" s="453">
        <f>N82-J82</f>
        <v>-14.5</v>
      </c>
      <c r="S82" s="242"/>
      <c r="T82" s="242"/>
      <c r="U82" s="447">
        <f>Q82-M82</f>
        <v>-14.5</v>
      </c>
    </row>
    <row r="83" spans="1:21" x14ac:dyDescent="0.2">
      <c r="A83" s="590"/>
      <c r="B83" s="546"/>
      <c r="C83" s="739"/>
      <c r="D83" s="668"/>
      <c r="E83" s="552"/>
      <c r="F83" s="579"/>
      <c r="G83" s="557"/>
      <c r="H83" s="573"/>
      <c r="I83" s="22"/>
      <c r="J83" s="317"/>
      <c r="K83" s="321"/>
      <c r="L83" s="321"/>
      <c r="M83" s="334"/>
      <c r="N83" s="201"/>
      <c r="O83" s="177"/>
      <c r="P83" s="177"/>
      <c r="Q83" s="188"/>
      <c r="R83" s="454"/>
      <c r="S83" s="247"/>
      <c r="T83" s="247"/>
      <c r="U83" s="460"/>
    </row>
    <row r="84" spans="1:21" x14ac:dyDescent="0.2">
      <c r="A84" s="590"/>
      <c r="B84" s="546"/>
      <c r="C84" s="739"/>
      <c r="D84" s="668"/>
      <c r="E84" s="552"/>
      <c r="F84" s="579"/>
      <c r="G84" s="557"/>
      <c r="H84" s="573"/>
      <c r="I84" s="16"/>
      <c r="J84" s="320"/>
      <c r="K84" s="326"/>
      <c r="L84" s="326"/>
      <c r="M84" s="349"/>
      <c r="N84" s="176"/>
      <c r="O84" s="174"/>
      <c r="P84" s="174"/>
      <c r="Q84" s="175"/>
      <c r="R84" s="455"/>
      <c r="S84" s="450"/>
      <c r="T84" s="450"/>
      <c r="U84" s="461"/>
    </row>
    <row r="85" spans="1:21" ht="13.5" thickBot="1" x14ac:dyDescent="0.25">
      <c r="A85" s="591"/>
      <c r="B85" s="547"/>
      <c r="C85" s="740"/>
      <c r="D85" s="669"/>
      <c r="E85" s="553"/>
      <c r="F85" s="580"/>
      <c r="G85" s="558"/>
      <c r="H85" s="574"/>
      <c r="I85" s="357" t="s">
        <v>9</v>
      </c>
      <c r="J85" s="358">
        <f>SUM(J82:J84)</f>
        <v>40</v>
      </c>
      <c r="K85" s="356">
        <f>SUM(K82:K84)</f>
        <v>0</v>
      </c>
      <c r="L85" s="356">
        <f>SUM(L82:L84)</f>
        <v>0</v>
      </c>
      <c r="M85" s="446">
        <f>SUM(M82:M84)</f>
        <v>40</v>
      </c>
      <c r="N85" s="252">
        <f t="shared" ref="N85:U85" si="13">SUM(N82:N84)</f>
        <v>25.5</v>
      </c>
      <c r="O85" s="253">
        <f t="shared" si="13"/>
        <v>0</v>
      </c>
      <c r="P85" s="253">
        <f t="shared" si="13"/>
        <v>0</v>
      </c>
      <c r="Q85" s="254">
        <f t="shared" si="13"/>
        <v>25.5</v>
      </c>
      <c r="R85" s="452">
        <f t="shared" si="13"/>
        <v>-14.5</v>
      </c>
      <c r="S85" s="465"/>
      <c r="T85" s="465"/>
      <c r="U85" s="459">
        <f t="shared" si="13"/>
        <v>-14.5</v>
      </c>
    </row>
    <row r="86" spans="1:21" ht="12.75" customHeight="1" x14ac:dyDescent="0.2">
      <c r="A86" s="586" t="s">
        <v>8</v>
      </c>
      <c r="B86" s="592" t="s">
        <v>8</v>
      </c>
      <c r="C86" s="714" t="s">
        <v>41</v>
      </c>
      <c r="D86" s="595"/>
      <c r="E86" s="717" t="s">
        <v>153</v>
      </c>
      <c r="F86" s="578"/>
      <c r="G86" s="556" t="s">
        <v>40</v>
      </c>
      <c r="H86" s="583" t="s">
        <v>47</v>
      </c>
      <c r="I86" s="23" t="s">
        <v>37</v>
      </c>
      <c r="J86" s="314">
        <f>K86+M86</f>
        <v>0</v>
      </c>
      <c r="K86" s="315"/>
      <c r="L86" s="315"/>
      <c r="M86" s="316"/>
      <c r="N86" s="155">
        <f>O86+Q86</f>
        <v>13</v>
      </c>
      <c r="O86" s="156"/>
      <c r="P86" s="156"/>
      <c r="Q86" s="157">
        <v>13</v>
      </c>
      <c r="R86" s="456">
        <f>N86-J86</f>
        <v>13</v>
      </c>
      <c r="S86" s="436"/>
      <c r="T86" s="436"/>
      <c r="U86" s="462">
        <f>Q86-M86</f>
        <v>13</v>
      </c>
    </row>
    <row r="87" spans="1:21" x14ac:dyDescent="0.2">
      <c r="A87" s="587"/>
      <c r="B87" s="593"/>
      <c r="C87" s="715"/>
      <c r="D87" s="596"/>
      <c r="E87" s="718"/>
      <c r="F87" s="579"/>
      <c r="G87" s="557"/>
      <c r="H87" s="584"/>
      <c r="I87" s="24"/>
      <c r="J87" s="317"/>
      <c r="K87" s="321"/>
      <c r="L87" s="321"/>
      <c r="M87" s="334"/>
      <c r="N87" s="168"/>
      <c r="O87" s="161"/>
      <c r="P87" s="161"/>
      <c r="Q87" s="167"/>
      <c r="R87" s="457"/>
      <c r="S87" s="437"/>
      <c r="T87" s="437"/>
      <c r="U87" s="463"/>
    </row>
    <row r="88" spans="1:21" ht="13.5" thickBot="1" x14ac:dyDescent="0.25">
      <c r="A88" s="588"/>
      <c r="B88" s="594"/>
      <c r="C88" s="716"/>
      <c r="D88" s="597"/>
      <c r="E88" s="719"/>
      <c r="F88" s="580"/>
      <c r="G88" s="558"/>
      <c r="H88" s="585"/>
      <c r="I88" s="357" t="s">
        <v>9</v>
      </c>
      <c r="J88" s="358">
        <f t="shared" ref="J88:U88" si="14">SUM(J86:J87)</f>
        <v>0</v>
      </c>
      <c r="K88" s="356">
        <f t="shared" si="14"/>
        <v>0</v>
      </c>
      <c r="L88" s="356">
        <f t="shared" si="14"/>
        <v>0</v>
      </c>
      <c r="M88" s="446">
        <f t="shared" si="14"/>
        <v>0</v>
      </c>
      <c r="N88" s="234">
        <f t="shared" si="14"/>
        <v>13</v>
      </c>
      <c r="O88" s="229">
        <f t="shared" si="14"/>
        <v>0</v>
      </c>
      <c r="P88" s="229">
        <f t="shared" si="14"/>
        <v>0</v>
      </c>
      <c r="Q88" s="251">
        <f t="shared" si="14"/>
        <v>13</v>
      </c>
      <c r="R88" s="458">
        <f t="shared" si="14"/>
        <v>13</v>
      </c>
      <c r="S88" s="466"/>
      <c r="T88" s="466"/>
      <c r="U88" s="464">
        <f t="shared" si="14"/>
        <v>13</v>
      </c>
    </row>
    <row r="89" spans="1:21" ht="13.5" thickBot="1" x14ac:dyDescent="0.25">
      <c r="A89" s="303" t="s">
        <v>8</v>
      </c>
      <c r="B89" s="9" t="s">
        <v>39</v>
      </c>
      <c r="C89" s="603" t="s">
        <v>11</v>
      </c>
      <c r="D89" s="603"/>
      <c r="E89" s="603"/>
      <c r="F89" s="603"/>
      <c r="G89" s="603"/>
      <c r="H89" s="603"/>
      <c r="I89" s="604"/>
      <c r="J89" s="213">
        <f>SUM(J85,J81,J77,J88)</f>
        <v>157</v>
      </c>
      <c r="K89" s="213">
        <f t="shared" ref="K89:Q89" si="15">SUM(K85,K81,K77,K88)</f>
        <v>117</v>
      </c>
      <c r="L89" s="213">
        <f t="shared" si="15"/>
        <v>0</v>
      </c>
      <c r="M89" s="213">
        <f t="shared" si="15"/>
        <v>40</v>
      </c>
      <c r="N89" s="213">
        <f t="shared" si="15"/>
        <v>157</v>
      </c>
      <c r="O89" s="213">
        <f t="shared" si="15"/>
        <v>118.5</v>
      </c>
      <c r="P89" s="213">
        <f t="shared" si="15"/>
        <v>0</v>
      </c>
      <c r="Q89" s="213">
        <f t="shared" si="15"/>
        <v>38.5</v>
      </c>
      <c r="R89" s="213">
        <f>SUM(R85,R81,R77,R88)</f>
        <v>0</v>
      </c>
      <c r="S89" s="213">
        <f>SUM(S85,S81,S77,S88)</f>
        <v>1.5</v>
      </c>
      <c r="T89" s="213">
        <f>SUM(T85,T81,T77,T88)</f>
        <v>0</v>
      </c>
      <c r="U89" s="213">
        <f>SUM(U85,U81,U77,U88)</f>
        <v>-1.5</v>
      </c>
    </row>
    <row r="90" spans="1:21" ht="13.5" thickBot="1" x14ac:dyDescent="0.25">
      <c r="A90" s="303" t="s">
        <v>8</v>
      </c>
      <c r="B90" s="533" t="s">
        <v>12</v>
      </c>
      <c r="C90" s="534"/>
      <c r="D90" s="534"/>
      <c r="E90" s="534"/>
      <c r="F90" s="534"/>
      <c r="G90" s="534"/>
      <c r="H90" s="534"/>
      <c r="I90" s="535"/>
      <c r="J90" s="380">
        <f>K90+M90</f>
        <v>3589.6</v>
      </c>
      <c r="K90" s="365">
        <f>K89+K72+K56</f>
        <v>2573.5</v>
      </c>
      <c r="L90" s="365">
        <f>L89+L72+L56</f>
        <v>102.69999999999999</v>
      </c>
      <c r="M90" s="366">
        <f>M89+M72+M56</f>
        <v>1016.0999999999999</v>
      </c>
      <c r="N90" s="380">
        <f>O90+Q90</f>
        <v>3432</v>
      </c>
      <c r="O90" s="365">
        <f>O89+O72+O56</f>
        <v>2574.5</v>
      </c>
      <c r="P90" s="365">
        <f>P89+P72+P56</f>
        <v>103.1</v>
      </c>
      <c r="Q90" s="366">
        <f>Q89+Q72+Q56</f>
        <v>857.5</v>
      </c>
      <c r="R90" s="365">
        <f>S90+U90</f>
        <v>-157.6</v>
      </c>
      <c r="S90" s="365">
        <f>S89+S72+S56</f>
        <v>1</v>
      </c>
      <c r="T90" s="365">
        <f>T89+T72+T56</f>
        <v>0.40000000000000036</v>
      </c>
      <c r="U90" s="366">
        <f>U89+U72+U56</f>
        <v>-158.6</v>
      </c>
    </row>
    <row r="91" spans="1:21" ht="17.25" customHeight="1" thickBot="1" x14ac:dyDescent="0.25">
      <c r="A91" s="304" t="s">
        <v>10</v>
      </c>
      <c r="B91" s="608" t="s">
        <v>74</v>
      </c>
      <c r="C91" s="609"/>
      <c r="D91" s="609"/>
      <c r="E91" s="609"/>
      <c r="F91" s="609"/>
      <c r="G91" s="609"/>
      <c r="H91" s="609"/>
      <c r="I91" s="609"/>
      <c r="J91" s="609"/>
      <c r="K91" s="609"/>
      <c r="L91" s="609"/>
      <c r="M91" s="609"/>
      <c r="N91" s="381"/>
      <c r="O91" s="381"/>
      <c r="P91" s="381"/>
      <c r="Q91" s="381"/>
      <c r="R91" s="381"/>
      <c r="S91" s="381"/>
      <c r="T91" s="381"/>
      <c r="U91" s="382"/>
    </row>
    <row r="92" spans="1:21" ht="13.5" thickBot="1" x14ac:dyDescent="0.25">
      <c r="A92" s="297" t="s">
        <v>10</v>
      </c>
      <c r="B92" s="147" t="s">
        <v>8</v>
      </c>
      <c r="C92" s="664" t="s">
        <v>75</v>
      </c>
      <c r="D92" s="665"/>
      <c r="E92" s="665"/>
      <c r="F92" s="665"/>
      <c r="G92" s="665"/>
      <c r="H92" s="665"/>
      <c r="I92" s="665"/>
      <c r="J92" s="665"/>
      <c r="K92" s="665"/>
      <c r="L92" s="665"/>
      <c r="M92" s="665"/>
      <c r="N92" s="194"/>
      <c r="O92" s="194"/>
      <c r="P92" s="194"/>
      <c r="Q92" s="194"/>
      <c r="R92" s="258"/>
      <c r="S92" s="258"/>
      <c r="T92" s="258"/>
      <c r="U92" s="259"/>
    </row>
    <row r="93" spans="1:21" ht="12.75" customHeight="1" x14ac:dyDescent="0.2">
      <c r="A93" s="586" t="s">
        <v>10</v>
      </c>
      <c r="B93" s="592" t="s">
        <v>8</v>
      </c>
      <c r="C93" s="714" t="s">
        <v>8</v>
      </c>
      <c r="D93" s="595"/>
      <c r="E93" s="575" t="s">
        <v>77</v>
      </c>
      <c r="F93" s="578"/>
      <c r="G93" s="556" t="s">
        <v>40</v>
      </c>
      <c r="H93" s="583" t="s">
        <v>47</v>
      </c>
      <c r="I93" s="23" t="s">
        <v>37</v>
      </c>
      <c r="J93" s="314">
        <f>K93+M93</f>
        <v>10</v>
      </c>
      <c r="K93" s="315">
        <v>10</v>
      </c>
      <c r="L93" s="315"/>
      <c r="M93" s="316"/>
      <c r="N93" s="155">
        <f>O93+Q93</f>
        <v>0</v>
      </c>
      <c r="O93" s="156">
        <f>10-10</f>
        <v>0</v>
      </c>
      <c r="P93" s="156"/>
      <c r="Q93" s="157"/>
      <c r="R93" s="469">
        <f>N93-J93</f>
        <v>-10</v>
      </c>
      <c r="S93" s="469">
        <f>O93-K93</f>
        <v>-10</v>
      </c>
      <c r="T93" s="156"/>
      <c r="U93" s="157"/>
    </row>
    <row r="94" spans="1:21" x14ac:dyDescent="0.2">
      <c r="A94" s="587"/>
      <c r="B94" s="593"/>
      <c r="C94" s="715"/>
      <c r="D94" s="596"/>
      <c r="E94" s="576"/>
      <c r="F94" s="579"/>
      <c r="G94" s="557"/>
      <c r="H94" s="584"/>
      <c r="I94" s="24"/>
      <c r="J94" s="317"/>
      <c r="K94" s="321"/>
      <c r="L94" s="321"/>
      <c r="M94" s="334"/>
      <c r="N94" s="168"/>
      <c r="O94" s="161"/>
      <c r="P94" s="161"/>
      <c r="Q94" s="167"/>
      <c r="R94" s="470"/>
      <c r="S94" s="437"/>
      <c r="T94" s="161"/>
      <c r="U94" s="167"/>
    </row>
    <row r="95" spans="1:21" ht="13.5" thickBot="1" x14ac:dyDescent="0.25">
      <c r="A95" s="588"/>
      <c r="B95" s="594"/>
      <c r="C95" s="716"/>
      <c r="D95" s="597"/>
      <c r="E95" s="577"/>
      <c r="F95" s="580"/>
      <c r="G95" s="558"/>
      <c r="H95" s="585"/>
      <c r="I95" s="357" t="s">
        <v>9</v>
      </c>
      <c r="J95" s="358">
        <f>SUM(J93:J94)</f>
        <v>10</v>
      </c>
      <c r="K95" s="356">
        <f>SUM(K93:K94)</f>
        <v>10</v>
      </c>
      <c r="L95" s="356">
        <f>SUM(L93:L94)</f>
        <v>0</v>
      </c>
      <c r="M95" s="446">
        <f>SUM(M93:M94)</f>
        <v>0</v>
      </c>
      <c r="N95" s="234">
        <f t="shared" ref="N95:U95" si="16">SUM(N93:N94)</f>
        <v>0</v>
      </c>
      <c r="O95" s="229">
        <f t="shared" si="16"/>
        <v>0</v>
      </c>
      <c r="P95" s="229">
        <f t="shared" si="16"/>
        <v>0</v>
      </c>
      <c r="Q95" s="251">
        <f t="shared" si="16"/>
        <v>0</v>
      </c>
      <c r="R95" s="251">
        <f t="shared" si="16"/>
        <v>-10</v>
      </c>
      <c r="S95" s="251">
        <f t="shared" si="16"/>
        <v>-10</v>
      </c>
      <c r="T95" s="251">
        <f t="shared" si="16"/>
        <v>0</v>
      </c>
      <c r="U95" s="251">
        <f t="shared" si="16"/>
        <v>0</v>
      </c>
    </row>
    <row r="96" spans="1:21" ht="13.5" thickBot="1" x14ac:dyDescent="0.25">
      <c r="A96" s="301" t="s">
        <v>10</v>
      </c>
      <c r="B96" s="147" t="s">
        <v>8</v>
      </c>
      <c r="C96" s="602" t="s">
        <v>11</v>
      </c>
      <c r="D96" s="603"/>
      <c r="E96" s="603"/>
      <c r="F96" s="603"/>
      <c r="G96" s="603"/>
      <c r="H96" s="603"/>
      <c r="I96" s="604"/>
      <c r="J96" s="213">
        <f t="shared" ref="J96:U96" si="17">SUM(J95)</f>
        <v>10</v>
      </c>
      <c r="K96" s="213">
        <f t="shared" si="17"/>
        <v>10</v>
      </c>
      <c r="L96" s="213">
        <f t="shared" si="17"/>
        <v>0</v>
      </c>
      <c r="M96" s="213">
        <f t="shared" si="17"/>
        <v>0</v>
      </c>
      <c r="N96" s="213">
        <f t="shared" si="17"/>
        <v>0</v>
      </c>
      <c r="O96" s="213">
        <f t="shared" si="17"/>
        <v>0</v>
      </c>
      <c r="P96" s="213">
        <f t="shared" si="17"/>
        <v>0</v>
      </c>
      <c r="Q96" s="213">
        <f t="shared" si="17"/>
        <v>0</v>
      </c>
      <c r="R96" s="213">
        <f t="shared" si="17"/>
        <v>-10</v>
      </c>
      <c r="S96" s="213">
        <f t="shared" si="17"/>
        <v>-10</v>
      </c>
      <c r="T96" s="213">
        <f t="shared" si="17"/>
        <v>0</v>
      </c>
      <c r="U96" s="213">
        <f t="shared" si="17"/>
        <v>0</v>
      </c>
    </row>
    <row r="97" spans="1:21" ht="13.5" thickBot="1" x14ac:dyDescent="0.25">
      <c r="A97" s="297" t="s">
        <v>10</v>
      </c>
      <c r="B97" s="9" t="s">
        <v>10</v>
      </c>
      <c r="C97" s="598" t="s">
        <v>76</v>
      </c>
      <c r="D97" s="599"/>
      <c r="E97" s="599"/>
      <c r="F97" s="599"/>
      <c r="G97" s="599"/>
      <c r="H97" s="599"/>
      <c r="I97" s="599"/>
      <c r="J97" s="599"/>
      <c r="K97" s="599"/>
      <c r="L97" s="599"/>
      <c r="M97" s="599"/>
      <c r="N97" s="215"/>
      <c r="O97" s="194"/>
      <c r="P97" s="194"/>
      <c r="Q97" s="216"/>
      <c r="R97" s="215"/>
      <c r="S97" s="194"/>
      <c r="T97" s="194"/>
      <c r="U97" s="216"/>
    </row>
    <row r="98" spans="1:21" ht="12.75" customHeight="1" x14ac:dyDescent="0.2">
      <c r="A98" s="589" t="s">
        <v>10</v>
      </c>
      <c r="B98" s="545" t="s">
        <v>10</v>
      </c>
      <c r="C98" s="738" t="s">
        <v>8</v>
      </c>
      <c r="D98" s="667"/>
      <c r="E98" s="551" t="s">
        <v>83</v>
      </c>
      <c r="F98" s="578"/>
      <c r="G98" s="556" t="s">
        <v>40</v>
      </c>
      <c r="H98" s="572" t="s">
        <v>47</v>
      </c>
      <c r="I98" s="15" t="s">
        <v>37</v>
      </c>
      <c r="J98" s="314">
        <f>K98+M98</f>
        <v>10</v>
      </c>
      <c r="K98" s="315"/>
      <c r="L98" s="315"/>
      <c r="M98" s="316">
        <v>10</v>
      </c>
      <c r="N98" s="155">
        <f>O98+Q98</f>
        <v>0</v>
      </c>
      <c r="O98" s="156"/>
      <c r="P98" s="156"/>
      <c r="Q98" s="157">
        <f>10-10</f>
        <v>0</v>
      </c>
      <c r="R98" s="469">
        <f>N98-J98</f>
        <v>-10</v>
      </c>
      <c r="S98" s="469"/>
      <c r="T98" s="469"/>
      <c r="U98" s="469">
        <f>Q98-M98</f>
        <v>-10</v>
      </c>
    </row>
    <row r="99" spans="1:21" x14ac:dyDescent="0.2">
      <c r="A99" s="590"/>
      <c r="B99" s="546"/>
      <c r="C99" s="739"/>
      <c r="D99" s="668"/>
      <c r="E99" s="552"/>
      <c r="F99" s="579"/>
      <c r="G99" s="557"/>
      <c r="H99" s="573"/>
      <c r="I99" s="22"/>
      <c r="J99" s="317">
        <f>K99+M99</f>
        <v>0</v>
      </c>
      <c r="K99" s="321"/>
      <c r="L99" s="321"/>
      <c r="M99" s="334"/>
      <c r="N99" s="168">
        <f>O99+Q99</f>
        <v>0</v>
      </c>
      <c r="O99" s="161"/>
      <c r="P99" s="161"/>
      <c r="Q99" s="167"/>
      <c r="R99" s="470"/>
      <c r="S99" s="437"/>
      <c r="T99" s="437"/>
      <c r="U99" s="471"/>
    </row>
    <row r="100" spans="1:21" ht="14.25" customHeight="1" x14ac:dyDescent="0.2">
      <c r="A100" s="590"/>
      <c r="B100" s="546"/>
      <c r="C100" s="739"/>
      <c r="D100" s="668"/>
      <c r="E100" s="552"/>
      <c r="F100" s="579"/>
      <c r="G100" s="557"/>
      <c r="H100" s="573"/>
      <c r="I100" s="16"/>
      <c r="J100" s="320">
        <f>K100+M100</f>
        <v>0</v>
      </c>
      <c r="K100" s="326"/>
      <c r="L100" s="326"/>
      <c r="M100" s="349"/>
      <c r="N100" s="160">
        <f>O100+Q100</f>
        <v>0</v>
      </c>
      <c r="O100" s="158"/>
      <c r="P100" s="158"/>
      <c r="Q100" s="159"/>
      <c r="R100" s="472"/>
      <c r="S100" s="473"/>
      <c r="T100" s="473"/>
      <c r="U100" s="474"/>
    </row>
    <row r="101" spans="1:21" ht="14.25" customHeight="1" thickBot="1" x14ac:dyDescent="0.25">
      <c r="A101" s="591"/>
      <c r="B101" s="547"/>
      <c r="C101" s="740"/>
      <c r="D101" s="669"/>
      <c r="E101" s="553"/>
      <c r="F101" s="580"/>
      <c r="G101" s="558"/>
      <c r="H101" s="574"/>
      <c r="I101" s="357" t="s">
        <v>9</v>
      </c>
      <c r="J101" s="358">
        <f>SUM(J98:J100)</f>
        <v>10</v>
      </c>
      <c r="K101" s="356">
        <f>SUM(K98:K100)</f>
        <v>0</v>
      </c>
      <c r="L101" s="356">
        <f>SUM(L98:L100)</f>
        <v>0</v>
      </c>
      <c r="M101" s="446">
        <f>SUM(M98:M100)</f>
        <v>10</v>
      </c>
      <c r="N101" s="234">
        <f t="shared" ref="N101:U101" si="18">SUM(N98:N100)</f>
        <v>0</v>
      </c>
      <c r="O101" s="229">
        <f t="shared" si="18"/>
        <v>0</v>
      </c>
      <c r="P101" s="229">
        <f t="shared" si="18"/>
        <v>0</v>
      </c>
      <c r="Q101" s="251">
        <f t="shared" si="18"/>
        <v>0</v>
      </c>
      <c r="R101" s="251">
        <f t="shared" si="18"/>
        <v>-10</v>
      </c>
      <c r="S101" s="251">
        <f t="shared" si="18"/>
        <v>0</v>
      </c>
      <c r="T101" s="251">
        <f t="shared" si="18"/>
        <v>0</v>
      </c>
      <c r="U101" s="251">
        <f t="shared" si="18"/>
        <v>-10</v>
      </c>
    </row>
    <row r="102" spans="1:21" ht="20.25" customHeight="1" x14ac:dyDescent="0.2">
      <c r="A102" s="589" t="s">
        <v>10</v>
      </c>
      <c r="B102" s="545" t="s">
        <v>10</v>
      </c>
      <c r="C102" s="714" t="s">
        <v>10</v>
      </c>
      <c r="D102" s="595"/>
      <c r="E102" s="581" t="s">
        <v>106</v>
      </c>
      <c r="F102" s="578"/>
      <c r="G102" s="569" t="s">
        <v>40</v>
      </c>
      <c r="H102" s="572" t="s">
        <v>47</v>
      </c>
      <c r="I102" s="11" t="s">
        <v>37</v>
      </c>
      <c r="J102" s="314">
        <f>K102+M102</f>
        <v>20</v>
      </c>
      <c r="K102" s="315"/>
      <c r="L102" s="315"/>
      <c r="M102" s="316">
        <v>20</v>
      </c>
      <c r="N102" s="155">
        <f>O102+Q102</f>
        <v>0</v>
      </c>
      <c r="O102" s="156"/>
      <c r="P102" s="156"/>
      <c r="Q102" s="157">
        <f>20-20</f>
        <v>0</v>
      </c>
      <c r="R102" s="469">
        <f>N102-J102</f>
        <v>-20</v>
      </c>
      <c r="S102" s="469"/>
      <c r="T102" s="469"/>
      <c r="U102" s="469">
        <f>Q102-M102</f>
        <v>-20</v>
      </c>
    </row>
    <row r="103" spans="1:21" ht="20.25" customHeight="1" x14ac:dyDescent="0.2">
      <c r="A103" s="590"/>
      <c r="B103" s="546"/>
      <c r="C103" s="715"/>
      <c r="D103" s="596"/>
      <c r="E103" s="501"/>
      <c r="F103" s="579"/>
      <c r="G103" s="570"/>
      <c r="H103" s="573"/>
      <c r="I103" s="24"/>
      <c r="J103" s="317">
        <f>K103+M103</f>
        <v>0</v>
      </c>
      <c r="K103" s="331"/>
      <c r="L103" s="331"/>
      <c r="M103" s="332"/>
      <c r="N103" s="168">
        <f>O103+Q103</f>
        <v>0</v>
      </c>
      <c r="O103" s="260"/>
      <c r="P103" s="260"/>
      <c r="Q103" s="261"/>
      <c r="R103" s="168"/>
      <c r="S103" s="260"/>
      <c r="T103" s="260"/>
      <c r="U103" s="261"/>
    </row>
    <row r="104" spans="1:21" ht="14.25" customHeight="1" thickBot="1" x14ac:dyDescent="0.25">
      <c r="A104" s="591"/>
      <c r="B104" s="547"/>
      <c r="C104" s="716"/>
      <c r="D104" s="597"/>
      <c r="E104" s="582"/>
      <c r="F104" s="580"/>
      <c r="G104" s="571"/>
      <c r="H104" s="574"/>
      <c r="I104" s="364" t="s">
        <v>9</v>
      </c>
      <c r="J104" s="358">
        <f>SUM(J102:J103)</f>
        <v>20</v>
      </c>
      <c r="K104" s="356">
        <f>SUM(K102:K103)</f>
        <v>0</v>
      </c>
      <c r="L104" s="356">
        <f>SUM(L102:L103)</f>
        <v>0</v>
      </c>
      <c r="M104" s="446">
        <f>SUM(M102:M103)</f>
        <v>20</v>
      </c>
      <c r="N104" s="234">
        <f t="shared" ref="N104:U104" si="19">SUM(N102:N103)</f>
        <v>0</v>
      </c>
      <c r="O104" s="229">
        <f t="shared" si="19"/>
        <v>0</v>
      </c>
      <c r="P104" s="229">
        <f t="shared" si="19"/>
        <v>0</v>
      </c>
      <c r="Q104" s="251">
        <f t="shared" si="19"/>
        <v>0</v>
      </c>
      <c r="R104" s="251">
        <f t="shared" si="19"/>
        <v>-20</v>
      </c>
      <c r="S104" s="251">
        <f t="shared" si="19"/>
        <v>0</v>
      </c>
      <c r="T104" s="251">
        <f t="shared" si="19"/>
        <v>0</v>
      </c>
      <c r="U104" s="251">
        <f t="shared" si="19"/>
        <v>-20</v>
      </c>
    </row>
    <row r="105" spans="1:21" ht="14.25" customHeight="1" thickBot="1" x14ac:dyDescent="0.25">
      <c r="A105" s="303" t="s">
        <v>8</v>
      </c>
      <c r="B105" s="9" t="s">
        <v>10</v>
      </c>
      <c r="C105" s="603" t="s">
        <v>11</v>
      </c>
      <c r="D105" s="603"/>
      <c r="E105" s="603"/>
      <c r="F105" s="603"/>
      <c r="G105" s="603"/>
      <c r="H105" s="603"/>
      <c r="I105" s="604"/>
      <c r="J105" s="213">
        <f>SUM(J104,J101)</f>
        <v>30</v>
      </c>
      <c r="K105" s="19">
        <f>K104+K101</f>
        <v>0</v>
      </c>
      <c r="L105" s="19">
        <f>L104+L101</f>
        <v>0</v>
      </c>
      <c r="M105" s="20">
        <f>M104+M101</f>
        <v>30</v>
      </c>
      <c r="N105" s="213">
        <f>SUM(N104,N101)</f>
        <v>0</v>
      </c>
      <c r="O105" s="19">
        <f>O104+O101</f>
        <v>0</v>
      </c>
      <c r="P105" s="19">
        <f>P104+P101</f>
        <v>0</v>
      </c>
      <c r="Q105" s="20">
        <f>Q104+Q101</f>
        <v>0</v>
      </c>
      <c r="R105" s="213">
        <f>SUM(R104,R101)</f>
        <v>-30</v>
      </c>
      <c r="S105" s="19">
        <f>S104+S101</f>
        <v>0</v>
      </c>
      <c r="T105" s="19">
        <f>T104+T101</f>
        <v>0</v>
      </c>
      <c r="U105" s="20">
        <f>U104+U101</f>
        <v>-30</v>
      </c>
    </row>
    <row r="106" spans="1:21" ht="14.25" customHeight="1" thickBot="1" x14ac:dyDescent="0.25">
      <c r="A106" s="297" t="s">
        <v>10</v>
      </c>
      <c r="B106" s="533" t="s">
        <v>12</v>
      </c>
      <c r="C106" s="534"/>
      <c r="D106" s="534"/>
      <c r="E106" s="534"/>
      <c r="F106" s="534"/>
      <c r="G106" s="534"/>
      <c r="H106" s="534"/>
      <c r="I106" s="535"/>
      <c r="J106" s="380">
        <f>K106+M106</f>
        <v>40</v>
      </c>
      <c r="K106" s="365">
        <f>K105+K96</f>
        <v>10</v>
      </c>
      <c r="L106" s="365">
        <f>L105+L96</f>
        <v>0</v>
      </c>
      <c r="M106" s="366">
        <f>M105+M96</f>
        <v>30</v>
      </c>
      <c r="N106" s="380">
        <f>O106+Q106</f>
        <v>0</v>
      </c>
      <c r="O106" s="365">
        <f>O105+O96</f>
        <v>0</v>
      </c>
      <c r="P106" s="365">
        <f>P105+P96</f>
        <v>0</v>
      </c>
      <c r="Q106" s="366">
        <f>Q105+Q96</f>
        <v>0</v>
      </c>
      <c r="R106" s="380">
        <f>S106+U106</f>
        <v>-40</v>
      </c>
      <c r="S106" s="365">
        <f>S105+S96</f>
        <v>-10</v>
      </c>
      <c r="T106" s="365">
        <f>T105+T96</f>
        <v>0</v>
      </c>
      <c r="U106" s="366">
        <f>U105+U96</f>
        <v>-30</v>
      </c>
    </row>
    <row r="107" spans="1:21" ht="14.25" customHeight="1" thickBot="1" x14ac:dyDescent="0.25">
      <c r="A107" s="367" t="s">
        <v>8</v>
      </c>
      <c r="B107" s="634" t="s">
        <v>105</v>
      </c>
      <c r="C107" s="635"/>
      <c r="D107" s="635"/>
      <c r="E107" s="635"/>
      <c r="F107" s="635"/>
      <c r="G107" s="635"/>
      <c r="H107" s="635"/>
      <c r="I107" s="636"/>
      <c r="J107" s="368">
        <f>SUM(J106,J90)</f>
        <v>3629.6</v>
      </c>
      <c r="K107" s="369">
        <f>SUM(K106,K90)</f>
        <v>2583.5</v>
      </c>
      <c r="L107" s="369">
        <f>SUM(L106,L90)</f>
        <v>102.69999999999999</v>
      </c>
      <c r="M107" s="399">
        <f>SUM(M106,M90)</f>
        <v>1046.0999999999999</v>
      </c>
      <c r="N107" s="368">
        <f t="shared" ref="N107:U107" si="20">SUM(N106,N90)</f>
        <v>3432</v>
      </c>
      <c r="O107" s="369">
        <f t="shared" si="20"/>
        <v>2574.5</v>
      </c>
      <c r="P107" s="369">
        <f t="shared" si="20"/>
        <v>103.1</v>
      </c>
      <c r="Q107" s="399">
        <f t="shared" si="20"/>
        <v>857.5</v>
      </c>
      <c r="R107" s="368">
        <f t="shared" si="20"/>
        <v>-197.6</v>
      </c>
      <c r="S107" s="369">
        <f t="shared" si="20"/>
        <v>-9</v>
      </c>
      <c r="T107" s="369">
        <f t="shared" si="20"/>
        <v>0.40000000000000036</v>
      </c>
      <c r="U107" s="399">
        <f t="shared" si="20"/>
        <v>-188.6</v>
      </c>
    </row>
    <row r="108" spans="1:21" s="18" customFormat="1" ht="27.75" customHeight="1" x14ac:dyDescent="0.2">
      <c r="A108" s="751" t="s">
        <v>103</v>
      </c>
      <c r="B108" s="751"/>
      <c r="C108" s="751"/>
      <c r="D108" s="751"/>
      <c r="E108" s="751"/>
      <c r="F108" s="751"/>
      <c r="G108" s="751"/>
      <c r="H108" s="751"/>
      <c r="I108" s="751"/>
      <c r="J108" s="751"/>
      <c r="K108" s="751"/>
      <c r="L108" s="751"/>
      <c r="M108" s="751"/>
      <c r="N108" s="751"/>
      <c r="O108" s="751"/>
      <c r="P108" s="751"/>
      <c r="Q108" s="751"/>
      <c r="R108" s="751"/>
      <c r="S108" s="751"/>
      <c r="T108" s="751"/>
      <c r="U108" s="751"/>
    </row>
    <row r="109" spans="1:21" s="18" customFormat="1" ht="14.25" customHeight="1" x14ac:dyDescent="0.2">
      <c r="A109" s="614" t="s">
        <v>154</v>
      </c>
      <c r="B109" s="614"/>
      <c r="C109" s="614"/>
      <c r="D109" s="614"/>
      <c r="E109" s="614"/>
      <c r="F109" s="614"/>
      <c r="G109" s="614"/>
      <c r="H109" s="614"/>
      <c r="I109" s="614"/>
      <c r="J109" s="614"/>
      <c r="K109" s="614"/>
      <c r="L109" s="614"/>
      <c r="M109" s="614"/>
      <c r="N109" s="17"/>
      <c r="O109" s="17"/>
      <c r="P109" s="17"/>
      <c r="Q109" s="17"/>
      <c r="R109" s="17"/>
      <c r="S109" s="17"/>
      <c r="T109" s="17"/>
      <c r="U109" s="17"/>
    </row>
    <row r="110" spans="1:21" s="18" customFormat="1" ht="19.5" customHeight="1" thickBot="1" x14ac:dyDescent="0.25">
      <c r="A110" s="542" t="s">
        <v>17</v>
      </c>
      <c r="B110" s="542"/>
      <c r="C110" s="542"/>
      <c r="D110" s="542"/>
      <c r="E110" s="542"/>
      <c r="F110" s="542"/>
      <c r="G110" s="542"/>
      <c r="H110" s="542"/>
      <c r="I110" s="542"/>
      <c r="J110" s="542"/>
      <c r="K110" s="542"/>
      <c r="L110" s="542"/>
      <c r="M110" s="542"/>
      <c r="N110" s="542"/>
      <c r="O110" s="542"/>
      <c r="P110" s="542"/>
      <c r="Q110" s="542"/>
      <c r="R110" s="542"/>
      <c r="S110" s="542"/>
      <c r="T110" s="542"/>
      <c r="U110" s="542"/>
    </row>
    <row r="111" spans="1:21" ht="42" customHeight="1" thickBot="1" x14ac:dyDescent="0.25">
      <c r="A111" s="640" t="s">
        <v>13</v>
      </c>
      <c r="B111" s="641"/>
      <c r="C111" s="641"/>
      <c r="D111" s="641"/>
      <c r="E111" s="641"/>
      <c r="F111" s="641"/>
      <c r="G111" s="641"/>
      <c r="H111" s="641"/>
      <c r="I111" s="642"/>
      <c r="J111" s="512" t="s">
        <v>140</v>
      </c>
      <c r="K111" s="513"/>
      <c r="L111" s="513"/>
      <c r="M111" s="729"/>
      <c r="N111" s="512" t="s">
        <v>140</v>
      </c>
      <c r="O111" s="513"/>
      <c r="P111" s="513"/>
      <c r="Q111" s="729"/>
      <c r="R111" s="746" t="s">
        <v>137</v>
      </c>
      <c r="S111" s="747"/>
      <c r="T111" s="747"/>
      <c r="U111" s="748"/>
    </row>
    <row r="112" spans="1:21" ht="14.25" customHeight="1" x14ac:dyDescent="0.2">
      <c r="A112" s="539" t="s">
        <v>18</v>
      </c>
      <c r="B112" s="540"/>
      <c r="C112" s="540"/>
      <c r="D112" s="540"/>
      <c r="E112" s="540"/>
      <c r="F112" s="540"/>
      <c r="G112" s="540"/>
      <c r="H112" s="540"/>
      <c r="I112" s="541"/>
      <c r="J112" s="615">
        <f>SUM(J113:M115)</f>
        <v>717.3</v>
      </c>
      <c r="K112" s="616"/>
      <c r="L112" s="616"/>
      <c r="M112" s="617"/>
      <c r="N112" s="615">
        <f>SUM(N113:Q115)</f>
        <v>519.69999999999993</v>
      </c>
      <c r="O112" s="616"/>
      <c r="P112" s="616"/>
      <c r="Q112" s="617"/>
      <c r="R112" s="615">
        <f>SUM(R113:U115)</f>
        <v>-197.6</v>
      </c>
      <c r="S112" s="616"/>
      <c r="T112" s="616"/>
      <c r="U112" s="617"/>
    </row>
    <row r="113" spans="1:21" ht="14.25" customHeight="1" x14ac:dyDescent="0.2">
      <c r="A113" s="536" t="s">
        <v>33</v>
      </c>
      <c r="B113" s="537"/>
      <c r="C113" s="537"/>
      <c r="D113" s="537"/>
      <c r="E113" s="537"/>
      <c r="F113" s="537"/>
      <c r="G113" s="537"/>
      <c r="H113" s="537"/>
      <c r="I113" s="538"/>
      <c r="J113" s="624">
        <f>SUMIF(I12:I107,"SB",J12:J107)</f>
        <v>706.5</v>
      </c>
      <c r="K113" s="625"/>
      <c r="L113" s="625"/>
      <c r="M113" s="626"/>
      <c r="N113" s="624">
        <f>SUMIF(I12:I107,"SB",N12:N107)</f>
        <v>508.9</v>
      </c>
      <c r="O113" s="625"/>
      <c r="P113" s="625"/>
      <c r="Q113" s="626"/>
      <c r="R113" s="624">
        <f>SUMIF(I12:I107,"SB",R12:R107)</f>
        <v>-197.6</v>
      </c>
      <c r="S113" s="625"/>
      <c r="T113" s="625"/>
      <c r="U113" s="626"/>
    </row>
    <row r="114" spans="1:21" ht="14.25" customHeight="1" x14ac:dyDescent="0.2">
      <c r="A114" s="621" t="s">
        <v>114</v>
      </c>
      <c r="B114" s="622"/>
      <c r="C114" s="622"/>
      <c r="D114" s="622"/>
      <c r="E114" s="622"/>
      <c r="F114" s="622"/>
      <c r="G114" s="622"/>
      <c r="H114" s="622"/>
      <c r="I114" s="623"/>
      <c r="J114" s="624">
        <f>J67</f>
        <v>10.8</v>
      </c>
      <c r="K114" s="625"/>
      <c r="L114" s="625"/>
      <c r="M114" s="626"/>
      <c r="N114" s="624">
        <f>N67</f>
        <v>10.8</v>
      </c>
      <c r="O114" s="625"/>
      <c r="P114" s="625"/>
      <c r="Q114" s="626"/>
      <c r="R114" s="624">
        <f>SUMIF(Q12:Q104,"SB(L)",R12:R104)</f>
        <v>0</v>
      </c>
      <c r="S114" s="625"/>
      <c r="T114" s="625"/>
      <c r="U114" s="626"/>
    </row>
    <row r="115" spans="1:21" ht="14.25" customHeight="1" x14ac:dyDescent="0.2">
      <c r="A115" s="621" t="s">
        <v>138</v>
      </c>
      <c r="B115" s="742"/>
      <c r="C115" s="742"/>
      <c r="D115" s="742"/>
      <c r="E115" s="742"/>
      <c r="F115" s="742"/>
      <c r="G115" s="742"/>
      <c r="H115" s="742"/>
      <c r="I115" s="743"/>
      <c r="J115" s="624">
        <f>J13</f>
        <v>0</v>
      </c>
      <c r="K115" s="744"/>
      <c r="L115" s="744"/>
      <c r="M115" s="745"/>
      <c r="N115" s="624">
        <f>N13</f>
        <v>0</v>
      </c>
      <c r="O115" s="749"/>
      <c r="P115" s="749"/>
      <c r="Q115" s="750"/>
      <c r="R115" s="624">
        <f>R13</f>
        <v>0</v>
      </c>
      <c r="S115" s="744"/>
      <c r="T115" s="744"/>
      <c r="U115" s="745"/>
    </row>
    <row r="116" spans="1:21" ht="14.25" customHeight="1" x14ac:dyDescent="0.2">
      <c r="A116" s="630" t="s">
        <v>19</v>
      </c>
      <c r="B116" s="631"/>
      <c r="C116" s="631"/>
      <c r="D116" s="631"/>
      <c r="E116" s="631"/>
      <c r="F116" s="631"/>
      <c r="G116" s="631"/>
      <c r="H116" s="631"/>
      <c r="I116" s="632"/>
      <c r="J116" s="627">
        <f>SUM(J117:M118)</f>
        <v>2912.3</v>
      </c>
      <c r="K116" s="628"/>
      <c r="L116" s="628"/>
      <c r="M116" s="629"/>
      <c r="N116" s="627">
        <f>SUM(N117:Q118)</f>
        <v>2912.3</v>
      </c>
      <c r="O116" s="628"/>
      <c r="P116" s="628"/>
      <c r="Q116" s="629"/>
      <c r="R116" s="627">
        <f>SUM(R117:U118)</f>
        <v>0</v>
      </c>
      <c r="S116" s="628"/>
      <c r="T116" s="628"/>
      <c r="U116" s="629"/>
    </row>
    <row r="117" spans="1:21" x14ac:dyDescent="0.2">
      <c r="A117" s="637" t="s">
        <v>34</v>
      </c>
      <c r="B117" s="638"/>
      <c r="C117" s="638"/>
      <c r="D117" s="638"/>
      <c r="E117" s="638"/>
      <c r="F117" s="638"/>
      <c r="G117" s="638"/>
      <c r="H117" s="638"/>
      <c r="I117" s="639"/>
      <c r="J117" s="624">
        <f>SUMIF(I12:I107,"ES",J12:J107)</f>
        <v>712.3</v>
      </c>
      <c r="K117" s="625"/>
      <c r="L117" s="625"/>
      <c r="M117" s="626"/>
      <c r="N117" s="624">
        <f>SUMIF(I12:I107,"ES",N12:N107)</f>
        <v>712.3</v>
      </c>
      <c r="O117" s="625"/>
      <c r="P117" s="625"/>
      <c r="Q117" s="626"/>
      <c r="R117" s="624">
        <f>SUMIF(I12:I107,"ES",R12:R107)</f>
        <v>0</v>
      </c>
      <c r="S117" s="625"/>
      <c r="T117" s="625"/>
      <c r="U117" s="626"/>
    </row>
    <row r="118" spans="1:21" x14ac:dyDescent="0.2">
      <c r="A118" s="621" t="s">
        <v>35</v>
      </c>
      <c r="B118" s="622"/>
      <c r="C118" s="622"/>
      <c r="D118" s="622"/>
      <c r="E118" s="622"/>
      <c r="F118" s="622"/>
      <c r="G118" s="622"/>
      <c r="H118" s="622"/>
      <c r="I118" s="623"/>
      <c r="J118" s="624">
        <f>SUMIF(I12:I107,"LRVB",J12:J107)</f>
        <v>2200</v>
      </c>
      <c r="K118" s="625"/>
      <c r="L118" s="625"/>
      <c r="M118" s="626"/>
      <c r="N118" s="624">
        <f>SUMIF(I12:I107,"LRVB",N12:N107)</f>
        <v>2200</v>
      </c>
      <c r="O118" s="625"/>
      <c r="P118" s="625"/>
      <c r="Q118" s="626"/>
      <c r="R118" s="624">
        <f>SUMIF(I12:I107,"LRVB",R12:R107)</f>
        <v>0</v>
      </c>
      <c r="S118" s="625"/>
      <c r="T118" s="625"/>
      <c r="U118" s="626"/>
    </row>
    <row r="119" spans="1:21" ht="13.5" thickBot="1" x14ac:dyDescent="0.25">
      <c r="A119" s="611" t="s">
        <v>20</v>
      </c>
      <c r="B119" s="612"/>
      <c r="C119" s="612"/>
      <c r="D119" s="612"/>
      <c r="E119" s="612"/>
      <c r="F119" s="612"/>
      <c r="G119" s="612"/>
      <c r="H119" s="612"/>
      <c r="I119" s="613"/>
      <c r="J119" s="618">
        <f>SUM(J112,J116)</f>
        <v>3629.6000000000004</v>
      </c>
      <c r="K119" s="619"/>
      <c r="L119" s="619"/>
      <c r="M119" s="620"/>
      <c r="N119" s="618">
        <f>SUM(N112,N116)</f>
        <v>3432</v>
      </c>
      <c r="O119" s="619"/>
      <c r="P119" s="619"/>
      <c r="Q119" s="620"/>
      <c r="R119" s="618">
        <f>SUM(R112,R116)</f>
        <v>-197.6</v>
      </c>
      <c r="S119" s="619"/>
      <c r="T119" s="619"/>
      <c r="U119" s="620"/>
    </row>
  </sheetData>
  <mergeCells count="191">
    <mergeCell ref="A3:U3"/>
    <mergeCell ref="A2:U2"/>
    <mergeCell ref="A1:U1"/>
    <mergeCell ref="A110:U110"/>
    <mergeCell ref="A108:U108"/>
    <mergeCell ref="N113:Q113"/>
    <mergeCell ref="N114:Q114"/>
    <mergeCell ref="N116:Q116"/>
    <mergeCell ref="N117:Q117"/>
    <mergeCell ref="R113:U113"/>
    <mergeCell ref="R114:U114"/>
    <mergeCell ref="R116:U116"/>
    <mergeCell ref="R117:U117"/>
    <mergeCell ref="A117:I117"/>
    <mergeCell ref="J117:M117"/>
    <mergeCell ref="A109:M109"/>
    <mergeCell ref="A111:I111"/>
    <mergeCell ref="J111:M111"/>
    <mergeCell ref="A112:I112"/>
    <mergeCell ref="J112:M112"/>
    <mergeCell ref="C105:I105"/>
    <mergeCell ref="B106:I106"/>
    <mergeCell ref="B107:I107"/>
    <mergeCell ref="A102:A104"/>
    <mergeCell ref="N118:Q118"/>
    <mergeCell ref="N119:Q119"/>
    <mergeCell ref="N115:Q115"/>
    <mergeCell ref="N5:Q5"/>
    <mergeCell ref="N6:N7"/>
    <mergeCell ref="O6:P6"/>
    <mergeCell ref="Q6:Q7"/>
    <mergeCell ref="N111:Q111"/>
    <mergeCell ref="N112:Q112"/>
    <mergeCell ref="R118:U118"/>
    <mergeCell ref="R119:U119"/>
    <mergeCell ref="R115:U115"/>
    <mergeCell ref="R5:U5"/>
    <mergeCell ref="R6:R7"/>
    <mergeCell ref="S6:T6"/>
    <mergeCell ref="U6:U7"/>
    <mergeCell ref="R111:U111"/>
    <mergeCell ref="R112:U112"/>
    <mergeCell ref="A118:I118"/>
    <mergeCell ref="J118:M118"/>
    <mergeCell ref="A119:I119"/>
    <mergeCell ref="J119:M119"/>
    <mergeCell ref="A113:I113"/>
    <mergeCell ref="J113:M113"/>
    <mergeCell ref="A114:I114"/>
    <mergeCell ref="J114:M114"/>
    <mergeCell ref="A116:I116"/>
    <mergeCell ref="J116:M116"/>
    <mergeCell ref="A115:I115"/>
    <mergeCell ref="J115:M115"/>
    <mergeCell ref="B102:B104"/>
    <mergeCell ref="C102:C104"/>
    <mergeCell ref="D102:D104"/>
    <mergeCell ref="E102:E104"/>
    <mergeCell ref="F102:F104"/>
    <mergeCell ref="G102:G104"/>
    <mergeCell ref="H102:H104"/>
    <mergeCell ref="A93:A95"/>
    <mergeCell ref="B93:B95"/>
    <mergeCell ref="C93:C95"/>
    <mergeCell ref="D93:D95"/>
    <mergeCell ref="E93:E95"/>
    <mergeCell ref="F93:F95"/>
    <mergeCell ref="C97:M97"/>
    <mergeCell ref="A98:A101"/>
    <mergeCell ref="B98:B101"/>
    <mergeCell ref="C98:C101"/>
    <mergeCell ref="D98:D101"/>
    <mergeCell ref="E98:E101"/>
    <mergeCell ref="F98:F101"/>
    <mergeCell ref="G98:G101"/>
    <mergeCell ref="H98:H101"/>
    <mergeCell ref="C89:I89"/>
    <mergeCell ref="F78:F81"/>
    <mergeCell ref="G78:G81"/>
    <mergeCell ref="H78:H81"/>
    <mergeCell ref="G93:G95"/>
    <mergeCell ref="H93:H95"/>
    <mergeCell ref="C96:I96"/>
    <mergeCell ref="B90:I90"/>
    <mergeCell ref="B91:M91"/>
    <mergeCell ref="C92:M92"/>
    <mergeCell ref="A82:A85"/>
    <mergeCell ref="B82:B85"/>
    <mergeCell ref="C82:C85"/>
    <mergeCell ref="D82:D85"/>
    <mergeCell ref="E82:E85"/>
    <mergeCell ref="G74:G77"/>
    <mergeCell ref="H74:H77"/>
    <mergeCell ref="A78:A81"/>
    <mergeCell ref="B78:B81"/>
    <mergeCell ref="C78:C81"/>
    <mergeCell ref="D78:D81"/>
    <mergeCell ref="E78:E81"/>
    <mergeCell ref="A74:A77"/>
    <mergeCell ref="B74:B77"/>
    <mergeCell ref="C74:C77"/>
    <mergeCell ref="D74:D77"/>
    <mergeCell ref="E74:E77"/>
    <mergeCell ref="F74:F77"/>
    <mergeCell ref="F82:F85"/>
    <mergeCell ref="G82:G85"/>
    <mergeCell ref="H82:H85"/>
    <mergeCell ref="C73:M73"/>
    <mergeCell ref="G66:G68"/>
    <mergeCell ref="H66:H68"/>
    <mergeCell ref="A69:A71"/>
    <mergeCell ref="B69:B71"/>
    <mergeCell ref="C69:C71"/>
    <mergeCell ref="D69:D71"/>
    <mergeCell ref="E69:E71"/>
    <mergeCell ref="F69:F71"/>
    <mergeCell ref="G69:G71"/>
    <mergeCell ref="A66:A68"/>
    <mergeCell ref="B66:B68"/>
    <mergeCell ref="C66:C68"/>
    <mergeCell ref="D66:D68"/>
    <mergeCell ref="E66:E68"/>
    <mergeCell ref="F66:F68"/>
    <mergeCell ref="D64:D65"/>
    <mergeCell ref="E64:E65"/>
    <mergeCell ref="A58:A63"/>
    <mergeCell ref="B58:B63"/>
    <mergeCell ref="C58:C63"/>
    <mergeCell ref="F58:F65"/>
    <mergeCell ref="G58:G63"/>
    <mergeCell ref="H69:H71"/>
    <mergeCell ref="C72:I72"/>
    <mergeCell ref="C56:I56"/>
    <mergeCell ref="C57:M57"/>
    <mergeCell ref="A52:A55"/>
    <mergeCell ref="B52:B55"/>
    <mergeCell ref="C52:C55"/>
    <mergeCell ref="D52:D55"/>
    <mergeCell ref="E52:E55"/>
    <mergeCell ref="F52:F55"/>
    <mergeCell ref="D59:D61"/>
    <mergeCell ref="E59:E61"/>
    <mergeCell ref="H58:H63"/>
    <mergeCell ref="D62:D63"/>
    <mergeCell ref="E62:E63"/>
    <mergeCell ref="A42:A51"/>
    <mergeCell ref="B42:B51"/>
    <mergeCell ref="C42:C51"/>
    <mergeCell ref="D42:D51"/>
    <mergeCell ref="E42:E43"/>
    <mergeCell ref="F42:F43"/>
    <mergeCell ref="G42:G51"/>
    <mergeCell ref="G52:G55"/>
    <mergeCell ref="H52:H55"/>
    <mergeCell ref="J6:J7"/>
    <mergeCell ref="K6:L6"/>
    <mergeCell ref="M6:M7"/>
    <mergeCell ref="E33:E34"/>
    <mergeCell ref="E39:E40"/>
    <mergeCell ref="E27:E28"/>
    <mergeCell ref="F27:F28"/>
    <mergeCell ref="D29:H29"/>
    <mergeCell ref="H42:H51"/>
    <mergeCell ref="E44:E47"/>
    <mergeCell ref="F44:F47"/>
    <mergeCell ref="E48:E51"/>
    <mergeCell ref="F48:F51"/>
    <mergeCell ref="A86:A88"/>
    <mergeCell ref="B86:B88"/>
    <mergeCell ref="C86:C88"/>
    <mergeCell ref="D86:D88"/>
    <mergeCell ref="E86:E88"/>
    <mergeCell ref="F86:F88"/>
    <mergeCell ref="G86:G88"/>
    <mergeCell ref="H86:H88"/>
    <mergeCell ref="A5:A7"/>
    <mergeCell ref="B5:B7"/>
    <mergeCell ref="C5:C7"/>
    <mergeCell ref="D5:D7"/>
    <mergeCell ref="E5:E7"/>
    <mergeCell ref="F5:F7"/>
    <mergeCell ref="A8:M8"/>
    <mergeCell ref="A9:M9"/>
    <mergeCell ref="B10:M10"/>
    <mergeCell ref="C11:M11"/>
    <mergeCell ref="E12:E14"/>
    <mergeCell ref="F12:F14"/>
    <mergeCell ref="G5:G7"/>
    <mergeCell ref="H5:H7"/>
    <mergeCell ref="I5:I7"/>
    <mergeCell ref="J5:M5"/>
  </mergeCells>
  <pageMargins left="0.23622047244094491" right="0.23622047244094491" top="0.74803149606299213" bottom="0.74803149606299213" header="0.31496062992125984" footer="0.31496062992125984"/>
  <pageSetup paperSize="9" fitToWidth="0" fitToHeight="0" orientation="landscape" r:id="rId1"/>
  <rowBreaks count="3" manualBreakCount="3">
    <brk id="41" max="16383" man="1"/>
    <brk id="77" max="16383" man="1"/>
    <brk id="110"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activeCell="D39" sqref="D39"/>
    </sheetView>
  </sheetViews>
  <sheetFormatPr defaultRowHeight="12.75" x14ac:dyDescent="0.2"/>
  <cols>
    <col min="1" max="1" width="4.85546875" customWidth="1"/>
    <col min="2" max="2" width="10.5703125" customWidth="1"/>
    <col min="3" max="3" width="10.42578125" customWidth="1"/>
    <col min="4" max="4" width="55.140625" customWidth="1"/>
  </cols>
  <sheetData>
    <row r="1" spans="1:4" x14ac:dyDescent="0.2">
      <c r="A1" s="752" t="s">
        <v>121</v>
      </c>
      <c r="B1" s="752"/>
      <c r="C1" s="752"/>
      <c r="D1" s="752"/>
    </row>
    <row r="2" spans="1:4" x14ac:dyDescent="0.2">
      <c r="A2" s="752" t="s">
        <v>141</v>
      </c>
      <c r="B2" s="752"/>
      <c r="C2" s="752"/>
      <c r="D2" s="752"/>
    </row>
    <row r="3" spans="1:4" x14ac:dyDescent="0.2">
      <c r="A3" s="752" t="s">
        <v>142</v>
      </c>
      <c r="B3" s="752"/>
      <c r="C3" s="752"/>
      <c r="D3" s="752"/>
    </row>
    <row r="4" spans="1:4" x14ac:dyDescent="0.2">
      <c r="A4" s="263"/>
      <c r="B4" s="263"/>
      <c r="C4" s="263"/>
      <c r="D4" s="263"/>
    </row>
    <row r="5" spans="1:4" x14ac:dyDescent="0.2">
      <c r="A5" s="753" t="s">
        <v>143</v>
      </c>
      <c r="B5" s="754" t="s">
        <v>144</v>
      </c>
      <c r="C5" s="754"/>
      <c r="D5" s="755" t="s">
        <v>145</v>
      </c>
    </row>
    <row r="6" spans="1:4" x14ac:dyDescent="0.2">
      <c r="A6" s="754"/>
      <c r="B6" s="264" t="s">
        <v>146</v>
      </c>
      <c r="C6" s="264" t="s">
        <v>147</v>
      </c>
      <c r="D6" s="755"/>
    </row>
    <row r="7" spans="1:4" x14ac:dyDescent="0.2">
      <c r="A7" s="265">
        <v>1</v>
      </c>
      <c r="B7" s="266">
        <v>41379</v>
      </c>
      <c r="C7" s="264" t="s">
        <v>148</v>
      </c>
      <c r="D7" s="267" t="s">
        <v>149</v>
      </c>
    </row>
    <row r="8" spans="1:4" x14ac:dyDescent="0.2">
      <c r="A8" s="265">
        <v>2</v>
      </c>
      <c r="B8" s="268">
        <v>41480</v>
      </c>
      <c r="C8" s="269" t="s">
        <v>151</v>
      </c>
      <c r="D8" s="267" t="s">
        <v>152</v>
      </c>
    </row>
    <row r="9" spans="1:4" x14ac:dyDescent="0.2">
      <c r="A9" s="265">
        <v>3</v>
      </c>
      <c r="B9" s="268"/>
      <c r="C9" s="269"/>
      <c r="D9" s="267"/>
    </row>
    <row r="10" spans="1:4" x14ac:dyDescent="0.2">
      <c r="A10" s="265">
        <v>4</v>
      </c>
      <c r="B10" s="266"/>
      <c r="C10" s="264"/>
      <c r="D10" s="267"/>
    </row>
    <row r="11" spans="1:4" x14ac:dyDescent="0.2">
      <c r="A11" s="265">
        <v>5</v>
      </c>
      <c r="B11" s="266"/>
      <c r="C11" s="264"/>
      <c r="D11" s="270"/>
    </row>
    <row r="12" spans="1:4" x14ac:dyDescent="0.2">
      <c r="A12" s="265">
        <v>6</v>
      </c>
      <c r="B12" s="264"/>
      <c r="C12" s="264"/>
      <c r="D12" s="270"/>
    </row>
    <row r="13" spans="1:4" x14ac:dyDescent="0.2">
      <c r="A13" s="265">
        <v>7</v>
      </c>
      <c r="B13" s="264"/>
      <c r="C13" s="264"/>
      <c r="D13" s="270"/>
    </row>
    <row r="14" spans="1:4" x14ac:dyDescent="0.2">
      <c r="A14" s="265">
        <v>8</v>
      </c>
      <c r="B14" s="264"/>
      <c r="C14" s="264"/>
      <c r="D14" s="270"/>
    </row>
    <row r="15" spans="1:4" x14ac:dyDescent="0.2">
      <c r="A15" s="265">
        <v>9</v>
      </c>
      <c r="B15" s="264"/>
      <c r="C15" s="264"/>
      <c r="D15" s="270"/>
    </row>
    <row r="16" spans="1:4" x14ac:dyDescent="0.2">
      <c r="A16" s="265">
        <v>10</v>
      </c>
      <c r="B16" s="264"/>
      <c r="C16" s="264"/>
      <c r="D16" s="270"/>
    </row>
    <row r="17" spans="1:4" x14ac:dyDescent="0.2">
      <c r="A17" s="265">
        <v>11</v>
      </c>
      <c r="B17" s="264"/>
      <c r="C17" s="264"/>
      <c r="D17" s="270"/>
    </row>
    <row r="18" spans="1:4" x14ac:dyDescent="0.2">
      <c r="A18" s="265">
        <v>12</v>
      </c>
      <c r="B18" s="264"/>
      <c r="C18" s="264"/>
      <c r="D18" s="270"/>
    </row>
    <row r="19" spans="1:4" x14ac:dyDescent="0.2">
      <c r="A19" s="265">
        <v>13</v>
      </c>
      <c r="B19" s="264"/>
      <c r="C19" s="264"/>
      <c r="D19" s="270"/>
    </row>
    <row r="20" spans="1:4" x14ac:dyDescent="0.2">
      <c r="A20" s="265">
        <v>14</v>
      </c>
      <c r="B20" s="264"/>
      <c r="C20" s="264"/>
      <c r="D20" s="270"/>
    </row>
    <row r="21" spans="1:4" x14ac:dyDescent="0.2">
      <c r="A21" s="265">
        <v>15</v>
      </c>
      <c r="B21" s="264"/>
      <c r="C21" s="264"/>
      <c r="D21" s="270"/>
    </row>
    <row r="22" spans="1:4" x14ac:dyDescent="0.2">
      <c r="A22" s="265">
        <v>16</v>
      </c>
      <c r="B22" s="264"/>
      <c r="C22" s="264"/>
      <c r="D22" s="270"/>
    </row>
    <row r="23" spans="1:4" x14ac:dyDescent="0.2">
      <c r="A23" s="265">
        <v>17</v>
      </c>
      <c r="B23" s="264"/>
      <c r="C23" s="264"/>
      <c r="D23" s="270"/>
    </row>
    <row r="24" spans="1:4" x14ac:dyDescent="0.2">
      <c r="A24" s="265">
        <v>18</v>
      </c>
      <c r="B24" s="264"/>
      <c r="C24" s="264"/>
      <c r="D24" s="270"/>
    </row>
    <row r="25" spans="1:4" x14ac:dyDescent="0.2">
      <c r="A25" s="265">
        <v>19</v>
      </c>
      <c r="B25" s="264"/>
      <c r="C25" s="264"/>
      <c r="D25" s="270"/>
    </row>
    <row r="26" spans="1:4" x14ac:dyDescent="0.2">
      <c r="A26" s="265">
        <v>20</v>
      </c>
      <c r="B26" s="264"/>
      <c r="C26" s="264"/>
      <c r="D26" s="270"/>
    </row>
  </sheetData>
  <mergeCells count="6">
    <mergeCell ref="A1:D1"/>
    <mergeCell ref="A2:D2"/>
    <mergeCell ref="A3:D3"/>
    <mergeCell ref="A5:A6"/>
    <mergeCell ref="B5:C5"/>
    <mergeCell ref="D5: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3</vt:i4>
      </vt:variant>
    </vt:vector>
  </HeadingPairs>
  <TitlesOfParts>
    <vt:vector size="7" baseType="lpstr">
      <vt:lpstr>2013 MVP</vt:lpstr>
      <vt:lpstr>Asignavimų valdytojų kodai</vt:lpstr>
      <vt:lpstr>lyginamasis</vt:lpstr>
      <vt:lpstr>direkt. įsak</vt:lpstr>
      <vt:lpstr>'2013 MVP'!Print_Area</vt:lpstr>
      <vt:lpstr>lyginamasis!Print_Area</vt:lpstr>
      <vt:lpstr>'2013 MVP'!Print_Titles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Snieguole Kacerauskaite</cp:lastModifiedBy>
  <cp:lastPrinted>2013-12-13T06:57:50Z</cp:lastPrinted>
  <dcterms:created xsi:type="dcterms:W3CDTF">2007-07-27T10:32:34Z</dcterms:created>
  <dcterms:modified xsi:type="dcterms:W3CDTF">2013-12-13T07:02:22Z</dcterms:modified>
</cp:coreProperties>
</file>