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Šios_darbaknygės" defaultThemeVersion="124226"/>
  <bookViews>
    <workbookView xWindow="0" yWindow="375" windowWidth="15480" windowHeight="11520" tabRatio="752"/>
  </bookViews>
  <sheets>
    <sheet name="MVP 2013" sheetId="10" r:id="rId1"/>
    <sheet name="Asignavimų valdytojų kodai" sheetId="13" state="hidden" r:id="rId2"/>
    <sheet name="Lyginamasis" sheetId="14" state="hidden" r:id="rId3"/>
    <sheet name="Dir.įsakymai" sheetId="15" r:id="rId4"/>
  </sheets>
  <definedNames>
    <definedName name="_xlnm.Print_Area" localSheetId="0">'MVP 2013'!$A$1:$P$99</definedName>
    <definedName name="_xlnm.Print_Titles" localSheetId="2">Lyginamasis!$5:$7</definedName>
    <definedName name="_xlnm.Print_Titles" localSheetId="0">'MVP 2013'!$6:$8</definedName>
  </definedNames>
  <calcPr calcId="145621"/>
</workbook>
</file>

<file path=xl/calcChain.xml><?xml version="1.0" encoding="utf-8"?>
<calcChain xmlns="http://schemas.openxmlformats.org/spreadsheetml/2006/main">
  <c r="L51" i="14" l="1"/>
  <c r="K51" i="14"/>
  <c r="J51" i="14" s="1"/>
  <c r="K23" i="14"/>
  <c r="J23" i="14"/>
  <c r="J50" i="14" l="1"/>
  <c r="L30" i="10" l="1"/>
  <c r="L24" i="10"/>
  <c r="K24" i="10" s="1"/>
  <c r="K23" i="10"/>
  <c r="O23" i="14"/>
  <c r="J80" i="14" l="1"/>
  <c r="J67" i="14"/>
  <c r="M59" i="10" l="1"/>
  <c r="L59" i="10"/>
  <c r="K59" i="10"/>
  <c r="K90" i="10" s="1"/>
  <c r="P51" i="14"/>
  <c r="O51" i="14"/>
  <c r="N51" i="14" s="1"/>
  <c r="N80" i="14" s="1"/>
  <c r="J47" i="14"/>
  <c r="J46" i="14"/>
  <c r="J45" i="14"/>
  <c r="J44" i="14"/>
  <c r="J43" i="14"/>
  <c r="J42" i="14"/>
  <c r="J40" i="14"/>
  <c r="J39" i="14"/>
  <c r="J36" i="14"/>
  <c r="J33" i="14"/>
  <c r="J87" i="14" s="1"/>
  <c r="J30" i="14"/>
  <c r="J13" i="14" l="1"/>
  <c r="J14" i="14"/>
  <c r="J15" i="14"/>
  <c r="K16" i="14"/>
  <c r="J16" i="14" s="1"/>
  <c r="J17" i="14"/>
  <c r="K18" i="14"/>
  <c r="J18" i="14" s="1"/>
  <c r="J19" i="14"/>
  <c r="K20" i="14"/>
  <c r="J20" i="14" s="1"/>
  <c r="J22" i="14"/>
  <c r="J25" i="14" s="1"/>
  <c r="J24" i="14"/>
  <c r="K25" i="14"/>
  <c r="L25" i="14"/>
  <c r="M25" i="14"/>
  <c r="R51" i="14" l="1"/>
  <c r="S51" i="14"/>
  <c r="T51" i="14"/>
  <c r="U51" i="14"/>
  <c r="R50" i="14"/>
  <c r="S50" i="14"/>
  <c r="T50" i="14"/>
  <c r="U50" i="14"/>
  <c r="S44" i="14"/>
  <c r="L60" i="10" l="1"/>
  <c r="O69" i="14"/>
  <c r="K69" i="14"/>
  <c r="S67" i="14"/>
  <c r="S69" i="14" s="1"/>
  <c r="N67" i="14"/>
  <c r="S70" i="14" l="1"/>
  <c r="R69" i="14"/>
  <c r="R70" i="14" s="1"/>
  <c r="R67" i="14"/>
  <c r="J69" i="14"/>
  <c r="N69" i="14"/>
  <c r="S65" i="14" l="1"/>
  <c r="U61" i="14"/>
  <c r="S60" i="14"/>
  <c r="U59" i="14"/>
  <c r="U58" i="14"/>
  <c r="U55" i="14"/>
  <c r="S14" i="14" l="1"/>
  <c r="R14" i="14" s="1"/>
  <c r="S15" i="14"/>
  <c r="R15" i="14" s="1"/>
  <c r="S17" i="14"/>
  <c r="R17" i="14" s="1"/>
  <c r="S19" i="14"/>
  <c r="R19" i="14" s="1"/>
  <c r="S22" i="14"/>
  <c r="R22" i="14" s="1"/>
  <c r="S23" i="14"/>
  <c r="R23" i="14" s="1"/>
  <c r="S24" i="14"/>
  <c r="R24" i="14" s="1"/>
  <c r="S13" i="14"/>
  <c r="R13" i="14" s="1"/>
  <c r="N13" i="14"/>
  <c r="N14" i="14"/>
  <c r="N15" i="14"/>
  <c r="O16" i="14"/>
  <c r="N16" i="14" s="1"/>
  <c r="N17" i="14"/>
  <c r="O18" i="14"/>
  <c r="N18" i="14" s="1"/>
  <c r="N19" i="14"/>
  <c r="O20" i="14"/>
  <c r="N20" i="14" s="1"/>
  <c r="N22" i="14"/>
  <c r="N23" i="14"/>
  <c r="N24" i="14"/>
  <c r="O25" i="14"/>
  <c r="P25" i="14"/>
  <c r="P26" i="14" s="1"/>
  <c r="Q25" i="14"/>
  <c r="Q26" i="14" s="1"/>
  <c r="T25" i="14"/>
  <c r="T26" i="14" s="1"/>
  <c r="U25" i="14"/>
  <c r="U26" i="14" s="1"/>
  <c r="O52" i="14"/>
  <c r="L78" i="10"/>
  <c r="K76" i="10"/>
  <c r="S47" i="14"/>
  <c r="N47" i="14"/>
  <c r="R47" i="14" s="1"/>
  <c r="S46" i="14"/>
  <c r="N46" i="14"/>
  <c r="R46" i="14" s="1"/>
  <c r="S45" i="14"/>
  <c r="N45" i="14"/>
  <c r="S43" i="14"/>
  <c r="N43" i="14"/>
  <c r="R43" i="14" s="1"/>
  <c r="S42" i="14"/>
  <c r="N42" i="14"/>
  <c r="S40" i="14"/>
  <c r="N40" i="14"/>
  <c r="R40" i="14" s="1"/>
  <c r="S39" i="14"/>
  <c r="N39" i="14"/>
  <c r="R39" i="14" s="1"/>
  <c r="S36" i="14"/>
  <c r="N36" i="14"/>
  <c r="R36" i="14" s="1"/>
  <c r="S33" i="14"/>
  <c r="S30" i="14"/>
  <c r="R30" i="14" s="1"/>
  <c r="N33" i="14"/>
  <c r="K55" i="10"/>
  <c r="K52" i="10"/>
  <c r="K51" i="10"/>
  <c r="K48" i="10"/>
  <c r="K47" i="10"/>
  <c r="K45" i="10"/>
  <c r="K44" i="10"/>
  <c r="K41" i="10"/>
  <c r="K38" i="10"/>
  <c r="K97" i="10" s="1"/>
  <c r="S66" i="14"/>
  <c r="R66" i="14" s="1"/>
  <c r="R65" i="14"/>
  <c r="U62" i="14"/>
  <c r="S62" i="14"/>
  <c r="S63" i="14" s="1"/>
  <c r="R61" i="14"/>
  <c r="R60" i="14"/>
  <c r="R59" i="14"/>
  <c r="R58" i="14"/>
  <c r="U57" i="14"/>
  <c r="R57" i="14" s="1"/>
  <c r="R55" i="14"/>
  <c r="U52" i="14"/>
  <c r="T52" i="14"/>
  <c r="T71" i="14" s="1"/>
  <c r="R44" i="14"/>
  <c r="O26" i="14" l="1"/>
  <c r="R33" i="14"/>
  <c r="N87" i="14"/>
  <c r="N25" i="14"/>
  <c r="N26" i="14" s="1"/>
  <c r="R45" i="14"/>
  <c r="R42" i="14"/>
  <c r="R25" i="14"/>
  <c r="K78" i="10"/>
  <c r="S52" i="14"/>
  <c r="S71" i="14" s="1"/>
  <c r="U63" i="14"/>
  <c r="U71" i="14" s="1"/>
  <c r="R62" i="14"/>
  <c r="R63" i="14" s="1"/>
  <c r="T72" i="14"/>
  <c r="T73" i="14" s="1"/>
  <c r="R87" i="14" l="1"/>
  <c r="R52" i="14"/>
  <c r="R71" i="14" s="1"/>
  <c r="U72" i="14"/>
  <c r="U73" i="14" s="1"/>
  <c r="O66" i="14"/>
  <c r="O70" i="14" s="1"/>
  <c r="N70" i="14" s="1"/>
  <c r="N65" i="14"/>
  <c r="Q62" i="14"/>
  <c r="O62" i="14"/>
  <c r="O63" i="14" s="1"/>
  <c r="N61" i="14"/>
  <c r="N60" i="14"/>
  <c r="N79" i="14" s="1"/>
  <c r="N59" i="14"/>
  <c r="N85" i="14" s="1"/>
  <c r="N84" i="14" s="1"/>
  <c r="N58" i="14"/>
  <c r="N83" i="14" s="1"/>
  <c r="Q57" i="14"/>
  <c r="N57" i="14" s="1"/>
  <c r="N55" i="14"/>
  <c r="N81" i="14" s="1"/>
  <c r="Q52" i="14"/>
  <c r="P52" i="14"/>
  <c r="P71" i="14" s="1"/>
  <c r="N44" i="14"/>
  <c r="N82" i="14" s="1"/>
  <c r="N30" i="14"/>
  <c r="N86" i="14" s="1"/>
  <c r="R80" i="14"/>
  <c r="K66" i="14"/>
  <c r="K70" i="14" s="1"/>
  <c r="J70" i="14" s="1"/>
  <c r="J65" i="14"/>
  <c r="M62" i="14"/>
  <c r="K62" i="14"/>
  <c r="K63" i="14" s="1"/>
  <c r="J61" i="14"/>
  <c r="J86" i="14" s="1"/>
  <c r="J60" i="14"/>
  <c r="J79" i="14" s="1"/>
  <c r="J78" i="14" s="1"/>
  <c r="J59" i="14"/>
  <c r="J85" i="14" s="1"/>
  <c r="J84" i="14" s="1"/>
  <c r="J58" i="14"/>
  <c r="J83" i="14" s="1"/>
  <c r="M57" i="14"/>
  <c r="J57" i="14" s="1"/>
  <c r="J55" i="14"/>
  <c r="J81" i="14" s="1"/>
  <c r="M52" i="14"/>
  <c r="L52" i="14"/>
  <c r="L71" i="14" s="1"/>
  <c r="K52" i="14"/>
  <c r="J82" i="14"/>
  <c r="M26" i="14"/>
  <c r="L26" i="14"/>
  <c r="S25" i="14"/>
  <c r="R79" i="14" l="1"/>
  <c r="N78" i="14"/>
  <c r="O71" i="14"/>
  <c r="K71" i="14"/>
  <c r="R86" i="14"/>
  <c r="R81" i="14"/>
  <c r="R83" i="14"/>
  <c r="J66" i="14"/>
  <c r="R82" i="14"/>
  <c r="R85" i="14"/>
  <c r="N52" i="14"/>
  <c r="S18" i="14"/>
  <c r="R18" i="14" s="1"/>
  <c r="S16" i="14"/>
  <c r="R16" i="14" s="1"/>
  <c r="S20" i="14"/>
  <c r="R20" i="14" s="1"/>
  <c r="Q63" i="14"/>
  <c r="L72" i="14"/>
  <c r="L73" i="14" s="1"/>
  <c r="N62" i="14"/>
  <c r="N63" i="14" s="1"/>
  <c r="O72" i="14"/>
  <c r="O73" i="14" s="1"/>
  <c r="P72" i="14"/>
  <c r="P73" i="14" s="1"/>
  <c r="N66" i="14"/>
  <c r="K26" i="14"/>
  <c r="S26" i="14" s="1"/>
  <c r="S72" i="14" s="1"/>
  <c r="S73" i="14" s="1"/>
  <c r="J26" i="14"/>
  <c r="J52" i="14"/>
  <c r="M63" i="14"/>
  <c r="J62" i="14"/>
  <c r="J63" i="14" s="1"/>
  <c r="K35" i="10"/>
  <c r="N71" i="14" l="1"/>
  <c r="J71" i="14"/>
  <c r="J72" i="14" s="1"/>
  <c r="J73" i="14" s="1"/>
  <c r="R84" i="14"/>
  <c r="R26" i="14"/>
  <c r="R72" i="14" s="1"/>
  <c r="R73" i="14" s="1"/>
  <c r="M71" i="14"/>
  <c r="M72" i="14" s="1"/>
  <c r="M73" i="14" s="1"/>
  <c r="Q71" i="14"/>
  <c r="Q72" i="14" s="1"/>
  <c r="Q73" i="14" s="1"/>
  <c r="N72" i="14"/>
  <c r="N73" i="14" s="1"/>
  <c r="J88" i="14"/>
  <c r="N88" i="14"/>
  <c r="K72" i="14"/>
  <c r="K73" i="14" s="1"/>
  <c r="R78" i="14" l="1"/>
  <c r="R88" i="14" s="1"/>
  <c r="K16" i="10"/>
  <c r="K15" i="10"/>
  <c r="K14" i="10"/>
  <c r="L75" i="10"/>
  <c r="K50" i="10"/>
  <c r="K92" i="10" s="1"/>
  <c r="N65" i="10"/>
  <c r="K65" i="10" s="1"/>
  <c r="K69" i="10"/>
  <c r="K96" i="10" s="1"/>
  <c r="K68" i="10"/>
  <c r="K67" i="10"/>
  <c r="K95" i="10" s="1"/>
  <c r="K66" i="10"/>
  <c r="M30" i="10"/>
  <c r="M31" i="10" s="1"/>
  <c r="N30" i="10"/>
  <c r="N31" i="10" s="1"/>
  <c r="L70" i="10"/>
  <c r="L71" i="10" s="1"/>
  <c r="N70" i="10"/>
  <c r="N71" i="10" s="1"/>
  <c r="M60" i="10"/>
  <c r="M80" i="10" s="1"/>
  <c r="N60" i="10"/>
  <c r="K30" i="10"/>
  <c r="L19" i="10"/>
  <c r="K19" i="10" s="1"/>
  <c r="K18" i="10"/>
  <c r="L21" i="10"/>
  <c r="K20" i="10"/>
  <c r="K21" i="10"/>
  <c r="K73" i="10"/>
  <c r="K27" i="10"/>
  <c r="K63" i="10"/>
  <c r="K91" i="10" s="1"/>
  <c r="L17" i="10"/>
  <c r="K17" i="10" s="1"/>
  <c r="K89" i="10" l="1"/>
  <c r="K70" i="10"/>
  <c r="K71" i="10" s="1"/>
  <c r="K93" i="10"/>
  <c r="N80" i="10"/>
  <c r="K94" i="10"/>
  <c r="K75" i="10"/>
  <c r="L79" i="10"/>
  <c r="K79" i="10" s="1"/>
  <c r="N81" i="10"/>
  <c r="N82" i="10" s="1"/>
  <c r="K31" i="10"/>
  <c r="M81" i="10"/>
  <c r="M82" i="10" s="1"/>
  <c r="L31" i="10"/>
  <c r="K60" i="10"/>
  <c r="L80" i="10" l="1"/>
  <c r="L81" i="10" s="1"/>
  <c r="L82" i="10" s="1"/>
  <c r="K88" i="10"/>
  <c r="K98" i="10" s="1"/>
  <c r="K80" i="10"/>
  <c r="K81" i="10" s="1"/>
  <c r="K82" i="10" s="1"/>
</calcChain>
</file>

<file path=xl/comments1.xml><?xml version="1.0" encoding="utf-8"?>
<comments xmlns="http://schemas.openxmlformats.org/spreadsheetml/2006/main">
  <authors>
    <author>Snieguole Kacerauskaite</author>
  </authors>
  <commentList>
    <comment ref="E20" authorId="0">
      <text>
        <r>
          <rPr>
            <sz val="9"/>
            <color indexed="81"/>
            <rFont val="Tahoma"/>
            <family val="2"/>
            <charset val="186"/>
          </rPr>
          <t xml:space="preserve">KMT 2012-08-30 sprendimu Nr. T2-233 patvirtinta Meno stipendijų suteikimo tvarka. Stipendija bus skiriama nuo pusės metų iki 2 metų lkūrybiniams projektams įgyvendinti, jos dydis sieks 1300 Lt mėnesiui. 
</t>
        </r>
      </text>
    </comment>
  </commentList>
</comments>
</file>

<file path=xl/comments2.xml><?xml version="1.0" encoding="utf-8"?>
<comments xmlns="http://schemas.openxmlformats.org/spreadsheetml/2006/main">
  <authors>
    <author>Snieguole Kacerauskaite</author>
  </authors>
  <commentList>
    <comment ref="E19" authorId="0">
      <text>
        <r>
          <rPr>
            <sz val="9"/>
            <color indexed="81"/>
            <rFont val="Tahoma"/>
            <family val="2"/>
            <charset val="186"/>
          </rPr>
          <t xml:space="preserve">KMT 2012-08-30 sprendimu Nr. T2-233 patvirtinta Meno stipendijų suteikimo tvarka. Stipendija bus skiriama nuo pusės metų iki 2 metų lkūrybiniams projektams įgyvendinti, jos dydis sieks 1300 Lt mėnesiui. 
</t>
        </r>
      </text>
    </comment>
  </commentList>
</comments>
</file>

<file path=xl/sharedStrings.xml><?xml version="1.0" encoding="utf-8"?>
<sst xmlns="http://schemas.openxmlformats.org/spreadsheetml/2006/main" count="451" uniqueCount="171">
  <si>
    <t>tūkst. Lt</t>
  </si>
  <si>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</si>
  <si>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</si>
  <si>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</si>
  <si>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</si>
  <si>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</si>
  <si>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</si>
  <si>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</si>
  <si>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</si>
  <si>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</si>
  <si>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02</t>
  </si>
  <si>
    <t>03</t>
  </si>
  <si>
    <t>SB</t>
  </si>
  <si>
    <t>04</t>
  </si>
  <si>
    <t>08</t>
  </si>
  <si>
    <t>Iš viso uždaviniui:</t>
  </si>
  <si>
    <t>Iš viso:</t>
  </si>
  <si>
    <t>Iš viso tikslui:</t>
  </si>
  <si>
    <t>Iš viso programai :</t>
  </si>
  <si>
    <t>Svarbių sukakčių pažymėjimas, žymių žmonių pagerbimas ir atminimo įamžinimas</t>
  </si>
  <si>
    <t>I</t>
  </si>
  <si>
    <t>Finansavimo šaltiniai</t>
  </si>
  <si>
    <t>LRVB</t>
  </si>
  <si>
    <t>Finansavimo šaltinių suvestinė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</si>
  <si>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</si>
  <si>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</si>
  <si>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>Valstybės biudžeto lėšos</t>
    </r>
    <r>
      <rPr>
        <b/>
        <sz val="10"/>
        <rFont val="Times New Roman"/>
        <family val="1"/>
        <charset val="186"/>
      </rPr>
      <t xml:space="preserve"> LRVB</t>
    </r>
  </si>
  <si>
    <t>Pavadinimas</t>
  </si>
  <si>
    <t>Turtui įsigyti ir finansiniams įsipareigojimams vykdyti</t>
  </si>
  <si>
    <t>Iš jų darbo užmokesčiui</t>
  </si>
  <si>
    <t>SB(SP)</t>
  </si>
  <si>
    <t>ES</t>
  </si>
  <si>
    <t>Strateginis tikslas 03. Užtikrinti gyventojams aukštą švietimo, kultūros, socialinių, sporto ir sveikatos apsaugos paslaugų kokybę ir prieinamumą</t>
  </si>
  <si>
    <r>
      <t xml:space="preserve">Specialiosios programos lėšos (pajamos už atsitiktines paslaugas) </t>
    </r>
    <r>
      <rPr>
        <b/>
        <sz val="10"/>
        <rFont val="Times New Roman"/>
        <family val="1"/>
        <charset val="186"/>
      </rPr>
      <t>SB(SP)</t>
    </r>
  </si>
  <si>
    <t>SAVIVALDYBĖS LĖŠOS, IŠ VISO</t>
  </si>
  <si>
    <t>KITOS LĖŠOS, IŠ VISO</t>
  </si>
  <si>
    <t xml:space="preserve">08 Miesto kultūrinio savitumo puoselėjimo bei kultūrinių paslaugų gerinimo programa </t>
  </si>
  <si>
    <t xml:space="preserve">Klaipėdos miesto savivaldybės Mažosios Lietuvos istorijos muziejaus saugyklos pastato Didžioji Vandens g. 2  statyba </t>
  </si>
  <si>
    <t>5</t>
  </si>
  <si>
    <t>2</t>
  </si>
  <si>
    <t>BĮ Klaipėdos miesto savivaldybės kultūros centro Žvejų rūmų veiklos organizavimas</t>
  </si>
  <si>
    <t>BĮ Klaipėdos miesto savivaldybės tautinių kultūrų centro veiklos organizavimas</t>
  </si>
  <si>
    <t xml:space="preserve">BĮ Klaipėdos miesto savivaldybės viešosios bibliotekos veiklos organizavimas </t>
  </si>
  <si>
    <t>BĮ Klaipėdos kultūrų komunikacijų centro veiklos organizavimas</t>
  </si>
  <si>
    <t>BĮ Klaipėdos miesto savivaldybės etnokultūros centro veiklos organizavimas</t>
  </si>
  <si>
    <t>Remti kūrybinių organizacijų iniciatyvas ir miesto švenčių organizavimą</t>
  </si>
  <si>
    <t>05</t>
  </si>
  <si>
    <t>BĮ Klaipėdos miesto savivaldybės koncertinės įstaigos Klaipėdos koncertų salės veiklos organizavimas</t>
  </si>
  <si>
    <t>SB(P)</t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</si>
  <si>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</si>
  <si>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t>Skatinti miesto bendruomenės kultūrinį ir kūrybinį aktyvumą bei gerinti kultūrinių paslaugų prieinamumą ir kokybę</t>
  </si>
  <si>
    <r>
      <t xml:space="preserve">Valstybės biudžeto specialiosios tikslinės dotacijos lėšos </t>
    </r>
    <r>
      <rPr>
        <b/>
        <sz val="10"/>
        <rFont val="Times New Roman"/>
        <family val="1"/>
      </rPr>
      <t>SB(VB)</t>
    </r>
  </si>
  <si>
    <t>Mažosios Lietuvos istorijos muziejaus pastato Didžioji Vandens g. 2 palėpių ir sandėlio kapitalinis remontas</t>
  </si>
  <si>
    <t>SB(VB)</t>
  </si>
  <si>
    <t xml:space="preserve"> TIKSLŲ, UŽDAVINIŲ, PRIEMONIŲ, PAPRIEMONIŲ IR IŠLAIDŲ SUVESTINĖ</t>
  </si>
  <si>
    <t>Papriemonės kodas</t>
  </si>
  <si>
    <t xml:space="preserve">Kitų kultūrinių renginių organizavimas </t>
  </si>
  <si>
    <t>Miesto švenčių, valstybinių dienų ir kultūrinių renginių organizavimas:</t>
  </si>
  <si>
    <t>Indėlio kriterijaus</t>
  </si>
  <si>
    <t>1</t>
  </si>
  <si>
    <t>BĮ Klaipėdos kultūrų komunikacijų centro pastato remontas</t>
  </si>
  <si>
    <t>6</t>
  </si>
  <si>
    <t>Kultūrinių projektų dalinis finansavimas ir vykdymas</t>
  </si>
  <si>
    <t>Finansuota kultūros projektų, sk.</t>
  </si>
  <si>
    <t>Finansuota reprezentacinių festivalių projektų, sk.</t>
  </si>
  <si>
    <t>Organizuota jaunųjų kūrėjų kūrybos pristatymų, sk.</t>
  </si>
  <si>
    <t>Skirta meno stipendijų, sk.</t>
  </si>
  <si>
    <t xml:space="preserve">Jūros šventės  organizavimas ir įgyvendinimas  </t>
  </si>
  <si>
    <t>Organizuota ir įgyvendinta Jūros šventė (rinkliava už leidimų prekybai, paslaugų teikimui bei reklamai išdavimą)</t>
  </si>
  <si>
    <t>Surengta valstybinių švenčių</t>
  </si>
  <si>
    <t xml:space="preserve">Surengta kalendorinių švenčių </t>
  </si>
  <si>
    <t>Surengta paminėtinų datų renginių</t>
  </si>
  <si>
    <t>Surengta koncertų</t>
  </si>
  <si>
    <t>200</t>
  </si>
  <si>
    <t>Parengta edukacinių programų</t>
  </si>
  <si>
    <t>8</t>
  </si>
  <si>
    <t xml:space="preserve">Parengta meninių programų </t>
  </si>
  <si>
    <t>26</t>
  </si>
  <si>
    <t>Lankytojų skaičius, tūkst.</t>
  </si>
  <si>
    <t>74</t>
  </si>
  <si>
    <t>14</t>
  </si>
  <si>
    <t>3</t>
  </si>
  <si>
    <t>Organizuota Klaipėdos kultūros magistrų apdovanojimų, sk.</t>
  </si>
  <si>
    <t>Organizuota „Padėkos kaukės“ apdovanojimų, sk.</t>
  </si>
  <si>
    <t>Kalendorinių švenčių skaičius</t>
  </si>
  <si>
    <t>4</t>
  </si>
  <si>
    <t xml:space="preserve">BĮ Klaipėdos miesto savivaldybės Mažosios Lietuvos istorijos muziejaus veiklos organizavimas </t>
  </si>
  <si>
    <r>
      <t xml:space="preserve">Funkcinės klasifikacijos kodas* </t>
    </r>
    <r>
      <rPr>
        <b/>
        <sz val="10"/>
        <rFont val="Times New Roman"/>
        <family val="1"/>
      </rPr>
      <t xml:space="preserve"> </t>
    </r>
  </si>
  <si>
    <t>Einamieji remonto darbai kultūros įstaigų darbo sąlygoms pagerinti:</t>
  </si>
  <si>
    <t>Visų įstaigų išlaikymui (be šildymo):</t>
  </si>
  <si>
    <t>06</t>
  </si>
  <si>
    <t>Užbaigtumas, proc.</t>
  </si>
  <si>
    <r>
      <t>Pakeisti langai - 37,73 m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>, pakeistos lauko durys - 3,95 m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>, rekonstruotas šlaitinis stogas - 917 m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>, rekonstruotas sutapdintas stogas - 65 m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>, rekonstruota šildymo sistema - 1 kompl., rekonstruota apšvietimo sistema - 1 kompl.
Užbaigtumas, proc.</t>
    </r>
  </si>
  <si>
    <t>Asignavimų valdytojų kodų klasifikatorius*</t>
  </si>
  <si>
    <t xml:space="preserve">                              Pavadinimas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</si>
  <si>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</si>
  <si>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</si>
  <si>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</si>
  <si>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</si>
  <si>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</si>
  <si>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</si>
  <si>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</si>
  <si>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>Kultūros įstaigų veiklos organizavimas: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</si>
  <si>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patvirtinimo“ (Aktuali redakcija 2010 m. kovo 26 d. įsakymo Nr. 1K-085 redakcija)</t>
  </si>
  <si>
    <t>Užtikrinti kultūros įstaigų veiklą ir atnaujinti jų patalpas bei statyti naujus kultūros objektus</t>
  </si>
  <si>
    <t xml:space="preserve"> </t>
  </si>
  <si>
    <t>Kultūros objektų infrastruktūros modernizavimas:</t>
  </si>
  <si>
    <t>MIESTO KULTŪRINIO SAVITUMO PUOSELĖJIMO BEI KULTŪRINIŲ PASLAUGŲ GERINIMO PROGRAMOS (NR. 08)</t>
  </si>
  <si>
    <t>SB(L)</t>
  </si>
  <si>
    <r>
      <t xml:space="preserve">Programų lėšų likučių laikinai laisvos lėšos </t>
    </r>
    <r>
      <rPr>
        <b/>
        <sz val="10"/>
        <rFont val="Times New Roman"/>
        <family val="1"/>
        <charset val="186"/>
      </rPr>
      <t xml:space="preserve">SB(L) </t>
    </r>
  </si>
  <si>
    <t>Jaunimo teatrų programų rėmimas (konkursas)</t>
  </si>
  <si>
    <t>Finansuota programų, sk.</t>
  </si>
  <si>
    <t>Meno stipendijų kultūros ir meno kūrėjams mokėjimas</t>
  </si>
  <si>
    <t>Įgyvendinta K. Donelaičio 300-ųjų gimimo metinių minėjimo 
2010–2014 metų programa</t>
  </si>
  <si>
    <t xml:space="preserve"> 2013 METŲ KLAIPĖDOS MIESTO SAVIVALDYBĖS ADMINISTRACIJOS</t>
  </si>
  <si>
    <t>Vykdytojas</t>
  </si>
  <si>
    <t>Ugdymo ir kultūros departamento Kultūros skyrius</t>
  </si>
  <si>
    <t>Sausio 15-osios 90-metis</t>
  </si>
  <si>
    <t xml:space="preserve">Kovo 11-oji (eitynės) </t>
  </si>
  <si>
    <t>Kalėdiniai-Naujametiniai renginiai</t>
  </si>
  <si>
    <t>Kalendorinių, atmintinų datų, švenčių</t>
  </si>
  <si>
    <t>7</t>
  </si>
  <si>
    <t>Surengtų koncertų, vakaronių skaičius</t>
  </si>
  <si>
    <t>Dokumentų išduotis, tūkst.</t>
  </si>
  <si>
    <t>Edukacinių renginių skaičius</t>
  </si>
  <si>
    <t>10</t>
  </si>
  <si>
    <t>30</t>
  </si>
  <si>
    <t>Virtualių lankytojų skaičius</t>
  </si>
  <si>
    <t>Įgyvendinta meno projektų, sk.</t>
  </si>
  <si>
    <t>Įgyvendinta meno parodų, sk.</t>
  </si>
  <si>
    <t>27</t>
  </si>
  <si>
    <t>29</t>
  </si>
  <si>
    <t>07</t>
  </si>
  <si>
    <t>Įgyvendinta edukacinių programų, sk.</t>
  </si>
  <si>
    <t>90</t>
  </si>
  <si>
    <t>Surengta koncertų ir vakaronių, sk.</t>
  </si>
  <si>
    <t>Miesto ūkio departamento Socialinės infrastruktūros priežiūros skyriaus Socialinės infrastruktūros poskyris</t>
  </si>
  <si>
    <t>Lėšos biudžetiniams 2013-iesiems metams</t>
  </si>
  <si>
    <t>planuojama reikšmė</t>
  </si>
  <si>
    <t>pavadinimas</t>
  </si>
  <si>
    <t>Reprezentacinių Klaipėdos festivalių dalinis finansavims</t>
  </si>
  <si>
    <t>Jaunųjų kūrėjų kūrybos pristatymas</t>
  </si>
  <si>
    <t>Kitų kultūros ir spaudinių projektų dalinis finansavimas</t>
  </si>
  <si>
    <t xml:space="preserve">Investicijų ir ekonomikos departamento Projektų skyrius </t>
  </si>
  <si>
    <t>Projekto įgyvendinimo grupės vadovė Jurgita Dumbauskaitė</t>
  </si>
  <si>
    <t>Investicijų ir ekonomikos departamento Statybos ir infrastruktūros plėtros skyrius</t>
  </si>
  <si>
    <t xml:space="preserve">Įrengta Tremties ir rezistencijos ekspozicija S. Nėries g. 4 </t>
  </si>
  <si>
    <t>Surengta parodų, renginių, sk.</t>
  </si>
  <si>
    <t>Įgyvendinta folkloro ansamblių naujų programų, sk.</t>
  </si>
  <si>
    <t>Surengta parodų, edukacinių renginių, skaičius</t>
  </si>
  <si>
    <t>Suremontuotas stogas, kv. m</t>
  </si>
  <si>
    <t>Skirtumas</t>
  </si>
  <si>
    <t>Kt</t>
  </si>
  <si>
    <t>BĮ Klaipėdos miesto savivaldybės viešosios bibliotekos filialo pastato Kauno g. stogo remontas</t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</si>
  <si>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</si>
  <si>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>Siūlomos keisti lėšos biudžetiniams 2013-iesiems m.**</t>
  </si>
  <si>
    <t>Suremontuotas stogas, proc.</t>
  </si>
  <si>
    <t xml:space="preserve"> 2013 M. KLAIPĖDOS MIESTO SAVIVALDYBĖS</t>
  </si>
  <si>
    <t>ADMINISTRACIJOS DIREKTORIAUS ĮSAKYMAI DĖL</t>
  </si>
  <si>
    <t>Eil. Nr.</t>
  </si>
  <si>
    <t>Įsakymo</t>
  </si>
  <si>
    <t>Pastabos</t>
  </si>
  <si>
    <t>Data</t>
  </si>
  <si>
    <t>Numeris</t>
  </si>
  <si>
    <t>AD1-894</t>
  </si>
  <si>
    <t>Pirminis variantas</t>
  </si>
  <si>
    <t>MIESTO INFRASTRUKTŪROS OBJEKTŲ PRIEŽIŪROS IR MODERNIZAVIMO PROGRAMOS (NR. 08)</t>
  </si>
  <si>
    <t>AD1-1921</t>
  </si>
  <si>
    <t>Keitimas (pagal 2013.07.25 sprendimą Nr.T2-184)</t>
  </si>
  <si>
    <t xml:space="preserve">PATVIRTINTA
Klaipėdos miesto savivaldybės administracijos
direktoriaus 2013 m. balandžio 15 d. įsakymu Nr. AD1-894 (Klaipėdos miesto savivaldybės administracijos direktoriaus 2013 m. gruodžio 16 įsakymo Nr. AD1-.3175 redakcija)      
</t>
  </si>
  <si>
    <t>** pagal Klaipėdos miesto savivaldybės tarybos 2013-11-28 sprendimą Nr. T2-280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</si>
</sst>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name val="Arial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sz val="9"/>
      <color indexed="81"/>
      <name val="Tahoma"/>
      <family val="2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u/>
      <sz val="10"/>
      <name val="Times New Roman"/>
      <family val="1"/>
      <charset val="186"/>
    </font>
    <font>
      <b/>
      <u/>
      <sz val="10"/>
      <name val="Times New Roman"/>
      <family val="1"/>
    </font>
    <font>
      <b/>
      <sz val="10"/>
      <color indexed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9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61">
    <xf numFmtId="0" fontId="0" fillId="0" borderId="0" xfId="0"/>
    <xf numFmtId="0" fontId="4" fillId="0" borderId="0" xfId="0" applyFont="1"/>
    <xf numFmtId="49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1" xfId="0" applyFont="1" applyFill="1" applyBorder="1" applyAlignment="1">
      <alignment horizontal="center" vertical="center" textRotation="90" wrapText="1"/>
    </xf>
    <xf numFmtId="49" fontId="5" fillId="2" borderId="3" xfId="0" applyNumberFormat="1" applyFont="1" applyFill="1" applyBorder="1" applyAlignment="1">
      <alignment horizontal="center" vertical="top"/>
    </xf>
    <xf numFmtId="164" fontId="5" fillId="2" borderId="4" xfId="0" applyNumberFormat="1" applyFont="1" applyFill="1" applyBorder="1" applyAlignment="1">
      <alignment horizontal="center" vertical="top"/>
    </xf>
    <xf numFmtId="164" fontId="5" fillId="2" borderId="5" xfId="0" applyNumberFormat="1" applyFont="1" applyFill="1" applyBorder="1" applyAlignment="1">
      <alignment horizontal="center" vertical="top"/>
    </xf>
    <xf numFmtId="49" fontId="5" fillId="0" borderId="6" xfId="0" applyNumberFormat="1" applyFont="1" applyBorder="1" applyAlignment="1">
      <alignment vertical="top"/>
    </xf>
    <xf numFmtId="164" fontId="5" fillId="2" borderId="7" xfId="0" applyNumberFormat="1" applyFont="1" applyFill="1" applyBorder="1" applyAlignment="1">
      <alignment horizontal="center" vertical="top"/>
    </xf>
    <xf numFmtId="49" fontId="5" fillId="0" borderId="9" xfId="0" applyNumberFormat="1" applyFont="1" applyBorder="1" applyAlignment="1">
      <alignment vertical="top"/>
    </xf>
    <xf numFmtId="49" fontId="5" fillId="2" borderId="6" xfId="0" applyNumberFormat="1" applyFont="1" applyFill="1" applyBorder="1" applyAlignment="1">
      <alignment horizontal="center" vertical="top"/>
    </xf>
    <xf numFmtId="49" fontId="5" fillId="2" borderId="9" xfId="0" applyNumberFormat="1" applyFont="1" applyFill="1" applyBorder="1" applyAlignment="1">
      <alignment vertical="top"/>
    </xf>
    <xf numFmtId="49" fontId="5" fillId="2" borderId="9" xfId="0" applyNumberFormat="1" applyFont="1" applyFill="1" applyBorder="1" applyAlignment="1">
      <alignment horizontal="center" vertical="top"/>
    </xf>
    <xf numFmtId="49" fontId="5" fillId="2" borderId="6" xfId="0" applyNumberFormat="1" applyFont="1" applyFill="1" applyBorder="1" applyAlignment="1">
      <alignment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2" borderId="12" xfId="0" applyNumberFormat="1" applyFont="1" applyFill="1" applyBorder="1" applyAlignment="1">
      <alignment horizontal="center" vertical="top"/>
    </xf>
    <xf numFmtId="49" fontId="5" fillId="2" borderId="13" xfId="0" applyNumberFormat="1" applyFont="1" applyFill="1" applyBorder="1" applyAlignment="1">
      <alignment horizontal="center" vertical="top"/>
    </xf>
    <xf numFmtId="0" fontId="4" fillId="0" borderId="6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49" fontId="5" fillId="0" borderId="17" xfId="0" applyNumberFormat="1" applyFont="1" applyBorder="1" applyAlignment="1">
      <alignment vertical="top"/>
    </xf>
    <xf numFmtId="0" fontId="4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 wrapText="1"/>
    </xf>
    <xf numFmtId="0" fontId="7" fillId="0" borderId="6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18" xfId="0" applyFont="1" applyBorder="1" applyAlignment="1">
      <alignment vertical="top"/>
    </xf>
    <xf numFmtId="164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164" fontId="5" fillId="0" borderId="0" xfId="0" applyNumberFormat="1" applyFont="1" applyFill="1" applyBorder="1" applyAlignment="1">
      <alignment vertical="top" wrapText="1"/>
    </xf>
    <xf numFmtId="164" fontId="4" fillId="0" borderId="23" xfId="0" applyNumberFormat="1" applyFont="1" applyFill="1" applyBorder="1" applyAlignment="1">
      <alignment horizontal="left" vertical="top"/>
    </xf>
    <xf numFmtId="164" fontId="5" fillId="2" borderId="24" xfId="0" applyNumberFormat="1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center" vertical="center" wrapText="1"/>
    </xf>
    <xf numFmtId="164" fontId="5" fillId="3" borderId="0" xfId="0" applyNumberFormat="1" applyFont="1" applyFill="1" applyBorder="1" applyAlignment="1">
      <alignment horizontal="center" vertical="top" wrapText="1"/>
    </xf>
    <xf numFmtId="164" fontId="4" fillId="3" borderId="0" xfId="0" applyNumberFormat="1" applyFont="1" applyFill="1" applyBorder="1" applyAlignment="1">
      <alignment vertical="top" wrapText="1"/>
    </xf>
    <xf numFmtId="164" fontId="4" fillId="3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Border="1" applyAlignment="1">
      <alignment vertical="top"/>
    </xf>
    <xf numFmtId="0" fontId="10" fillId="0" borderId="18" xfId="0" applyFont="1" applyFill="1" applyBorder="1" applyAlignment="1">
      <alignment horizontal="left" vertical="top" wrapText="1"/>
    </xf>
    <xf numFmtId="0" fontId="10" fillId="0" borderId="30" xfId="0" applyFont="1" applyFill="1" applyBorder="1" applyAlignment="1">
      <alignment horizontal="left" vertical="top" wrapText="1"/>
    </xf>
    <xf numFmtId="0" fontId="10" fillId="0" borderId="32" xfId="0" applyFont="1" applyFill="1" applyBorder="1" applyAlignment="1">
      <alignment horizontal="left" vertical="top" wrapText="1"/>
    </xf>
    <xf numFmtId="0" fontId="4" fillId="0" borderId="33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3" borderId="0" xfId="0" applyFont="1" applyFill="1" applyAlignment="1">
      <alignment vertical="top"/>
    </xf>
    <xf numFmtId="164" fontId="4" fillId="0" borderId="23" xfId="0" applyNumberFormat="1" applyFont="1" applyFill="1" applyBorder="1" applyAlignment="1">
      <alignment vertical="top" wrapText="1"/>
    </xf>
    <xf numFmtId="0" fontId="4" fillId="0" borderId="35" xfId="0" applyFont="1" applyFill="1" applyBorder="1" applyAlignment="1">
      <alignment horizontal="center" vertical="top"/>
    </xf>
    <xf numFmtId="0" fontId="4" fillId="0" borderId="36" xfId="0" applyFont="1" applyBorder="1" applyAlignment="1">
      <alignment vertical="top" wrapText="1"/>
    </xf>
    <xf numFmtId="0" fontId="4" fillId="0" borderId="23" xfId="0" applyFont="1" applyBorder="1" applyAlignment="1">
      <alignment horizontal="center" vertical="top"/>
    </xf>
    <xf numFmtId="49" fontId="5" fillId="0" borderId="9" xfId="0" applyNumberFormat="1" applyFont="1" applyFill="1" applyBorder="1" applyAlignment="1">
      <alignment vertical="top" wrapText="1"/>
    </xf>
    <xf numFmtId="49" fontId="4" fillId="0" borderId="35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vertical="top" wrapText="1"/>
    </xf>
    <xf numFmtId="49" fontId="4" fillId="0" borderId="30" xfId="0" applyNumberFormat="1" applyFont="1" applyFill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/>
    </xf>
    <xf numFmtId="0" fontId="4" fillId="0" borderId="35" xfId="0" applyFont="1" applyBorder="1" applyAlignment="1">
      <alignment horizontal="center" vertical="top"/>
    </xf>
    <xf numFmtId="164" fontId="4" fillId="0" borderId="35" xfId="0" applyNumberFormat="1" applyFont="1" applyFill="1" applyBorder="1" applyAlignment="1">
      <alignment horizontal="left" vertical="top"/>
    </xf>
    <xf numFmtId="0" fontId="4" fillId="0" borderId="38" xfId="0" applyNumberFormat="1" applyFont="1" applyFill="1" applyBorder="1" applyAlignment="1">
      <alignment horizontal="center" vertical="top"/>
    </xf>
    <xf numFmtId="164" fontId="4" fillId="0" borderId="37" xfId="0" applyNumberFormat="1" applyFont="1" applyFill="1" applyBorder="1" applyAlignment="1">
      <alignment horizontal="left" vertical="top"/>
    </xf>
    <xf numFmtId="0" fontId="4" fillId="0" borderId="39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37" xfId="0" applyFont="1" applyFill="1" applyBorder="1" applyAlignment="1">
      <alignment horizontal="center" vertical="top" wrapText="1"/>
    </xf>
    <xf numFmtId="0" fontId="4" fillId="0" borderId="0" xfId="0" applyFont="1" applyBorder="1"/>
    <xf numFmtId="49" fontId="4" fillId="0" borderId="23" xfId="0" applyNumberFormat="1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/>
    </xf>
    <xf numFmtId="0" fontId="13" fillId="0" borderId="0" xfId="0" applyFont="1"/>
    <xf numFmtId="0" fontId="13" fillId="0" borderId="19" xfId="0" applyFont="1" applyBorder="1" applyAlignment="1">
      <alignment horizontal="center" vertical="top" wrapText="1"/>
    </xf>
    <xf numFmtId="0" fontId="13" fillId="0" borderId="19" xfId="0" applyFont="1" applyBorder="1" applyAlignment="1">
      <alignment vertical="top" wrapText="1"/>
    </xf>
    <xf numFmtId="49" fontId="5" fillId="3" borderId="17" xfId="0" applyNumberFormat="1" applyFont="1" applyFill="1" applyBorder="1" applyAlignment="1">
      <alignment horizontal="center" vertical="top"/>
    </xf>
    <xf numFmtId="49" fontId="5" fillId="3" borderId="22" xfId="0" applyNumberFormat="1" applyFont="1" applyFill="1" applyBorder="1" applyAlignment="1">
      <alignment vertical="top"/>
    </xf>
    <xf numFmtId="49" fontId="4" fillId="3" borderId="46" xfId="0" applyNumberFormat="1" applyFont="1" applyFill="1" applyBorder="1" applyAlignment="1">
      <alignment vertical="top"/>
    </xf>
    <xf numFmtId="0" fontId="4" fillId="3" borderId="46" xfId="0" applyFont="1" applyFill="1" applyBorder="1" applyAlignment="1">
      <alignment horizontal="center" vertical="top"/>
    </xf>
    <xf numFmtId="49" fontId="4" fillId="3" borderId="17" xfId="0" applyNumberFormat="1" applyFont="1" applyFill="1" applyBorder="1" applyAlignment="1">
      <alignment vertical="top"/>
    </xf>
    <xf numFmtId="49" fontId="4" fillId="3" borderId="22" xfId="0" applyNumberFormat="1" applyFont="1" applyFill="1" applyBorder="1" applyAlignment="1">
      <alignment vertical="top"/>
    </xf>
    <xf numFmtId="0" fontId="5" fillId="0" borderId="35" xfId="0" applyNumberFormat="1" applyFont="1" applyBorder="1" applyAlignment="1">
      <alignment horizontal="center" vertical="top"/>
    </xf>
    <xf numFmtId="0" fontId="4" fillId="0" borderId="23" xfId="0" applyFont="1" applyBorder="1"/>
    <xf numFmtId="0" fontId="4" fillId="3" borderId="10" xfId="0" applyFont="1" applyFill="1" applyBorder="1" applyAlignment="1">
      <alignment horizontal="center" vertical="top"/>
    </xf>
    <xf numFmtId="49" fontId="4" fillId="0" borderId="0" xfId="0" applyNumberFormat="1" applyFont="1"/>
    <xf numFmtId="0" fontId="10" fillId="0" borderId="10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vertical="top" wrapText="1"/>
    </xf>
    <xf numFmtId="0" fontId="4" fillId="3" borderId="10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vertical="top" wrapText="1"/>
    </xf>
    <xf numFmtId="49" fontId="4" fillId="0" borderId="45" xfId="0" applyNumberFormat="1" applyFont="1" applyBorder="1" applyAlignment="1">
      <alignment vertical="top"/>
    </xf>
    <xf numFmtId="49" fontId="4" fillId="0" borderId="47" xfId="0" applyNumberFormat="1" applyFont="1" applyBorder="1" applyAlignment="1">
      <alignment vertical="top"/>
    </xf>
    <xf numFmtId="0" fontId="5" fillId="3" borderId="9" xfId="0" applyFont="1" applyFill="1" applyBorder="1" applyAlignment="1">
      <alignment horizontal="left" vertical="top" wrapText="1"/>
    </xf>
    <xf numFmtId="0" fontId="5" fillId="0" borderId="23" xfId="0" applyNumberFormat="1" applyFont="1" applyBorder="1" applyAlignment="1">
      <alignment vertical="top"/>
    </xf>
    <xf numFmtId="49" fontId="5" fillId="3" borderId="53" xfId="0" applyNumberFormat="1" applyFont="1" applyFill="1" applyBorder="1" applyAlignment="1">
      <alignment vertical="top"/>
    </xf>
    <xf numFmtId="0" fontId="2" fillId="0" borderId="0" xfId="0" applyFont="1" applyAlignment="1">
      <alignment horizontal="center" vertical="top"/>
    </xf>
    <xf numFmtId="164" fontId="4" fillId="0" borderId="0" xfId="0" applyNumberFormat="1" applyFont="1" applyAlignment="1">
      <alignment vertical="top"/>
    </xf>
    <xf numFmtId="0" fontId="4" fillId="3" borderId="0" xfId="0" applyNumberFormat="1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3" borderId="23" xfId="0" applyFont="1" applyFill="1" applyBorder="1" applyAlignment="1">
      <alignment horizontal="center" vertical="top" wrapText="1"/>
    </xf>
    <xf numFmtId="164" fontId="4" fillId="0" borderId="36" xfId="0" applyNumberFormat="1" applyFont="1" applyFill="1" applyBorder="1" applyAlignment="1">
      <alignment vertical="top" wrapText="1"/>
    </xf>
    <xf numFmtId="164" fontId="4" fillId="0" borderId="30" xfId="0" applyNumberFormat="1" applyFont="1" applyFill="1" applyBorder="1" applyAlignment="1">
      <alignment vertical="top" wrapText="1"/>
    </xf>
    <xf numFmtId="0" fontId="10" fillId="0" borderId="44" xfId="0" applyFont="1" applyFill="1" applyBorder="1" applyAlignment="1">
      <alignment horizontal="left" vertical="top" wrapText="1"/>
    </xf>
    <xf numFmtId="0" fontId="5" fillId="3" borderId="0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top" wrapText="1"/>
    </xf>
    <xf numFmtId="0" fontId="5" fillId="3" borderId="0" xfId="0" applyNumberFormat="1" applyFont="1" applyFill="1" applyBorder="1" applyAlignment="1">
      <alignment horizontal="center" vertical="top" wrapText="1"/>
    </xf>
    <xf numFmtId="49" fontId="5" fillId="0" borderId="35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textRotation="90" wrapText="1"/>
    </xf>
    <xf numFmtId="49" fontId="5" fillId="0" borderId="23" xfId="0" applyNumberFormat="1" applyFont="1" applyBorder="1" applyAlignment="1">
      <alignment horizontal="center" vertical="top" wrapText="1"/>
    </xf>
    <xf numFmtId="49" fontId="5" fillId="0" borderId="50" xfId="0" applyNumberFormat="1" applyFont="1" applyBorder="1" applyAlignment="1">
      <alignment horizontal="center" vertical="top" wrapText="1"/>
    </xf>
    <xf numFmtId="164" fontId="4" fillId="0" borderId="50" xfId="0" applyNumberFormat="1" applyFont="1" applyFill="1" applyBorder="1" applyAlignment="1">
      <alignment vertical="top" wrapText="1"/>
    </xf>
    <xf numFmtId="49" fontId="5" fillId="0" borderId="23" xfId="0" applyNumberFormat="1" applyFont="1" applyBorder="1" applyAlignment="1">
      <alignment horizontal="center" vertical="top"/>
    </xf>
    <xf numFmtId="49" fontId="5" fillId="2" borderId="46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 wrapText="1"/>
    </xf>
    <xf numFmtId="164" fontId="4" fillId="0" borderId="37" xfId="0" applyNumberFormat="1" applyFont="1" applyFill="1" applyBorder="1" applyAlignment="1">
      <alignment horizontal="left" vertical="top" wrapText="1"/>
    </xf>
    <xf numFmtId="0" fontId="5" fillId="0" borderId="0" xfId="0" applyNumberFormat="1" applyFont="1" applyBorder="1" applyAlignment="1">
      <alignment vertical="top"/>
    </xf>
    <xf numFmtId="0" fontId="4" fillId="0" borderId="36" xfId="0" applyNumberFormat="1" applyFont="1" applyBorder="1" applyAlignment="1">
      <alignment horizontal="center" vertical="top"/>
    </xf>
    <xf numFmtId="0" fontId="4" fillId="0" borderId="35" xfId="0" applyNumberFormat="1" applyFont="1" applyBorder="1" applyAlignment="1">
      <alignment horizontal="center" vertical="top"/>
    </xf>
    <xf numFmtId="0" fontId="4" fillId="0" borderId="50" xfId="0" applyNumberFormat="1" applyFont="1" applyFill="1" applyBorder="1" applyAlignment="1">
      <alignment horizontal="center" vertical="top" wrapText="1"/>
    </xf>
    <xf numFmtId="0" fontId="4" fillId="0" borderId="36" xfId="0" applyNumberFormat="1" applyFont="1" applyFill="1" applyBorder="1" applyAlignment="1">
      <alignment horizontal="center" vertical="top" wrapText="1"/>
    </xf>
    <xf numFmtId="0" fontId="4" fillId="0" borderId="30" xfId="0" applyNumberFormat="1" applyFont="1" applyFill="1" applyBorder="1" applyAlignment="1">
      <alignment horizontal="center" vertical="top" wrapText="1"/>
    </xf>
    <xf numFmtId="0" fontId="4" fillId="0" borderId="37" xfId="0" applyNumberFormat="1" applyFont="1" applyFill="1" applyBorder="1" applyAlignment="1">
      <alignment horizontal="center" vertical="top" wrapText="1"/>
    </xf>
    <xf numFmtId="49" fontId="10" fillId="0" borderId="30" xfId="0" applyNumberFormat="1" applyFont="1" applyFill="1" applyBorder="1" applyAlignment="1">
      <alignment horizontal="center" vertical="top"/>
    </xf>
    <xf numFmtId="49" fontId="10" fillId="0" borderId="44" xfId="0" applyNumberFormat="1" applyFont="1" applyFill="1" applyBorder="1" applyAlignment="1">
      <alignment horizontal="center" vertical="top"/>
    </xf>
    <xf numFmtId="1" fontId="10" fillId="0" borderId="35" xfId="0" applyNumberFormat="1" applyFont="1" applyFill="1" applyBorder="1" applyAlignment="1">
      <alignment horizontal="center" vertical="top"/>
    </xf>
    <xf numFmtId="1" fontId="10" fillId="0" borderId="30" xfId="0" applyNumberFormat="1" applyFont="1" applyFill="1" applyBorder="1" applyAlignment="1">
      <alignment horizontal="center" vertical="top"/>
    </xf>
    <xf numFmtId="49" fontId="10" fillId="0" borderId="23" xfId="0" applyNumberFormat="1" applyFont="1" applyFill="1" applyBorder="1" applyAlignment="1">
      <alignment horizontal="center" vertical="top"/>
    </xf>
    <xf numFmtId="1" fontId="10" fillId="0" borderId="23" xfId="0" applyNumberFormat="1" applyFont="1" applyFill="1" applyBorder="1" applyAlignment="1">
      <alignment horizontal="center" vertical="top"/>
    </xf>
    <xf numFmtId="49" fontId="10" fillId="3" borderId="23" xfId="0" applyNumberFormat="1" applyFont="1" applyFill="1" applyBorder="1" applyAlignment="1">
      <alignment horizontal="center" vertical="top"/>
    </xf>
    <xf numFmtId="0" fontId="4" fillId="3" borderId="33" xfId="0" applyNumberFormat="1" applyFont="1" applyFill="1" applyBorder="1" applyAlignment="1">
      <alignment horizontal="center" vertical="top"/>
    </xf>
    <xf numFmtId="0" fontId="4" fillId="0" borderId="50" xfId="0" applyNumberFormat="1" applyFont="1" applyFill="1" applyBorder="1" applyAlignment="1">
      <alignment vertical="top"/>
    </xf>
    <xf numFmtId="0" fontId="4" fillId="0" borderId="23" xfId="0" applyNumberFormat="1" applyFont="1" applyFill="1" applyBorder="1" applyAlignment="1">
      <alignment vertical="top"/>
    </xf>
    <xf numFmtId="0" fontId="14" fillId="0" borderId="0" xfId="0" applyFont="1" applyBorder="1" applyAlignment="1">
      <alignment vertical="top" wrapText="1"/>
    </xf>
    <xf numFmtId="49" fontId="4" fillId="0" borderId="55" xfId="0" applyNumberFormat="1" applyFont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top" wrapText="1"/>
    </xf>
    <xf numFmtId="49" fontId="10" fillId="0" borderId="37" xfId="0" applyNumberFormat="1" applyFont="1" applyFill="1" applyBorder="1" applyAlignment="1">
      <alignment horizontal="center" vertical="top"/>
    </xf>
    <xf numFmtId="49" fontId="10" fillId="0" borderId="50" xfId="0" applyNumberFormat="1" applyFont="1" applyFill="1" applyBorder="1" applyAlignment="1">
      <alignment horizontal="center" vertical="top"/>
    </xf>
    <xf numFmtId="49" fontId="5" fillId="2" borderId="53" xfId="0" applyNumberFormat="1" applyFont="1" applyFill="1" applyBorder="1" applyAlignment="1">
      <alignment horizontal="center" vertical="top"/>
    </xf>
    <xf numFmtId="0" fontId="7" fillId="0" borderId="46" xfId="0" applyFont="1" applyBorder="1" applyAlignment="1">
      <alignment horizontal="center" vertical="top"/>
    </xf>
    <xf numFmtId="49" fontId="4" fillId="0" borderId="35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5" fillId="0" borderId="10" xfId="0" applyNumberFormat="1" applyFont="1" applyBorder="1" applyAlignment="1">
      <alignment vertical="top"/>
    </xf>
    <xf numFmtId="0" fontId="4" fillId="3" borderId="48" xfId="0" applyFont="1" applyFill="1" applyBorder="1" applyAlignment="1">
      <alignment horizontal="center" vertical="top" wrapText="1"/>
    </xf>
    <xf numFmtId="0" fontId="4" fillId="3" borderId="44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left" vertical="top" wrapText="1"/>
    </xf>
    <xf numFmtId="0" fontId="10" fillId="0" borderId="51" xfId="0" applyFont="1" applyFill="1" applyBorder="1" applyAlignment="1">
      <alignment horizontal="left" vertical="top" wrapText="1"/>
    </xf>
    <xf numFmtId="0" fontId="10" fillId="3" borderId="10" xfId="0" applyFont="1" applyFill="1" applyBorder="1" applyAlignment="1">
      <alignment vertical="top" wrapText="1"/>
    </xf>
    <xf numFmtId="0" fontId="10" fillId="3" borderId="51" xfId="0" applyFont="1" applyFill="1" applyBorder="1" applyAlignment="1">
      <alignment horizontal="left" vertical="top" wrapText="1"/>
    </xf>
    <xf numFmtId="49" fontId="10" fillId="3" borderId="50" xfId="0" applyNumberFormat="1" applyFont="1" applyFill="1" applyBorder="1" applyAlignment="1">
      <alignment horizontal="center" vertical="top"/>
    </xf>
    <xf numFmtId="0" fontId="4" fillId="3" borderId="23" xfId="0" applyFont="1" applyFill="1" applyBorder="1" applyAlignment="1">
      <alignment horizontal="center" vertical="top"/>
    </xf>
    <xf numFmtId="0" fontId="10" fillId="0" borderId="32" xfId="0" applyFont="1" applyBorder="1" applyAlignment="1">
      <alignment horizontal="left" vertical="top" wrapText="1"/>
    </xf>
    <xf numFmtId="0" fontId="10" fillId="0" borderId="58" xfId="0" applyFont="1" applyBorder="1" applyAlignment="1">
      <alignment vertical="top" wrapText="1"/>
    </xf>
    <xf numFmtId="1" fontId="10" fillId="0" borderId="43" xfId="0" applyNumberFormat="1" applyFont="1" applyFill="1" applyBorder="1" applyAlignment="1">
      <alignment horizontal="center" vertical="top"/>
    </xf>
    <xf numFmtId="0" fontId="10" fillId="0" borderId="59" xfId="0" applyFont="1" applyFill="1" applyBorder="1" applyAlignment="1">
      <alignment horizontal="left" vertical="top" wrapText="1"/>
    </xf>
    <xf numFmtId="1" fontId="10" fillId="0" borderId="44" xfId="0" applyNumberFormat="1" applyFont="1" applyFill="1" applyBorder="1" applyAlignment="1">
      <alignment horizontal="center" vertical="top"/>
    </xf>
    <xf numFmtId="49" fontId="10" fillId="0" borderId="35" xfId="0" applyNumberFormat="1" applyFont="1" applyFill="1" applyBorder="1" applyAlignment="1">
      <alignment horizontal="center" vertical="top"/>
    </xf>
    <xf numFmtId="0" fontId="10" fillId="0" borderId="60" xfId="0" applyFont="1" applyFill="1" applyBorder="1" applyAlignment="1">
      <alignment horizontal="left" vertical="top" wrapText="1"/>
    </xf>
    <xf numFmtId="49" fontId="10" fillId="0" borderId="36" xfId="0" applyNumberFormat="1" applyFont="1" applyFill="1" applyBorder="1" applyAlignment="1">
      <alignment horizontal="center" vertical="top"/>
    </xf>
    <xf numFmtId="49" fontId="10" fillId="3" borderId="35" xfId="0" applyNumberFormat="1" applyFont="1" applyFill="1" applyBorder="1" applyAlignment="1">
      <alignment horizontal="center" vertical="top"/>
    </xf>
    <xf numFmtId="0" fontId="5" fillId="3" borderId="59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4" fillId="3" borderId="57" xfId="0" applyNumberFormat="1" applyFont="1" applyFill="1" applyBorder="1" applyAlignment="1">
      <alignment vertical="top"/>
    </xf>
    <xf numFmtId="164" fontId="4" fillId="3" borderId="50" xfId="0" applyNumberFormat="1" applyFont="1" applyFill="1" applyBorder="1" applyAlignment="1">
      <alignment vertical="top" wrapText="1"/>
    </xf>
    <xf numFmtId="49" fontId="5" fillId="2" borderId="3" xfId="0" applyNumberFormat="1" applyFont="1" applyFill="1" applyBorder="1" applyAlignment="1">
      <alignment vertical="top"/>
    </xf>
    <xf numFmtId="49" fontId="5" fillId="0" borderId="3" xfId="0" applyNumberFormat="1" applyFont="1" applyBorder="1" applyAlignment="1">
      <alignment vertical="top"/>
    </xf>
    <xf numFmtId="49" fontId="5" fillId="3" borderId="6" xfId="0" applyNumberFormat="1" applyFont="1" applyFill="1" applyBorder="1" applyAlignment="1">
      <alignment vertical="top"/>
    </xf>
    <xf numFmtId="49" fontId="5" fillId="3" borderId="0" xfId="0" applyNumberFormat="1" applyFont="1" applyFill="1" applyBorder="1" applyAlignment="1">
      <alignment vertical="top"/>
    </xf>
    <xf numFmtId="49" fontId="5" fillId="3" borderId="11" xfId="0" applyNumberFormat="1" applyFont="1" applyFill="1" applyBorder="1" applyAlignment="1">
      <alignment vertical="top"/>
    </xf>
    <xf numFmtId="0" fontId="5" fillId="0" borderId="3" xfId="0" applyFont="1" applyFill="1" applyBorder="1" applyAlignment="1">
      <alignment vertical="top" wrapText="1"/>
    </xf>
    <xf numFmtId="0" fontId="5" fillId="0" borderId="50" xfId="0" applyNumberFormat="1" applyFont="1" applyBorder="1" applyAlignment="1">
      <alignment vertical="top"/>
    </xf>
    <xf numFmtId="0" fontId="5" fillId="0" borderId="53" xfId="0" applyNumberFormat="1" applyFont="1" applyBorder="1" applyAlignment="1">
      <alignment vertical="top"/>
    </xf>
    <xf numFmtId="0" fontId="5" fillId="3" borderId="50" xfId="0" applyFont="1" applyFill="1" applyBorder="1" applyAlignment="1">
      <alignment horizontal="center" vertical="top" wrapText="1"/>
    </xf>
    <xf numFmtId="0" fontId="10" fillId="0" borderId="58" xfId="0" applyFont="1" applyFill="1" applyBorder="1" applyAlignment="1">
      <alignment vertical="top" wrapText="1"/>
    </xf>
    <xf numFmtId="49" fontId="10" fillId="0" borderId="43" xfId="0" applyNumberFormat="1" applyFont="1" applyFill="1" applyBorder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4" fillId="0" borderId="19" xfId="0" applyFont="1" applyFill="1" applyBorder="1" applyAlignment="1">
      <alignment horizontal="left" vertical="top" wrapText="1"/>
    </xf>
    <xf numFmtId="0" fontId="4" fillId="0" borderId="23" xfId="0" applyNumberFormat="1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/>
    </xf>
    <xf numFmtId="0" fontId="4" fillId="0" borderId="30" xfId="0" applyFont="1" applyBorder="1" applyAlignment="1">
      <alignment vertical="top" wrapText="1"/>
    </xf>
    <xf numFmtId="0" fontId="4" fillId="0" borderId="30" xfId="0" applyNumberFormat="1" applyFont="1" applyBorder="1" applyAlignment="1">
      <alignment horizontal="center" vertical="top"/>
    </xf>
    <xf numFmtId="0" fontId="10" fillId="0" borderId="48" xfId="0" applyFont="1" applyFill="1" applyBorder="1" applyAlignment="1">
      <alignment horizontal="left" vertical="top" wrapText="1"/>
    </xf>
    <xf numFmtId="1" fontId="10" fillId="0" borderId="37" xfId="0" applyNumberFormat="1" applyFont="1" applyFill="1" applyBorder="1" applyAlignment="1">
      <alignment horizontal="center" vertical="top"/>
    </xf>
    <xf numFmtId="49" fontId="4" fillId="0" borderId="27" xfId="0" applyNumberFormat="1" applyFont="1" applyFill="1" applyBorder="1" applyAlignment="1">
      <alignment horizontal="left" vertical="top" wrapText="1"/>
    </xf>
    <xf numFmtId="164" fontId="4" fillId="0" borderId="23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left" vertical="top" wrapText="1"/>
    </xf>
    <xf numFmtId="164" fontId="4" fillId="4" borderId="42" xfId="0" applyNumberFormat="1" applyFont="1" applyFill="1" applyBorder="1" applyAlignment="1">
      <alignment horizontal="center" vertical="top"/>
    </xf>
    <xf numFmtId="164" fontId="4" fillId="4" borderId="9" xfId="0" applyNumberFormat="1" applyFont="1" applyFill="1" applyBorder="1" applyAlignment="1">
      <alignment horizontal="center" vertical="top"/>
    </xf>
    <xf numFmtId="164" fontId="4" fillId="4" borderId="56" xfId="0" applyNumberFormat="1" applyFont="1" applyFill="1" applyBorder="1" applyAlignment="1">
      <alignment horizontal="center" vertical="top"/>
    </xf>
    <xf numFmtId="164" fontId="4" fillId="4" borderId="19" xfId="0" applyNumberFormat="1" applyFont="1" applyFill="1" applyBorder="1" applyAlignment="1">
      <alignment horizontal="center" vertical="top"/>
    </xf>
    <xf numFmtId="0" fontId="4" fillId="4" borderId="19" xfId="0" applyFont="1" applyFill="1" applyBorder="1" applyAlignment="1">
      <alignment vertical="top"/>
    </xf>
    <xf numFmtId="0" fontId="4" fillId="4" borderId="49" xfId="0" applyFont="1" applyFill="1" applyBorder="1" applyAlignment="1">
      <alignment vertical="top"/>
    </xf>
    <xf numFmtId="164" fontId="4" fillId="4" borderId="11" xfId="0" applyNumberFormat="1" applyFont="1" applyFill="1" applyBorder="1" applyAlignment="1">
      <alignment horizontal="center" vertical="top"/>
    </xf>
    <xf numFmtId="164" fontId="4" fillId="4" borderId="6" xfId="0" applyNumberFormat="1" applyFont="1" applyFill="1" applyBorder="1" applyAlignment="1">
      <alignment horizontal="center" vertical="top"/>
    </xf>
    <xf numFmtId="164" fontId="4" fillId="4" borderId="0" xfId="0" applyNumberFormat="1" applyFont="1" applyFill="1" applyBorder="1" applyAlignment="1">
      <alignment horizontal="center" vertical="top"/>
    </xf>
    <xf numFmtId="164" fontId="4" fillId="4" borderId="19" xfId="0" applyNumberFormat="1" applyFont="1" applyFill="1" applyBorder="1" applyAlignment="1">
      <alignment horizontal="center" vertical="top" wrapText="1"/>
    </xf>
    <xf numFmtId="164" fontId="4" fillId="4" borderId="25" xfId="0" applyNumberFormat="1" applyFont="1" applyFill="1" applyBorder="1" applyAlignment="1">
      <alignment horizontal="center" vertical="top"/>
    </xf>
    <xf numFmtId="164" fontId="4" fillId="4" borderId="20" xfId="0" applyNumberFormat="1" applyFont="1" applyFill="1" applyBorder="1" applyAlignment="1">
      <alignment horizontal="center" vertical="top"/>
    </xf>
    <xf numFmtId="164" fontId="4" fillId="4" borderId="6" xfId="0" applyNumberFormat="1" applyFont="1" applyFill="1" applyBorder="1" applyAlignment="1">
      <alignment horizontal="center" vertical="top" wrapText="1"/>
    </xf>
    <xf numFmtId="164" fontId="4" fillId="4" borderId="0" xfId="0" applyNumberFormat="1" applyFont="1" applyFill="1" applyBorder="1" applyAlignment="1">
      <alignment horizontal="center" vertical="top" wrapText="1"/>
    </xf>
    <xf numFmtId="164" fontId="4" fillId="4" borderId="27" xfId="0" applyNumberFormat="1" applyFont="1" applyFill="1" applyBorder="1" applyAlignment="1">
      <alignment horizontal="center" vertical="top" wrapText="1"/>
    </xf>
    <xf numFmtId="164" fontId="4" fillId="4" borderId="34" xfId="0" applyNumberFormat="1" applyFont="1" applyFill="1" applyBorder="1" applyAlignment="1">
      <alignment horizontal="center" vertical="top" wrapText="1"/>
    </xf>
    <xf numFmtId="164" fontId="4" fillId="4" borderId="8" xfId="0" applyNumberFormat="1" applyFont="1" applyFill="1" applyBorder="1" applyAlignment="1">
      <alignment horizontal="center" vertical="top" wrapText="1"/>
    </xf>
    <xf numFmtId="164" fontId="4" fillId="4" borderId="9" xfId="0" applyNumberFormat="1" applyFont="1" applyFill="1" applyBorder="1" applyAlignment="1">
      <alignment horizontal="center" vertical="top" wrapText="1"/>
    </xf>
    <xf numFmtId="164" fontId="4" fillId="4" borderId="18" xfId="0" applyNumberFormat="1" applyFont="1" applyFill="1" applyBorder="1" applyAlignment="1">
      <alignment horizontal="center" vertical="top" wrapText="1"/>
    </xf>
    <xf numFmtId="164" fontId="4" fillId="4" borderId="55" xfId="0" applyNumberFormat="1" applyFont="1" applyFill="1" applyBorder="1" applyAlignment="1">
      <alignment horizontal="center" vertical="top" wrapText="1"/>
    </xf>
    <xf numFmtId="164" fontId="4" fillId="4" borderId="10" xfId="0" applyNumberFormat="1" applyFont="1" applyFill="1" applyBorder="1" applyAlignment="1">
      <alignment horizontal="center" vertical="top"/>
    </xf>
    <xf numFmtId="164" fontId="4" fillId="4" borderId="45" xfId="0" applyNumberFormat="1" applyFont="1" applyFill="1" applyBorder="1" applyAlignment="1">
      <alignment horizontal="center" vertical="top"/>
    </xf>
    <xf numFmtId="164" fontId="4" fillId="4" borderId="31" xfId="0" applyNumberFormat="1" applyFont="1" applyFill="1" applyBorder="1" applyAlignment="1">
      <alignment horizontal="center" vertical="top" wrapText="1"/>
    </xf>
    <xf numFmtId="164" fontId="5" fillId="4" borderId="61" xfId="0" applyNumberFormat="1" applyFont="1" applyFill="1" applyBorder="1" applyAlignment="1">
      <alignment horizontal="center" vertical="top"/>
    </xf>
    <xf numFmtId="164" fontId="5" fillId="4" borderId="62" xfId="0" applyNumberFormat="1" applyFont="1" applyFill="1" applyBorder="1" applyAlignment="1">
      <alignment horizontal="center" vertical="top"/>
    </xf>
    <xf numFmtId="164" fontId="5" fillId="4" borderId="12" xfId="0" applyNumberFormat="1" applyFont="1" applyFill="1" applyBorder="1" applyAlignment="1">
      <alignment horizontal="center" vertical="top"/>
    </xf>
    <xf numFmtId="164" fontId="5" fillId="4" borderId="3" xfId="0" applyNumberFormat="1" applyFont="1" applyFill="1" applyBorder="1" applyAlignment="1">
      <alignment horizontal="center" vertical="top"/>
    </xf>
    <xf numFmtId="164" fontId="6" fillId="4" borderId="3" xfId="0" applyNumberFormat="1" applyFont="1" applyFill="1" applyBorder="1" applyAlignment="1">
      <alignment horizontal="center" vertical="top"/>
    </xf>
    <xf numFmtId="164" fontId="5" fillId="4" borderId="47" xfId="0" applyNumberFormat="1" applyFont="1" applyFill="1" applyBorder="1" applyAlignment="1">
      <alignment horizontal="center" vertical="top"/>
    </xf>
    <xf numFmtId="164" fontId="4" fillId="4" borderId="15" xfId="0" applyNumberFormat="1" applyFont="1" applyFill="1" applyBorder="1" applyAlignment="1">
      <alignment horizontal="center" vertical="top" wrapText="1"/>
    </xf>
    <xf numFmtId="164" fontId="4" fillId="4" borderId="45" xfId="0" applyNumberFormat="1" applyFont="1" applyFill="1" applyBorder="1" applyAlignment="1">
      <alignment horizontal="center" vertical="top" wrapText="1"/>
    </xf>
    <xf numFmtId="164" fontId="4" fillId="4" borderId="10" xfId="0" applyNumberFormat="1" applyFont="1" applyFill="1" applyBorder="1" applyAlignment="1">
      <alignment horizontal="center" vertical="top" wrapText="1"/>
    </xf>
    <xf numFmtId="164" fontId="5" fillId="4" borderId="59" xfId="0" applyNumberFormat="1" applyFont="1" applyFill="1" applyBorder="1" applyAlignment="1">
      <alignment horizontal="center" vertical="top"/>
    </xf>
    <xf numFmtId="164" fontId="5" fillId="4" borderId="52" xfId="0" applyNumberFormat="1" applyFont="1" applyFill="1" applyBorder="1" applyAlignment="1">
      <alignment horizontal="center" vertical="top"/>
    </xf>
    <xf numFmtId="164" fontId="4" fillId="4" borderId="27" xfId="0" applyNumberFormat="1" applyFont="1" applyFill="1" applyBorder="1" applyAlignment="1">
      <alignment horizontal="center" vertical="top"/>
    </xf>
    <xf numFmtId="164" fontId="4" fillId="4" borderId="31" xfId="0" applyNumberFormat="1" applyFont="1" applyFill="1" applyBorder="1" applyAlignment="1">
      <alignment horizontal="center" vertical="top"/>
    </xf>
    <xf numFmtId="164" fontId="4" fillId="4" borderId="15" xfId="0" applyNumberFormat="1" applyFont="1" applyFill="1" applyBorder="1" applyAlignment="1">
      <alignment horizontal="center" vertical="top"/>
    </xf>
    <xf numFmtId="164" fontId="4" fillId="4" borderId="26" xfId="0" applyNumberFormat="1" applyFont="1" applyFill="1" applyBorder="1" applyAlignment="1">
      <alignment horizontal="center" vertical="top" wrapText="1"/>
    </xf>
    <xf numFmtId="164" fontId="4" fillId="4" borderId="56" xfId="0" applyNumberFormat="1" applyFont="1" applyFill="1" applyBorder="1" applyAlignment="1">
      <alignment horizontal="center" vertical="top" wrapText="1"/>
    </xf>
    <xf numFmtId="164" fontId="4" fillId="4" borderId="49" xfId="0" applyNumberFormat="1" applyFont="1" applyFill="1" applyBorder="1" applyAlignment="1">
      <alignment horizontal="center" vertical="top" wrapText="1"/>
    </xf>
    <xf numFmtId="164" fontId="5" fillId="4" borderId="45" xfId="0" applyNumberFormat="1" applyFont="1" applyFill="1" applyBorder="1" applyAlignment="1">
      <alignment horizontal="center" vertical="top" wrapText="1"/>
    </xf>
    <xf numFmtId="164" fontId="4" fillId="4" borderId="29" xfId="0" applyNumberFormat="1" applyFont="1" applyFill="1" applyBorder="1" applyAlignment="1">
      <alignment horizontal="center" vertical="top"/>
    </xf>
    <xf numFmtId="164" fontId="4" fillId="4" borderId="34" xfId="0" applyNumberFormat="1" applyFont="1" applyFill="1" applyBorder="1" applyAlignment="1">
      <alignment horizontal="center" vertical="top"/>
    </xf>
    <xf numFmtId="164" fontId="4" fillId="4" borderId="20" xfId="0" applyNumberFormat="1" applyFont="1" applyFill="1" applyBorder="1" applyAlignment="1">
      <alignment horizontal="center" vertical="top" wrapText="1"/>
    </xf>
    <xf numFmtId="0" fontId="4" fillId="0" borderId="10" xfId="0" applyFont="1" applyBorder="1"/>
    <xf numFmtId="0" fontId="4" fillId="3" borderId="30" xfId="0" applyFont="1" applyFill="1" applyBorder="1" applyAlignment="1">
      <alignment horizontal="center" vertical="top" wrapText="1"/>
    </xf>
    <xf numFmtId="164" fontId="17" fillId="4" borderId="31" xfId="0" applyNumberFormat="1" applyFont="1" applyFill="1" applyBorder="1" applyAlignment="1">
      <alignment horizontal="center" vertical="top" wrapText="1"/>
    </xf>
    <xf numFmtId="164" fontId="17" fillId="4" borderId="45" xfId="0" applyNumberFormat="1" applyFont="1" applyFill="1" applyBorder="1" applyAlignment="1">
      <alignment horizontal="center" vertical="top"/>
    </xf>
    <xf numFmtId="164" fontId="18" fillId="4" borderId="62" xfId="0" applyNumberFormat="1" applyFont="1" applyFill="1" applyBorder="1" applyAlignment="1">
      <alignment horizontal="center" vertical="top"/>
    </xf>
    <xf numFmtId="164" fontId="4" fillId="4" borderId="63" xfId="0" applyNumberFormat="1" applyFont="1" applyFill="1" applyBorder="1" applyAlignment="1">
      <alignment horizontal="center" vertical="top"/>
    </xf>
    <xf numFmtId="164" fontId="4" fillId="4" borderId="61" xfId="0" applyNumberFormat="1" applyFont="1" applyFill="1" applyBorder="1" applyAlignment="1">
      <alignment horizontal="center" vertical="top"/>
    </xf>
    <xf numFmtId="164" fontId="4" fillId="4" borderId="62" xfId="0" applyNumberFormat="1" applyFont="1" applyFill="1" applyBorder="1" applyAlignment="1">
      <alignment horizontal="center" vertical="top"/>
    </xf>
    <xf numFmtId="164" fontId="5" fillId="4" borderId="49" xfId="0" applyNumberFormat="1" applyFont="1" applyFill="1" applyBorder="1" applyAlignment="1">
      <alignment horizontal="center" vertical="top" wrapText="1"/>
    </xf>
    <xf numFmtId="164" fontId="4" fillId="4" borderId="55" xfId="0" applyNumberFormat="1" applyFont="1" applyFill="1" applyBorder="1" applyAlignment="1">
      <alignment horizontal="center" vertical="top"/>
    </xf>
    <xf numFmtId="164" fontId="4" fillId="4" borderId="49" xfId="0" applyNumberFormat="1" applyFont="1" applyFill="1" applyBorder="1" applyAlignment="1">
      <alignment horizontal="center" vertical="top"/>
    </xf>
    <xf numFmtId="164" fontId="4" fillId="4" borderId="14" xfId="0" applyNumberFormat="1" applyFont="1" applyFill="1" applyBorder="1" applyAlignment="1">
      <alignment horizontal="center" vertical="top"/>
    </xf>
    <xf numFmtId="164" fontId="4" fillId="4" borderId="71" xfId="0" applyNumberFormat="1" applyFont="1" applyFill="1" applyBorder="1" applyAlignment="1">
      <alignment horizontal="center" vertical="top"/>
    </xf>
    <xf numFmtId="164" fontId="5" fillId="2" borderId="51" xfId="0" applyNumberFormat="1" applyFont="1" applyFill="1" applyBorder="1" applyAlignment="1">
      <alignment horizontal="center" vertical="top"/>
    </xf>
    <xf numFmtId="164" fontId="5" fillId="2" borderId="50" xfId="0" applyNumberFormat="1" applyFont="1" applyFill="1" applyBorder="1" applyAlignment="1">
      <alignment horizontal="center" vertical="top"/>
    </xf>
    <xf numFmtId="164" fontId="4" fillId="4" borderId="73" xfId="0" applyNumberFormat="1" applyFont="1" applyFill="1" applyBorder="1" applyAlignment="1">
      <alignment horizontal="center" vertical="top" wrapText="1"/>
    </xf>
    <xf numFmtId="164" fontId="4" fillId="4" borderId="71" xfId="0" applyNumberFormat="1" applyFont="1" applyFill="1" applyBorder="1" applyAlignment="1">
      <alignment horizontal="center" vertical="top" wrapText="1"/>
    </xf>
    <xf numFmtId="164" fontId="4" fillId="4" borderId="72" xfId="0" applyNumberFormat="1" applyFont="1" applyFill="1" applyBorder="1" applyAlignment="1">
      <alignment horizontal="center" vertical="top" wrapText="1"/>
    </xf>
    <xf numFmtId="0" fontId="4" fillId="3" borderId="30" xfId="0" applyFont="1" applyFill="1" applyBorder="1" applyAlignment="1">
      <alignment horizontal="center" vertical="top"/>
    </xf>
    <xf numFmtId="164" fontId="4" fillId="4" borderId="26" xfId="0" applyNumberFormat="1" applyFont="1" applyFill="1" applyBorder="1" applyAlignment="1">
      <alignment horizontal="center" vertical="top"/>
    </xf>
    <xf numFmtId="164" fontId="4" fillId="4" borderId="48" xfId="0" applyNumberFormat="1" applyFont="1" applyFill="1" applyBorder="1" applyAlignment="1">
      <alignment horizontal="center" vertical="top" wrapText="1"/>
    </xf>
    <xf numFmtId="164" fontId="4" fillId="4" borderId="32" xfId="0" applyNumberFormat="1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19" xfId="0" applyFont="1" applyBorder="1"/>
    <xf numFmtId="14" fontId="4" fillId="0" borderId="19" xfId="0" applyNumberFormat="1" applyFont="1" applyBorder="1" applyAlignment="1">
      <alignment horizontal="center"/>
    </xf>
    <xf numFmtId="0" fontId="4" fillId="0" borderId="19" xfId="1" applyFont="1" applyBorder="1" applyAlignment="1">
      <alignment horizontal="left"/>
    </xf>
    <xf numFmtId="14" fontId="4" fillId="0" borderId="19" xfId="1" applyNumberFormat="1" applyFont="1" applyBorder="1" applyAlignment="1">
      <alignment horizontal="center"/>
    </xf>
    <xf numFmtId="0" fontId="4" fillId="0" borderId="19" xfId="1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164" fontId="5" fillId="5" borderId="76" xfId="0" applyNumberFormat="1" applyFont="1" applyFill="1" applyBorder="1" applyAlignment="1">
      <alignment horizontal="center" vertical="top"/>
    </xf>
    <xf numFmtId="164" fontId="5" fillId="2" borderId="75" xfId="0" applyNumberFormat="1" applyFont="1" applyFill="1" applyBorder="1" applyAlignment="1">
      <alignment horizontal="center" vertical="top"/>
    </xf>
    <xf numFmtId="49" fontId="5" fillId="8" borderId="2" xfId="0" applyNumberFormat="1" applyFont="1" applyFill="1" applyBorder="1" applyAlignment="1">
      <alignment horizontal="center" vertical="top"/>
    </xf>
    <xf numFmtId="49" fontId="5" fillId="8" borderId="8" xfId="0" applyNumberFormat="1" applyFont="1" applyFill="1" applyBorder="1" applyAlignment="1">
      <alignment vertical="top"/>
    </xf>
    <xf numFmtId="49" fontId="5" fillId="8" borderId="10" xfId="0" applyNumberFormat="1" applyFont="1" applyFill="1" applyBorder="1" applyAlignment="1">
      <alignment vertical="top"/>
    </xf>
    <xf numFmtId="49" fontId="5" fillId="8" borderId="51" xfId="0" applyNumberFormat="1" applyFont="1" applyFill="1" applyBorder="1" applyAlignment="1">
      <alignment vertical="top"/>
    </xf>
    <xf numFmtId="49" fontId="5" fillId="8" borderId="14" xfId="0" applyNumberFormat="1" applyFont="1" applyFill="1" applyBorder="1" applyAlignment="1">
      <alignment vertical="top"/>
    </xf>
    <xf numFmtId="49" fontId="5" fillId="8" borderId="15" xfId="0" applyNumberFormat="1" applyFont="1" applyFill="1" applyBorder="1" applyAlignment="1">
      <alignment vertical="top"/>
    </xf>
    <xf numFmtId="49" fontId="5" fillId="8" borderId="16" xfId="0" applyNumberFormat="1" applyFont="1" applyFill="1" applyBorder="1" applyAlignment="1">
      <alignment vertical="top"/>
    </xf>
    <xf numFmtId="49" fontId="5" fillId="8" borderId="51" xfId="0" applyNumberFormat="1" applyFont="1" applyFill="1" applyBorder="1" applyAlignment="1">
      <alignment horizontal="center" vertical="top"/>
    </xf>
    <xf numFmtId="49" fontId="5" fillId="8" borderId="8" xfId="0" applyNumberFormat="1" applyFont="1" applyFill="1" applyBorder="1" applyAlignment="1">
      <alignment horizontal="center" vertical="top"/>
    </xf>
    <xf numFmtId="49" fontId="5" fillId="8" borderId="10" xfId="0" applyNumberFormat="1" applyFont="1" applyFill="1" applyBorder="1" applyAlignment="1">
      <alignment horizontal="center" vertical="top"/>
    </xf>
    <xf numFmtId="49" fontId="5" fillId="8" borderId="16" xfId="0" applyNumberFormat="1" applyFont="1" applyFill="1" applyBorder="1" applyAlignment="1">
      <alignment horizontal="center" vertical="top"/>
    </xf>
    <xf numFmtId="49" fontId="5" fillId="8" borderId="15" xfId="0" applyNumberFormat="1" applyFont="1" applyFill="1" applyBorder="1" applyAlignment="1">
      <alignment horizontal="center" vertical="top"/>
    </xf>
    <xf numFmtId="49" fontId="4" fillId="8" borderId="15" xfId="0" applyNumberFormat="1" applyFont="1" applyFill="1" applyBorder="1" applyAlignment="1">
      <alignment horizontal="center" vertical="top"/>
    </xf>
    <xf numFmtId="49" fontId="5" fillId="9" borderId="22" xfId="0" applyNumberFormat="1" applyFont="1" applyFill="1" applyBorder="1" applyAlignment="1">
      <alignment vertical="top"/>
    </xf>
    <xf numFmtId="49" fontId="5" fillId="9" borderId="17" xfId="0" applyNumberFormat="1" applyFont="1" applyFill="1" applyBorder="1" applyAlignment="1">
      <alignment vertical="top"/>
    </xf>
    <xf numFmtId="49" fontId="4" fillId="9" borderId="27" xfId="0" applyNumberFormat="1" applyFont="1" applyFill="1" applyBorder="1" applyAlignment="1">
      <alignment vertical="top"/>
    </xf>
    <xf numFmtId="49" fontId="4" fillId="9" borderId="6" xfId="0" applyNumberFormat="1" applyFont="1" applyFill="1" applyBorder="1" applyAlignment="1">
      <alignment vertical="top"/>
    </xf>
    <xf numFmtId="49" fontId="4" fillId="9" borderId="61" xfId="0" applyNumberFormat="1" applyFont="1" applyFill="1" applyBorder="1" applyAlignment="1">
      <alignment vertical="top"/>
    </xf>
    <xf numFmtId="49" fontId="4" fillId="9" borderId="17" xfId="0" applyNumberFormat="1" applyFont="1" applyFill="1" applyBorder="1" applyAlignment="1">
      <alignment vertical="top"/>
    </xf>
    <xf numFmtId="49" fontId="4" fillId="9" borderId="3" xfId="0" applyNumberFormat="1" applyFont="1" applyFill="1" applyBorder="1" applyAlignment="1">
      <alignment vertical="top"/>
    </xf>
    <xf numFmtId="49" fontId="4" fillId="9" borderId="17" xfId="0" applyNumberFormat="1" applyFont="1" applyFill="1" applyBorder="1" applyAlignment="1">
      <alignment horizontal="center" vertical="top"/>
    </xf>
    <xf numFmtId="49" fontId="4" fillId="9" borderId="27" xfId="0" applyNumberFormat="1" applyFont="1" applyFill="1" applyBorder="1" applyAlignment="1">
      <alignment horizontal="center" vertical="top"/>
    </xf>
    <xf numFmtId="49" fontId="4" fillId="9" borderId="6" xfId="0" applyNumberFormat="1" applyFont="1" applyFill="1" applyBorder="1" applyAlignment="1">
      <alignment horizontal="center" vertical="top"/>
    </xf>
    <xf numFmtId="49" fontId="5" fillId="9" borderId="64" xfId="0" applyNumberFormat="1" applyFont="1" applyFill="1" applyBorder="1" applyAlignment="1">
      <alignment vertical="top"/>
    </xf>
    <xf numFmtId="49" fontId="5" fillId="9" borderId="34" xfId="0" applyNumberFormat="1" applyFont="1" applyFill="1" applyBorder="1" applyAlignment="1">
      <alignment vertical="top"/>
    </xf>
    <xf numFmtId="49" fontId="5" fillId="9" borderId="39" xfId="0" applyNumberFormat="1" applyFont="1" applyFill="1" applyBorder="1" applyAlignment="1">
      <alignment horizontal="right" vertical="top"/>
    </xf>
    <xf numFmtId="49" fontId="5" fillId="9" borderId="52" xfId="0" applyNumberFormat="1" applyFont="1" applyFill="1" applyBorder="1" applyAlignment="1">
      <alignment vertical="top"/>
    </xf>
    <xf numFmtId="49" fontId="16" fillId="9" borderId="22" xfId="0" applyNumberFormat="1" applyFont="1" applyFill="1" applyBorder="1" applyAlignment="1">
      <alignment horizontal="center" vertical="top"/>
    </xf>
    <xf numFmtId="49" fontId="5" fillId="9" borderId="17" xfId="0" applyNumberFormat="1" applyFont="1" applyFill="1" applyBorder="1" applyAlignment="1">
      <alignment horizontal="center" vertical="top"/>
    </xf>
    <xf numFmtId="49" fontId="4" fillId="9" borderId="28" xfId="0" applyNumberFormat="1" applyFont="1" applyFill="1" applyBorder="1" applyAlignment="1">
      <alignment horizontal="center" vertical="top"/>
    </xf>
    <xf numFmtId="0" fontId="7" fillId="9" borderId="46" xfId="0" applyFont="1" applyFill="1" applyBorder="1" applyAlignment="1">
      <alignment horizontal="center" vertical="top"/>
    </xf>
    <xf numFmtId="0" fontId="7" fillId="9" borderId="17" xfId="0" applyFont="1" applyFill="1" applyBorder="1" applyAlignment="1">
      <alignment horizontal="center" vertical="top"/>
    </xf>
    <xf numFmtId="49" fontId="4" fillId="9" borderId="46" xfId="0" applyNumberFormat="1" applyFont="1" applyFill="1" applyBorder="1" applyAlignment="1">
      <alignment vertical="top"/>
    </xf>
    <xf numFmtId="49" fontId="4" fillId="9" borderId="41" xfId="0" applyNumberFormat="1" applyFont="1" applyFill="1" applyBorder="1" applyAlignment="1">
      <alignment vertical="top"/>
    </xf>
    <xf numFmtId="49" fontId="4" fillId="9" borderId="54" xfId="0" applyNumberFormat="1" applyFont="1" applyFill="1" applyBorder="1" applyAlignment="1">
      <alignment vertical="top"/>
    </xf>
    <xf numFmtId="0" fontId="5" fillId="9" borderId="43" xfId="0" applyFont="1" applyFill="1" applyBorder="1" applyAlignment="1">
      <alignment horizontal="center" vertical="top" wrapText="1"/>
    </xf>
    <xf numFmtId="164" fontId="5" fillId="9" borderId="41" xfId="0" applyNumberFormat="1" applyFont="1" applyFill="1" applyBorder="1" applyAlignment="1">
      <alignment horizontal="center" vertical="top"/>
    </xf>
    <xf numFmtId="164" fontId="5" fillId="9" borderId="1" xfId="0" applyNumberFormat="1" applyFont="1" applyFill="1" applyBorder="1" applyAlignment="1">
      <alignment horizontal="center" vertical="top"/>
    </xf>
    <xf numFmtId="49" fontId="5" fillId="9" borderId="6" xfId="0" applyNumberFormat="1" applyFont="1" applyFill="1" applyBorder="1" applyAlignment="1">
      <alignment horizontal="center" vertical="top"/>
    </xf>
    <xf numFmtId="164" fontId="5" fillId="8" borderId="7" xfId="0" applyNumberFormat="1" applyFont="1" applyFill="1" applyBorder="1" applyAlignment="1">
      <alignment horizontal="center" vertical="top"/>
    </xf>
    <xf numFmtId="164" fontId="5" fillId="8" borderId="4" xfId="0" applyNumberFormat="1" applyFont="1" applyFill="1" applyBorder="1" applyAlignment="1">
      <alignment horizontal="center" vertical="top"/>
    </xf>
    <xf numFmtId="164" fontId="5" fillId="8" borderId="5" xfId="0" applyNumberFormat="1" applyFont="1" applyFill="1" applyBorder="1" applyAlignment="1">
      <alignment horizontal="center" vertical="top"/>
    </xf>
    <xf numFmtId="164" fontId="5" fillId="8" borderId="24" xfId="0" applyNumberFormat="1" applyFont="1" applyFill="1" applyBorder="1" applyAlignment="1">
      <alignment horizontal="center" vertical="top"/>
    </xf>
    <xf numFmtId="49" fontId="5" fillId="7" borderId="2" xfId="0" applyNumberFormat="1" applyFont="1" applyFill="1" applyBorder="1" applyAlignment="1">
      <alignment horizontal="center" vertical="top"/>
    </xf>
    <xf numFmtId="164" fontId="6" fillId="7" borderId="7" xfId="0" applyNumberFormat="1" applyFont="1" applyFill="1" applyBorder="1" applyAlignment="1">
      <alignment horizontal="center" vertical="top"/>
    </xf>
    <xf numFmtId="164" fontId="6" fillId="7" borderId="4" xfId="0" applyNumberFormat="1" applyFont="1" applyFill="1" applyBorder="1" applyAlignment="1">
      <alignment horizontal="center" vertical="top"/>
    </xf>
    <xf numFmtId="164" fontId="6" fillId="7" borderId="5" xfId="0" applyNumberFormat="1" applyFont="1" applyFill="1" applyBorder="1" applyAlignment="1">
      <alignment horizontal="center" vertical="top"/>
    </xf>
    <xf numFmtId="164" fontId="6" fillId="7" borderId="24" xfId="0" applyNumberFormat="1" applyFont="1" applyFill="1" applyBorder="1" applyAlignment="1">
      <alignment horizontal="center" vertical="top"/>
    </xf>
    <xf numFmtId="164" fontId="4" fillId="10" borderId="11" xfId="0" applyNumberFormat="1" applyFont="1" applyFill="1" applyBorder="1" applyAlignment="1">
      <alignment horizontal="center" vertical="top"/>
    </xf>
    <xf numFmtId="164" fontId="4" fillId="10" borderId="6" xfId="0" applyNumberFormat="1" applyFont="1" applyFill="1" applyBorder="1" applyAlignment="1">
      <alignment horizontal="center" vertical="top"/>
    </xf>
    <xf numFmtId="164" fontId="4" fillId="10" borderId="17" xfId="0" applyNumberFormat="1" applyFont="1" applyFill="1" applyBorder="1" applyAlignment="1">
      <alignment horizontal="center" vertical="top"/>
    </xf>
    <xf numFmtId="164" fontId="4" fillId="10" borderId="29" xfId="0" applyNumberFormat="1" applyFont="1" applyFill="1" applyBorder="1" applyAlignment="1">
      <alignment horizontal="center" vertical="top"/>
    </xf>
    <xf numFmtId="164" fontId="4" fillId="10" borderId="27" xfId="0" applyNumberFormat="1" applyFont="1" applyFill="1" applyBorder="1" applyAlignment="1">
      <alignment horizontal="center" vertical="top"/>
    </xf>
    <xf numFmtId="164" fontId="4" fillId="10" borderId="28" xfId="0" applyNumberFormat="1" applyFont="1" applyFill="1" applyBorder="1" applyAlignment="1">
      <alignment horizontal="center" vertical="top"/>
    </xf>
    <xf numFmtId="164" fontId="4" fillId="10" borderId="25" xfId="0" applyNumberFormat="1" applyFont="1" applyFill="1" applyBorder="1" applyAlignment="1">
      <alignment horizontal="center" vertical="top"/>
    </xf>
    <xf numFmtId="164" fontId="4" fillId="10" borderId="19" xfId="0" applyNumberFormat="1" applyFont="1" applyFill="1" applyBorder="1" applyAlignment="1">
      <alignment horizontal="center" vertical="top"/>
    </xf>
    <xf numFmtId="164" fontId="4" fillId="10" borderId="21" xfId="0" applyNumberFormat="1" applyFont="1" applyFill="1" applyBorder="1" applyAlignment="1">
      <alignment horizontal="center" vertical="top"/>
    </xf>
    <xf numFmtId="164" fontId="5" fillId="10" borderId="20" xfId="0" applyNumberFormat="1" applyFont="1" applyFill="1" applyBorder="1" applyAlignment="1">
      <alignment horizontal="center" vertical="top"/>
    </xf>
    <xf numFmtId="164" fontId="5" fillId="10" borderId="19" xfId="0" applyNumberFormat="1" applyFont="1" applyFill="1" applyBorder="1" applyAlignment="1">
      <alignment horizontal="center" vertical="top"/>
    </xf>
    <xf numFmtId="164" fontId="5" fillId="10" borderId="21" xfId="0" applyNumberFormat="1" applyFont="1" applyFill="1" applyBorder="1" applyAlignment="1">
      <alignment horizontal="center" vertical="top"/>
    </xf>
    <xf numFmtId="0" fontId="5" fillId="10" borderId="30" xfId="0" applyFont="1" applyFill="1" applyBorder="1" applyAlignment="1">
      <alignment horizontal="center" vertical="top" wrapText="1"/>
    </xf>
    <xf numFmtId="164" fontId="4" fillId="10" borderId="42" xfId="0" applyNumberFormat="1" applyFont="1" applyFill="1" applyBorder="1" applyAlignment="1">
      <alignment horizontal="center" vertical="top"/>
    </xf>
    <xf numFmtId="164" fontId="4" fillId="10" borderId="9" xfId="0" applyNumberFormat="1" applyFont="1" applyFill="1" applyBorder="1" applyAlignment="1">
      <alignment horizontal="center" vertical="top"/>
    </xf>
    <xf numFmtId="164" fontId="4" fillId="10" borderId="22" xfId="0" applyNumberFormat="1" applyFont="1" applyFill="1" applyBorder="1" applyAlignment="1">
      <alignment horizontal="center" vertical="top"/>
    </xf>
    <xf numFmtId="164" fontId="4" fillId="10" borderId="56" xfId="0" applyNumberFormat="1" applyFont="1" applyFill="1" applyBorder="1" applyAlignment="1">
      <alignment horizontal="center" vertical="top"/>
    </xf>
    <xf numFmtId="0" fontId="4" fillId="10" borderId="19" xfId="0" applyFont="1" applyFill="1" applyBorder="1" applyAlignment="1">
      <alignment vertical="top"/>
    </xf>
    <xf numFmtId="0" fontId="4" fillId="10" borderId="49" xfId="0" applyFont="1" applyFill="1" applyBorder="1" applyAlignment="1">
      <alignment vertical="top"/>
    </xf>
    <xf numFmtId="164" fontId="5" fillId="10" borderId="13" xfId="0" applyNumberFormat="1" applyFont="1" applyFill="1" applyBorder="1" applyAlignment="1">
      <alignment horizontal="center" vertical="top"/>
    </xf>
    <xf numFmtId="164" fontId="5" fillId="10" borderId="1" xfId="0" applyNumberFormat="1" applyFont="1" applyFill="1" applyBorder="1" applyAlignment="1">
      <alignment horizontal="center" vertical="top"/>
    </xf>
    <xf numFmtId="164" fontId="5" fillId="10" borderId="40" xfId="0" applyNumberFormat="1" applyFont="1" applyFill="1" applyBorder="1" applyAlignment="1">
      <alignment horizontal="center" vertical="top"/>
    </xf>
    <xf numFmtId="164" fontId="4" fillId="10" borderId="25" xfId="0" applyNumberFormat="1" applyFont="1" applyFill="1" applyBorder="1" applyAlignment="1">
      <alignment horizontal="center" vertical="top" wrapText="1"/>
    </xf>
    <xf numFmtId="164" fontId="4" fillId="10" borderId="19" xfId="0" applyNumberFormat="1" applyFont="1" applyFill="1" applyBorder="1" applyAlignment="1">
      <alignment horizontal="center" vertical="top" wrapText="1"/>
    </xf>
    <xf numFmtId="164" fontId="4" fillId="10" borderId="21" xfId="0" applyNumberFormat="1" applyFont="1" applyFill="1" applyBorder="1" applyAlignment="1">
      <alignment horizontal="center" vertical="top" wrapText="1"/>
    </xf>
    <xf numFmtId="164" fontId="4" fillId="10" borderId="11" xfId="0" applyNumberFormat="1" applyFont="1" applyFill="1" applyBorder="1" applyAlignment="1">
      <alignment horizontal="center" vertical="top" wrapText="1"/>
    </xf>
    <xf numFmtId="164" fontId="4" fillId="10" borderId="6" xfId="0" applyNumberFormat="1" applyFont="1" applyFill="1" applyBorder="1" applyAlignment="1">
      <alignment horizontal="center" vertical="top" wrapText="1"/>
    </xf>
    <xf numFmtId="164" fontId="4" fillId="10" borderId="17" xfId="0" applyNumberFormat="1" applyFont="1" applyFill="1" applyBorder="1" applyAlignment="1">
      <alignment horizontal="center" vertical="top" wrapText="1"/>
    </xf>
    <xf numFmtId="164" fontId="4" fillId="10" borderId="29" xfId="0" applyNumberFormat="1" applyFont="1" applyFill="1" applyBorder="1" applyAlignment="1">
      <alignment horizontal="center" vertical="top" wrapText="1"/>
    </xf>
    <xf numFmtId="164" fontId="4" fillId="10" borderId="27" xfId="0" applyNumberFormat="1" applyFont="1" applyFill="1" applyBorder="1" applyAlignment="1">
      <alignment horizontal="center" vertical="top" wrapText="1"/>
    </xf>
    <xf numFmtId="164" fontId="4" fillId="10" borderId="28" xfId="0" applyNumberFormat="1" applyFont="1" applyFill="1" applyBorder="1" applyAlignment="1">
      <alignment horizontal="center" vertical="top" wrapText="1"/>
    </xf>
    <xf numFmtId="164" fontId="5" fillId="10" borderId="41" xfId="0" applyNumberFormat="1" applyFont="1" applyFill="1" applyBorder="1" applyAlignment="1">
      <alignment horizontal="center" vertical="top"/>
    </xf>
    <xf numFmtId="0" fontId="6" fillId="10" borderId="43" xfId="0" applyFont="1" applyFill="1" applyBorder="1" applyAlignment="1">
      <alignment horizontal="left" vertical="top" wrapText="1"/>
    </xf>
    <xf numFmtId="0" fontId="5" fillId="10" borderId="43" xfId="0" applyFont="1" applyFill="1" applyBorder="1" applyAlignment="1">
      <alignment horizontal="center" vertical="top" wrapText="1"/>
    </xf>
    <xf numFmtId="164" fontId="4" fillId="10" borderId="8" xfId="0" applyNumberFormat="1" applyFont="1" applyFill="1" applyBorder="1" applyAlignment="1">
      <alignment horizontal="center" vertical="top" wrapText="1"/>
    </xf>
    <xf numFmtId="164" fontId="4" fillId="10" borderId="9" xfId="0" applyNumberFormat="1" applyFont="1" applyFill="1" applyBorder="1" applyAlignment="1">
      <alignment horizontal="center" vertical="top" wrapText="1"/>
    </xf>
    <xf numFmtId="164" fontId="4" fillId="10" borderId="18" xfId="0" applyNumberFormat="1" applyFont="1" applyFill="1" applyBorder="1" applyAlignment="1">
      <alignment horizontal="center" vertical="top" wrapText="1"/>
    </xf>
    <xf numFmtId="164" fontId="4" fillId="10" borderId="55" xfId="0" applyNumberFormat="1" applyFont="1" applyFill="1" applyBorder="1" applyAlignment="1">
      <alignment horizontal="center" vertical="top" wrapText="1"/>
    </xf>
    <xf numFmtId="164" fontId="4" fillId="10" borderId="10" xfId="0" applyNumberFormat="1" applyFont="1" applyFill="1" applyBorder="1" applyAlignment="1">
      <alignment horizontal="center" vertical="top"/>
    </xf>
    <xf numFmtId="164" fontId="4" fillId="10" borderId="0" xfId="0" applyNumberFormat="1" applyFont="1" applyFill="1" applyBorder="1" applyAlignment="1">
      <alignment horizontal="center" vertical="top"/>
    </xf>
    <xf numFmtId="164" fontId="4" fillId="10" borderId="45" xfId="0" applyNumberFormat="1" applyFont="1" applyFill="1" applyBorder="1" applyAlignment="1">
      <alignment horizontal="center" vertical="top"/>
    </xf>
    <xf numFmtId="164" fontId="4" fillId="10" borderId="48" xfId="0" applyNumberFormat="1" applyFont="1" applyFill="1" applyBorder="1" applyAlignment="1">
      <alignment horizontal="center" vertical="top" wrapText="1"/>
    </xf>
    <xf numFmtId="164" fontId="4" fillId="10" borderId="34" xfId="0" applyNumberFormat="1" applyFont="1" applyFill="1" applyBorder="1" applyAlignment="1">
      <alignment horizontal="center" vertical="top" wrapText="1"/>
    </xf>
    <xf numFmtId="164" fontId="4" fillId="10" borderId="31" xfId="0" applyNumberFormat="1" applyFont="1" applyFill="1" applyBorder="1" applyAlignment="1">
      <alignment horizontal="center" vertical="top" wrapText="1"/>
    </xf>
    <xf numFmtId="164" fontId="5" fillId="10" borderId="63" xfId="0" applyNumberFormat="1" applyFont="1" applyFill="1" applyBorder="1" applyAlignment="1">
      <alignment horizontal="center" vertical="top"/>
    </xf>
    <xf numFmtId="164" fontId="5" fillId="10" borderId="61" xfId="0" applyNumberFormat="1" applyFont="1" applyFill="1" applyBorder="1" applyAlignment="1">
      <alignment horizontal="center" vertical="top"/>
    </xf>
    <xf numFmtId="164" fontId="5" fillId="10" borderId="62" xfId="0" applyNumberFormat="1" applyFont="1" applyFill="1" applyBorder="1" applyAlignment="1">
      <alignment horizontal="center" vertical="top"/>
    </xf>
    <xf numFmtId="164" fontId="5" fillId="10" borderId="12" xfId="0" applyNumberFormat="1" applyFont="1" applyFill="1" applyBorder="1" applyAlignment="1">
      <alignment horizontal="center" vertical="top"/>
    </xf>
    <xf numFmtId="164" fontId="5" fillId="10" borderId="3" xfId="0" applyNumberFormat="1" applyFont="1" applyFill="1" applyBorder="1" applyAlignment="1">
      <alignment horizontal="center" vertical="top"/>
    </xf>
    <xf numFmtId="164" fontId="6" fillId="10" borderId="3" xfId="0" applyNumberFormat="1" applyFont="1" applyFill="1" applyBorder="1" applyAlignment="1">
      <alignment horizontal="center" vertical="top"/>
    </xf>
    <xf numFmtId="164" fontId="5" fillId="10" borderId="47" xfId="0" applyNumberFormat="1" applyFont="1" applyFill="1" applyBorder="1" applyAlignment="1">
      <alignment horizontal="center" vertical="top"/>
    </xf>
    <xf numFmtId="164" fontId="4" fillId="10" borderId="15" xfId="0" applyNumberFormat="1" applyFont="1" applyFill="1" applyBorder="1" applyAlignment="1">
      <alignment horizontal="center" vertical="top" wrapText="1"/>
    </xf>
    <xf numFmtId="164" fontId="4" fillId="10" borderId="45" xfId="0" applyNumberFormat="1" applyFont="1" applyFill="1" applyBorder="1" applyAlignment="1">
      <alignment horizontal="center" vertical="top" wrapText="1"/>
    </xf>
    <xf numFmtId="164" fontId="4" fillId="10" borderId="10" xfId="0" applyNumberFormat="1" applyFont="1" applyFill="1" applyBorder="1" applyAlignment="1">
      <alignment horizontal="center" vertical="top" wrapText="1"/>
    </xf>
    <xf numFmtId="164" fontId="4" fillId="10" borderId="0" xfId="0" applyNumberFormat="1" applyFont="1" applyFill="1" applyBorder="1" applyAlignment="1">
      <alignment horizontal="center" vertical="top" wrapText="1"/>
    </xf>
    <xf numFmtId="164" fontId="5" fillId="10" borderId="59" xfId="0" applyNumberFormat="1" applyFont="1" applyFill="1" applyBorder="1" applyAlignment="1">
      <alignment horizontal="center" vertical="top"/>
    </xf>
    <xf numFmtId="164" fontId="5" fillId="10" borderId="52" xfId="0" applyNumberFormat="1" applyFont="1" applyFill="1" applyBorder="1" applyAlignment="1">
      <alignment horizontal="center" vertical="top"/>
    </xf>
    <xf numFmtId="164" fontId="4" fillId="10" borderId="26" xfId="0" applyNumberFormat="1" applyFont="1" applyFill="1" applyBorder="1" applyAlignment="1">
      <alignment horizontal="center" vertical="top"/>
    </xf>
    <xf numFmtId="164" fontId="4" fillId="10" borderId="31" xfId="0" applyNumberFormat="1" applyFont="1" applyFill="1" applyBorder="1" applyAlignment="1">
      <alignment horizontal="center" vertical="top"/>
    </xf>
    <xf numFmtId="164" fontId="4" fillId="10" borderId="63" xfId="0" applyNumberFormat="1" applyFont="1" applyFill="1" applyBorder="1" applyAlignment="1">
      <alignment horizontal="center" vertical="top"/>
    </xf>
    <xf numFmtId="164" fontId="4" fillId="10" borderId="56" xfId="0" applyNumberFormat="1" applyFont="1" applyFill="1" applyBorder="1" applyAlignment="1">
      <alignment horizontal="center" vertical="top" wrapText="1"/>
    </xf>
    <xf numFmtId="164" fontId="4" fillId="10" borderId="49" xfId="0" applyNumberFormat="1" applyFont="1" applyFill="1" applyBorder="1" applyAlignment="1">
      <alignment horizontal="center" vertical="top" wrapText="1"/>
    </xf>
    <xf numFmtId="164" fontId="5" fillId="10" borderId="49" xfId="0" applyNumberFormat="1" applyFont="1" applyFill="1" applyBorder="1" applyAlignment="1">
      <alignment horizontal="center" vertical="top" wrapText="1"/>
    </xf>
    <xf numFmtId="164" fontId="5" fillId="10" borderId="45" xfId="0" applyNumberFormat="1" applyFont="1" applyFill="1" applyBorder="1" applyAlignment="1">
      <alignment horizontal="center" vertical="top" wrapText="1"/>
    </xf>
    <xf numFmtId="164" fontId="4" fillId="10" borderId="26" xfId="0" applyNumberFormat="1" applyFont="1" applyFill="1" applyBorder="1" applyAlignment="1">
      <alignment horizontal="center" vertical="top" wrapText="1"/>
    </xf>
    <xf numFmtId="0" fontId="5" fillId="10" borderId="50" xfId="0" applyFont="1" applyFill="1" applyBorder="1" applyAlignment="1">
      <alignment horizontal="center" vertical="top" wrapText="1"/>
    </xf>
    <xf numFmtId="164" fontId="5" fillId="10" borderId="51" xfId="0" applyNumberFormat="1" applyFont="1" applyFill="1" applyBorder="1" applyAlignment="1">
      <alignment horizontal="center" vertical="top"/>
    </xf>
    <xf numFmtId="164" fontId="5" fillId="10" borderId="57" xfId="0" applyNumberFormat="1" applyFont="1" applyFill="1" applyBorder="1" applyAlignment="1">
      <alignment horizontal="center" vertical="top"/>
    </xf>
    <xf numFmtId="164" fontId="4" fillId="10" borderId="34" xfId="0" applyNumberFormat="1" applyFont="1" applyFill="1" applyBorder="1" applyAlignment="1">
      <alignment horizontal="center" vertical="top"/>
    </xf>
    <xf numFmtId="164" fontId="4" fillId="10" borderId="20" xfId="0" applyNumberFormat="1" applyFont="1" applyFill="1" applyBorder="1" applyAlignment="1">
      <alignment horizontal="center" vertical="top" wrapText="1"/>
    </xf>
    <xf numFmtId="164" fontId="4" fillId="10" borderId="20" xfId="0" applyNumberFormat="1" applyFont="1" applyFill="1" applyBorder="1" applyAlignment="1">
      <alignment horizontal="center" vertical="top"/>
    </xf>
    <xf numFmtId="164" fontId="5" fillId="10" borderId="34" xfId="0" applyNumberFormat="1" applyFont="1" applyFill="1" applyBorder="1" applyAlignment="1">
      <alignment horizontal="center" vertical="top"/>
    </xf>
    <xf numFmtId="164" fontId="5" fillId="10" borderId="28" xfId="0" applyNumberFormat="1" applyFont="1" applyFill="1" applyBorder="1" applyAlignment="1">
      <alignment horizontal="center" vertical="top"/>
    </xf>
    <xf numFmtId="0" fontId="5" fillId="10" borderId="37" xfId="0" applyFont="1" applyFill="1" applyBorder="1" applyAlignment="1">
      <alignment horizontal="center" vertical="top" wrapText="1"/>
    </xf>
    <xf numFmtId="0" fontId="4" fillId="10" borderId="21" xfId="0" applyFont="1" applyFill="1" applyBorder="1" applyAlignment="1">
      <alignment vertical="top"/>
    </xf>
    <xf numFmtId="164" fontId="5" fillId="10" borderId="66" xfId="0" applyNumberFormat="1" applyFont="1" applyFill="1" applyBorder="1" applyAlignment="1">
      <alignment horizontal="center" vertical="top"/>
    </xf>
    <xf numFmtId="164" fontId="5" fillId="10" borderId="67" xfId="0" applyNumberFormat="1" applyFont="1" applyFill="1" applyBorder="1" applyAlignment="1">
      <alignment horizontal="center" vertical="top"/>
    </xf>
    <xf numFmtId="164" fontId="5" fillId="10" borderId="29" xfId="0" applyNumberFormat="1" applyFont="1" applyFill="1" applyBorder="1" applyAlignment="1">
      <alignment horizontal="center" vertical="top"/>
    </xf>
    <xf numFmtId="164" fontId="5" fillId="10" borderId="27" xfId="0" applyNumberFormat="1" applyFont="1" applyFill="1" applyBorder="1" applyAlignment="1">
      <alignment horizontal="center" vertical="top"/>
    </xf>
    <xf numFmtId="164" fontId="5" fillId="10" borderId="31" xfId="0" applyNumberFormat="1" applyFont="1" applyFill="1" applyBorder="1" applyAlignment="1">
      <alignment horizontal="center" vertical="top"/>
    </xf>
    <xf numFmtId="164" fontId="5" fillId="10" borderId="54" xfId="0" applyNumberFormat="1" applyFont="1" applyFill="1" applyBorder="1" applyAlignment="1">
      <alignment horizontal="center" vertical="top"/>
    </xf>
    <xf numFmtId="164" fontId="4" fillId="10" borderId="61" xfId="0" applyNumberFormat="1" applyFont="1" applyFill="1" applyBorder="1" applyAlignment="1">
      <alignment horizontal="center" vertical="top"/>
    </xf>
    <xf numFmtId="164" fontId="4" fillId="10" borderId="62" xfId="0" applyNumberFormat="1" applyFont="1" applyFill="1" applyBorder="1" applyAlignment="1">
      <alignment horizontal="center" vertical="top"/>
    </xf>
    <xf numFmtId="164" fontId="5" fillId="10" borderId="58" xfId="0" applyNumberFormat="1" applyFont="1" applyFill="1" applyBorder="1" applyAlignment="1">
      <alignment horizontal="center" vertical="top"/>
    </xf>
    <xf numFmtId="164" fontId="5" fillId="10" borderId="48" xfId="0" applyNumberFormat="1" applyFont="1" applyFill="1" applyBorder="1" applyAlignment="1">
      <alignment horizontal="center" vertical="top"/>
    </xf>
    <xf numFmtId="164" fontId="5" fillId="10" borderId="32" xfId="0" applyNumberFormat="1" applyFont="1" applyFill="1" applyBorder="1" applyAlignment="1">
      <alignment horizontal="center" vertical="top"/>
    </xf>
    <xf numFmtId="164" fontId="5" fillId="10" borderId="49" xfId="0" applyNumberFormat="1" applyFont="1" applyFill="1" applyBorder="1" applyAlignment="1">
      <alignment horizontal="center" vertical="top"/>
    </xf>
    <xf numFmtId="164" fontId="5" fillId="9" borderId="58" xfId="0" applyNumberFormat="1" applyFont="1" applyFill="1" applyBorder="1" applyAlignment="1">
      <alignment horizontal="center" vertical="top"/>
    </xf>
    <xf numFmtId="164" fontId="5" fillId="9" borderId="54" xfId="0" applyNumberFormat="1" applyFont="1" applyFill="1" applyBorder="1" applyAlignment="1">
      <alignment horizontal="center" vertical="top"/>
    </xf>
    <xf numFmtId="164" fontId="5" fillId="4" borderId="63" xfId="0" applyNumberFormat="1" applyFont="1" applyFill="1" applyBorder="1" applyAlignment="1">
      <alignment horizontal="center" vertical="top"/>
    </xf>
    <xf numFmtId="164" fontId="4" fillId="4" borderId="29" xfId="0" applyNumberFormat="1" applyFont="1" applyFill="1" applyBorder="1" applyAlignment="1">
      <alignment horizontal="center" vertical="top" wrapText="1"/>
    </xf>
    <xf numFmtId="164" fontId="19" fillId="9" borderId="56" xfId="0" applyNumberFormat="1" applyFont="1" applyFill="1" applyBorder="1" applyAlignment="1">
      <alignment horizontal="center" vertical="top"/>
    </xf>
    <xf numFmtId="164" fontId="19" fillId="9" borderId="19" xfId="0" applyNumberFormat="1" applyFont="1" applyFill="1" applyBorder="1" applyAlignment="1">
      <alignment horizontal="center" vertical="top"/>
    </xf>
    <xf numFmtId="164" fontId="20" fillId="9" borderId="49" xfId="0" applyNumberFormat="1" applyFont="1" applyFill="1" applyBorder="1" applyAlignment="1">
      <alignment horizontal="center" vertical="top"/>
    </xf>
    <xf numFmtId="0" fontId="4" fillId="9" borderId="37" xfId="0" applyFont="1" applyFill="1" applyBorder="1" applyAlignment="1">
      <alignment horizontal="center" vertical="top" wrapText="1"/>
    </xf>
    <xf numFmtId="164" fontId="20" fillId="9" borderId="56" xfId="0" applyNumberFormat="1" applyFont="1" applyFill="1" applyBorder="1" applyAlignment="1">
      <alignment horizontal="center" vertical="top"/>
    </xf>
    <xf numFmtId="164" fontId="20" fillId="9" borderId="19" xfId="0" applyNumberFormat="1" applyFont="1" applyFill="1" applyBorder="1" applyAlignment="1">
      <alignment horizontal="center" vertical="top"/>
    </xf>
    <xf numFmtId="0" fontId="20" fillId="9" borderId="3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49" fontId="4" fillId="0" borderId="27" xfId="0" applyNumberFormat="1" applyFont="1" applyFill="1" applyBorder="1" applyAlignment="1">
      <alignment horizontal="left" vertical="top" wrapText="1"/>
    </xf>
    <xf numFmtId="49" fontId="4" fillId="0" borderId="6" xfId="0" applyNumberFormat="1" applyFont="1" applyFill="1" applyBorder="1" applyAlignment="1">
      <alignment horizontal="left" vertical="top" wrapText="1"/>
    </xf>
    <xf numFmtId="49" fontId="4" fillId="0" borderId="61" xfId="0" applyNumberFormat="1" applyFont="1" applyFill="1" applyBorder="1" applyAlignment="1">
      <alignment horizontal="left" vertical="top" wrapText="1"/>
    </xf>
    <xf numFmtId="49" fontId="10" fillId="0" borderId="37" xfId="0" applyNumberFormat="1" applyFont="1" applyFill="1" applyBorder="1" applyAlignment="1">
      <alignment horizontal="center" vertical="top"/>
    </xf>
    <xf numFmtId="49" fontId="10" fillId="0" borderId="50" xfId="0" applyNumberFormat="1" applyFont="1" applyFill="1" applyBorder="1" applyAlignment="1">
      <alignment horizontal="center" vertical="top"/>
    </xf>
    <xf numFmtId="0" fontId="10" fillId="0" borderId="37" xfId="0" applyFont="1" applyFill="1" applyBorder="1" applyAlignment="1">
      <alignment horizontal="left" vertical="top" wrapText="1"/>
    </xf>
    <xf numFmtId="0" fontId="10" fillId="0" borderId="50" xfId="0" applyFont="1" applyFill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center" vertical="top"/>
    </xf>
    <xf numFmtId="49" fontId="4" fillId="0" borderId="53" xfId="0" applyNumberFormat="1" applyFont="1" applyBorder="1" applyAlignment="1">
      <alignment horizontal="center" vertical="top"/>
    </xf>
    <xf numFmtId="49" fontId="5" fillId="2" borderId="46" xfId="0" applyNumberFormat="1" applyFont="1" applyFill="1" applyBorder="1" applyAlignment="1">
      <alignment horizontal="right" vertical="top"/>
    </xf>
    <xf numFmtId="49" fontId="5" fillId="2" borderId="53" xfId="0" applyNumberFormat="1" applyFont="1" applyFill="1" applyBorder="1" applyAlignment="1">
      <alignment horizontal="right" vertical="top"/>
    </xf>
    <xf numFmtId="49" fontId="5" fillId="2" borderId="5" xfId="0" applyNumberFormat="1" applyFont="1" applyFill="1" applyBorder="1" applyAlignment="1">
      <alignment horizontal="right" vertical="top"/>
    </xf>
    <xf numFmtId="49" fontId="5" fillId="2" borderId="68" xfId="0" applyNumberFormat="1" applyFont="1" applyFill="1" applyBorder="1" applyAlignment="1">
      <alignment horizontal="right" vertical="top"/>
    </xf>
    <xf numFmtId="0" fontId="2" fillId="0" borderId="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47" xfId="0" applyFont="1" applyFill="1" applyBorder="1" applyAlignment="1">
      <alignment horizontal="left" vertical="top" wrapText="1"/>
    </xf>
    <xf numFmtId="164" fontId="4" fillId="0" borderId="23" xfId="0" applyNumberFormat="1" applyFont="1" applyFill="1" applyBorder="1" applyAlignment="1">
      <alignment vertical="top" wrapText="1"/>
    </xf>
    <xf numFmtId="164" fontId="4" fillId="0" borderId="50" xfId="0" applyNumberFormat="1" applyFont="1" applyFill="1" applyBorder="1" applyAlignment="1">
      <alignment vertical="top" wrapText="1"/>
    </xf>
    <xf numFmtId="49" fontId="4" fillId="0" borderId="35" xfId="0" applyNumberFormat="1" applyFont="1" applyBorder="1" applyAlignment="1">
      <alignment horizontal="center" vertical="top" wrapText="1"/>
    </xf>
    <xf numFmtId="49" fontId="4" fillId="0" borderId="50" xfId="0" applyNumberFormat="1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46" xfId="0" applyFont="1" applyBorder="1" applyAlignment="1">
      <alignment horizontal="center" vertical="center" textRotation="90" wrapText="1"/>
    </xf>
    <xf numFmtId="0" fontId="2" fillId="0" borderId="35" xfId="0" applyNumberFormat="1" applyFont="1" applyBorder="1" applyAlignment="1">
      <alignment horizontal="center" vertical="center" textRotation="90" wrapText="1"/>
    </xf>
    <xf numFmtId="0" fontId="2" fillId="0" borderId="23" xfId="0" applyNumberFormat="1" applyFont="1" applyBorder="1" applyAlignment="1">
      <alignment horizontal="center" vertical="center" textRotation="90" wrapText="1"/>
    </xf>
    <xf numFmtId="0" fontId="2" fillId="0" borderId="50" xfId="0" applyNumberFormat="1" applyFont="1" applyBorder="1" applyAlignment="1">
      <alignment horizontal="center" vertical="center" textRotation="90" wrapText="1"/>
    </xf>
    <xf numFmtId="0" fontId="5" fillId="7" borderId="48" xfId="0" applyFont="1" applyFill="1" applyBorder="1" applyAlignment="1">
      <alignment horizontal="left" vertical="top" wrapText="1"/>
    </xf>
    <xf numFmtId="0" fontId="5" fillId="7" borderId="34" xfId="0" applyFont="1" applyFill="1" applyBorder="1" applyAlignment="1">
      <alignment horizontal="left" vertical="top" wrapText="1"/>
    </xf>
    <xf numFmtId="0" fontId="5" fillId="7" borderId="39" xfId="0" applyFont="1" applyFill="1" applyBorder="1" applyAlignment="1">
      <alignment horizontal="left" vertical="top" wrapText="1"/>
    </xf>
    <xf numFmtId="0" fontId="5" fillId="0" borderId="60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49" fontId="5" fillId="6" borderId="60" xfId="0" applyNumberFormat="1" applyFont="1" applyFill="1" applyBorder="1" applyAlignment="1">
      <alignment horizontal="left" vertical="top" wrapText="1"/>
    </xf>
    <xf numFmtId="49" fontId="5" fillId="6" borderId="69" xfId="0" applyNumberFormat="1" applyFont="1" applyFill="1" applyBorder="1" applyAlignment="1">
      <alignment horizontal="left" vertical="top" wrapText="1"/>
    </xf>
    <xf numFmtId="49" fontId="5" fillId="6" borderId="70" xfId="0" applyNumberFormat="1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horizontal="left" vertical="top" wrapText="1"/>
    </xf>
    <xf numFmtId="49" fontId="5" fillId="0" borderId="35" xfId="0" applyNumberFormat="1" applyFont="1" applyBorder="1" applyAlignment="1">
      <alignment horizontal="center" vertical="top"/>
    </xf>
    <xf numFmtId="49" fontId="5" fillId="0" borderId="50" xfId="0" applyNumberFormat="1" applyFont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8" borderId="5" xfId="0" applyFont="1" applyFill="1" applyBorder="1" applyAlignment="1">
      <alignment horizontal="left" vertical="top"/>
    </xf>
    <xf numFmtId="0" fontId="5" fillId="8" borderId="68" xfId="0" applyFont="1" applyFill="1" applyBorder="1" applyAlignment="1">
      <alignment horizontal="left" vertical="top"/>
    </xf>
    <xf numFmtId="0" fontId="4" fillId="3" borderId="6" xfId="0" applyFont="1" applyFill="1" applyBorder="1" applyAlignment="1">
      <alignment horizontal="left" vertical="top" wrapText="1"/>
    </xf>
    <xf numFmtId="0" fontId="4" fillId="3" borderId="61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5" fillId="2" borderId="22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68" xfId="0" applyFont="1" applyFill="1" applyBorder="1" applyAlignment="1">
      <alignment horizontal="left" vertical="top" wrapText="1"/>
    </xf>
    <xf numFmtId="0" fontId="4" fillId="0" borderId="35" xfId="0" applyNumberFormat="1" applyFont="1" applyBorder="1" applyAlignment="1">
      <alignment horizontal="center" vertical="top" wrapText="1"/>
    </xf>
    <xf numFmtId="0" fontId="4" fillId="0" borderId="23" xfId="0" applyNumberFormat="1" applyFont="1" applyBorder="1" applyAlignment="1">
      <alignment horizontal="center" vertical="top" wrapText="1"/>
    </xf>
    <xf numFmtId="0" fontId="4" fillId="0" borderId="61" xfId="0" applyFont="1" applyFill="1" applyBorder="1" applyAlignment="1">
      <alignment horizontal="left" vertical="top" wrapText="1"/>
    </xf>
    <xf numFmtId="164" fontId="5" fillId="2" borderId="7" xfId="0" applyNumberFormat="1" applyFont="1" applyFill="1" applyBorder="1" applyAlignment="1">
      <alignment horizontal="center" vertical="top" wrapText="1"/>
    </xf>
    <xf numFmtId="164" fontId="5" fillId="2" borderId="68" xfId="0" applyNumberFormat="1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top" wrapText="1"/>
    </xf>
    <xf numFmtId="0" fontId="4" fillId="0" borderId="35" xfId="0" applyNumberFormat="1" applyFont="1" applyBorder="1" applyAlignment="1">
      <alignment horizontal="center" vertical="top"/>
    </xf>
    <xf numFmtId="0" fontId="4" fillId="0" borderId="50" xfId="0" applyNumberFormat="1" applyFont="1" applyBorder="1" applyAlignment="1">
      <alignment horizontal="center" vertical="top"/>
    </xf>
    <xf numFmtId="0" fontId="4" fillId="0" borderId="35" xfId="0" applyFont="1" applyBorder="1" applyAlignment="1">
      <alignment horizontal="left" vertical="top" wrapText="1"/>
    </xf>
    <xf numFmtId="0" fontId="4" fillId="0" borderId="50" xfId="0" applyFont="1" applyBorder="1" applyAlignment="1">
      <alignment horizontal="left" vertical="top" wrapText="1"/>
    </xf>
    <xf numFmtId="49" fontId="5" fillId="0" borderId="9" xfId="0" applyNumberFormat="1" applyFont="1" applyFill="1" applyBorder="1" applyAlignment="1">
      <alignment horizontal="center" vertical="center" textRotation="90" wrapText="1"/>
    </xf>
    <xf numFmtId="49" fontId="5" fillId="0" borderId="6" xfId="0" applyNumberFormat="1" applyFont="1" applyFill="1" applyBorder="1" applyAlignment="1">
      <alignment horizontal="center" vertical="center" textRotation="90" wrapText="1"/>
    </xf>
    <xf numFmtId="49" fontId="5" fillId="0" borderId="3" xfId="0" applyNumberFormat="1" applyFont="1" applyFill="1" applyBorder="1" applyAlignment="1">
      <alignment horizontal="center" vertical="center" textRotation="90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53" xfId="0" applyNumberFormat="1" applyFont="1" applyBorder="1" applyAlignment="1">
      <alignment horizontal="center" vertical="top" wrapText="1"/>
    </xf>
    <xf numFmtId="49" fontId="5" fillId="0" borderId="35" xfId="0" applyNumberFormat="1" applyFont="1" applyBorder="1" applyAlignment="1">
      <alignment horizontal="center" vertical="top" wrapText="1"/>
    </xf>
    <xf numFmtId="49" fontId="5" fillId="0" borderId="23" xfId="0" applyNumberFormat="1" applyFont="1" applyBorder="1" applyAlignment="1">
      <alignment horizontal="center" vertical="top" wrapText="1"/>
    </xf>
    <xf numFmtId="49" fontId="5" fillId="0" borderId="5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19" xfId="0" applyFont="1" applyBorder="1" applyAlignment="1">
      <alignment horizontal="center" vertical="center"/>
    </xf>
    <xf numFmtId="0" fontId="2" fillId="0" borderId="53" xfId="0" applyNumberFormat="1" applyFont="1" applyBorder="1" applyAlignment="1">
      <alignment horizontal="right" vertical="top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73" xfId="0" applyFont="1" applyBorder="1" applyAlignment="1">
      <alignment horizontal="center" vertical="center" textRotation="90" wrapText="1"/>
    </xf>
    <xf numFmtId="0" fontId="2" fillId="0" borderId="56" xfId="0" applyFont="1" applyBorder="1" applyAlignment="1">
      <alignment horizontal="center" vertical="center" textRotation="90" wrapText="1"/>
    </xf>
    <xf numFmtId="0" fontId="2" fillId="0" borderId="66" xfId="0" applyFont="1" applyBorder="1" applyAlignment="1">
      <alignment horizontal="center" vertical="center" textRotation="90" wrapText="1"/>
    </xf>
    <xf numFmtId="0" fontId="2" fillId="0" borderId="71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top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50" xfId="0" applyFont="1" applyBorder="1" applyAlignment="1">
      <alignment horizontal="center" vertical="center" textRotation="90" wrapText="1"/>
    </xf>
    <xf numFmtId="49" fontId="5" fillId="0" borderId="23" xfId="0" applyNumberFormat="1" applyFont="1" applyBorder="1" applyAlignment="1">
      <alignment horizontal="center" vertical="top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textRotation="90"/>
    </xf>
    <xf numFmtId="0" fontId="4" fillId="0" borderId="50" xfId="0" applyFont="1" applyBorder="1" applyAlignment="1">
      <alignment horizontal="center" vertical="center" textRotation="90"/>
    </xf>
    <xf numFmtId="49" fontId="4" fillId="0" borderId="23" xfId="0" applyNumberFormat="1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4" fillId="0" borderId="23" xfId="0" applyNumberFormat="1" applyFont="1" applyFill="1" applyBorder="1" applyAlignment="1">
      <alignment horizontal="center" vertical="top" wrapText="1"/>
    </xf>
    <xf numFmtId="0" fontId="4" fillId="0" borderId="5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textRotation="90" wrapText="1"/>
    </xf>
    <xf numFmtId="0" fontId="2" fillId="0" borderId="47" xfId="0" applyFont="1" applyFill="1" applyBorder="1" applyAlignment="1">
      <alignment horizontal="center" vertical="center" textRotation="90" wrapText="1"/>
    </xf>
    <xf numFmtId="0" fontId="2" fillId="0" borderId="72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vertical="center" textRotation="90" wrapText="1"/>
    </xf>
    <xf numFmtId="0" fontId="2" fillId="0" borderId="67" xfId="0" applyFont="1" applyBorder="1" applyAlignment="1">
      <alignment horizontal="center" vertical="center" textRotation="90" wrapText="1"/>
    </xf>
    <xf numFmtId="164" fontId="4" fillId="0" borderId="56" xfId="0" applyNumberFormat="1" applyFont="1" applyBorder="1" applyAlignment="1">
      <alignment horizontal="center" vertical="top"/>
    </xf>
    <xf numFmtId="164" fontId="4" fillId="0" borderId="19" xfId="0" applyNumberFormat="1" applyFont="1" applyBorder="1" applyAlignment="1">
      <alignment horizontal="center" vertical="top"/>
    </xf>
    <xf numFmtId="164" fontId="4" fillId="0" borderId="49" xfId="0" applyNumberFormat="1" applyFont="1" applyBorder="1" applyAlignment="1">
      <alignment horizontal="center" vertical="top"/>
    </xf>
    <xf numFmtId="164" fontId="4" fillId="0" borderId="56" xfId="0" applyNumberFormat="1" applyFont="1" applyBorder="1" applyAlignment="1">
      <alignment horizontal="center" vertical="top" wrapText="1"/>
    </xf>
    <xf numFmtId="164" fontId="4" fillId="0" borderId="19" xfId="0" applyNumberFormat="1" applyFont="1" applyBorder="1" applyAlignment="1">
      <alignment horizontal="center" vertical="top" wrapText="1"/>
    </xf>
    <xf numFmtId="164" fontId="4" fillId="0" borderId="49" xfId="0" applyNumberFormat="1" applyFont="1" applyBorder="1" applyAlignment="1">
      <alignment horizontal="center" vertical="top" wrapText="1"/>
    </xf>
    <xf numFmtId="164" fontId="4" fillId="0" borderId="32" xfId="0" applyNumberFormat="1" applyFont="1" applyBorder="1" applyAlignment="1">
      <alignment horizontal="center" vertical="top" wrapText="1"/>
    </xf>
    <xf numFmtId="164" fontId="4" fillId="0" borderId="20" xfId="0" applyNumberFormat="1" applyFont="1" applyBorder="1" applyAlignment="1">
      <alignment horizontal="center" vertical="top" wrapText="1"/>
    </xf>
    <xf numFmtId="164" fontId="4" fillId="0" borderId="65" xfId="0" applyNumberFormat="1" applyFont="1" applyBorder="1" applyAlignment="1">
      <alignment horizontal="center" vertical="top" wrapText="1"/>
    </xf>
    <xf numFmtId="164" fontId="4" fillId="0" borderId="32" xfId="0" applyNumberFormat="1" applyFont="1" applyFill="1" applyBorder="1" applyAlignment="1">
      <alignment horizontal="center" vertical="top" wrapText="1"/>
    </xf>
    <xf numFmtId="164" fontId="4" fillId="0" borderId="20" xfId="0" applyNumberFormat="1" applyFont="1" applyFill="1" applyBorder="1" applyAlignment="1">
      <alignment horizontal="center" vertical="top" wrapText="1"/>
    </xf>
    <xf numFmtId="164" fontId="4" fillId="0" borderId="65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65" xfId="0" applyFont="1" applyBorder="1" applyAlignment="1">
      <alignment horizontal="left" vertical="top" wrapText="1"/>
    </xf>
    <xf numFmtId="0" fontId="5" fillId="10" borderId="66" xfId="0" applyFont="1" applyFill="1" applyBorder="1" applyAlignment="1">
      <alignment horizontal="right" vertical="top"/>
    </xf>
    <xf numFmtId="0" fontId="5" fillId="10" borderId="1" xfId="0" applyFont="1" applyFill="1" applyBorder="1" applyAlignment="1">
      <alignment horizontal="right" vertical="top"/>
    </xf>
    <xf numFmtId="0" fontId="5" fillId="10" borderId="40" xfId="0" applyFont="1" applyFill="1" applyBorder="1" applyAlignment="1">
      <alignment horizontal="right" vertical="top"/>
    </xf>
    <xf numFmtId="0" fontId="5" fillId="10" borderId="67" xfId="0" applyFont="1" applyFill="1" applyBorder="1" applyAlignment="1">
      <alignment horizontal="right" vertical="top"/>
    </xf>
    <xf numFmtId="0" fontId="4" fillId="0" borderId="56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49" xfId="0" applyFont="1" applyBorder="1" applyAlignment="1">
      <alignment horizontal="left" vertical="top"/>
    </xf>
    <xf numFmtId="0" fontId="4" fillId="0" borderId="3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65" xfId="0" applyFont="1" applyBorder="1" applyAlignment="1">
      <alignment horizontal="left" vertical="top" wrapText="1"/>
    </xf>
    <xf numFmtId="0" fontId="5" fillId="7" borderId="56" xfId="0" applyFont="1" applyFill="1" applyBorder="1" applyAlignment="1">
      <alignment horizontal="left" vertical="top"/>
    </xf>
    <xf numFmtId="0" fontId="5" fillId="7" borderId="19" xfId="0" applyFont="1" applyFill="1" applyBorder="1" applyAlignment="1">
      <alignment horizontal="left" vertical="top"/>
    </xf>
    <xf numFmtId="0" fontId="5" fillId="7" borderId="21" xfId="0" applyFont="1" applyFill="1" applyBorder="1" applyAlignment="1">
      <alignment horizontal="left" vertical="top"/>
    </xf>
    <xf numFmtId="0" fontId="5" fillId="7" borderId="49" xfId="0" applyFont="1" applyFill="1" applyBorder="1" applyAlignment="1">
      <alignment horizontal="left" vertical="top"/>
    </xf>
    <xf numFmtId="0" fontId="2" fillId="0" borderId="56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49" xfId="0" applyFont="1" applyBorder="1" applyAlignment="1">
      <alignment horizontal="left" vertical="top" wrapText="1"/>
    </xf>
    <xf numFmtId="164" fontId="5" fillId="10" borderId="66" xfId="0" applyNumberFormat="1" applyFont="1" applyFill="1" applyBorder="1" applyAlignment="1">
      <alignment horizontal="center" vertical="top"/>
    </xf>
    <xf numFmtId="164" fontId="5" fillId="10" borderId="1" xfId="0" applyNumberFormat="1" applyFont="1" applyFill="1" applyBorder="1" applyAlignment="1">
      <alignment horizontal="center" vertical="top"/>
    </xf>
    <xf numFmtId="164" fontId="5" fillId="10" borderId="67" xfId="0" applyNumberFormat="1" applyFont="1" applyFill="1" applyBorder="1" applyAlignment="1">
      <alignment horizontal="center" vertical="top"/>
    </xf>
    <xf numFmtId="164" fontId="5" fillId="0" borderId="14" xfId="0" applyNumberFormat="1" applyFont="1" applyBorder="1" applyAlignment="1">
      <alignment horizontal="center" vertical="top" wrapText="1"/>
    </xf>
    <xf numFmtId="164" fontId="5" fillId="0" borderId="9" xfId="0" applyNumberFormat="1" applyFont="1" applyBorder="1" applyAlignment="1">
      <alignment horizontal="center" vertical="top" wrapText="1"/>
    </xf>
    <xf numFmtId="164" fontId="5" fillId="0" borderId="55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5" fillId="0" borderId="60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164" fontId="5" fillId="7" borderId="56" xfId="0" applyNumberFormat="1" applyFont="1" applyFill="1" applyBorder="1" applyAlignment="1">
      <alignment horizontal="center" vertical="top"/>
    </xf>
    <xf numFmtId="164" fontId="5" fillId="7" borderId="19" xfId="0" applyNumberFormat="1" applyFont="1" applyFill="1" applyBorder="1" applyAlignment="1">
      <alignment horizontal="center" vertical="top"/>
    </xf>
    <xf numFmtId="164" fontId="5" fillId="7" borderId="49" xfId="0" applyNumberFormat="1" applyFont="1" applyFill="1" applyBorder="1" applyAlignment="1">
      <alignment horizontal="center" vertical="top"/>
    </xf>
    <xf numFmtId="0" fontId="4" fillId="0" borderId="56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49" xfId="0" applyFont="1" applyBorder="1" applyAlignment="1">
      <alignment horizontal="left" vertical="top" wrapText="1"/>
    </xf>
    <xf numFmtId="164" fontId="5" fillId="7" borderId="56" xfId="0" applyNumberFormat="1" applyFont="1" applyFill="1" applyBorder="1" applyAlignment="1">
      <alignment horizontal="center" vertical="top" wrapText="1"/>
    </xf>
    <xf numFmtId="164" fontId="5" fillId="7" borderId="19" xfId="0" applyNumberFormat="1" applyFont="1" applyFill="1" applyBorder="1" applyAlignment="1">
      <alignment horizontal="center" vertical="top" wrapText="1"/>
    </xf>
    <xf numFmtId="164" fontId="5" fillId="7" borderId="49" xfId="0" applyNumberFormat="1" applyFont="1" applyFill="1" applyBorder="1" applyAlignment="1">
      <alignment horizontal="center" vertical="top" wrapText="1"/>
    </xf>
    <xf numFmtId="49" fontId="5" fillId="2" borderId="40" xfId="0" applyNumberFormat="1" applyFont="1" applyFill="1" applyBorder="1" applyAlignment="1">
      <alignment horizontal="right" vertical="top"/>
    </xf>
    <xf numFmtId="49" fontId="5" fillId="2" borderId="41" xfId="0" applyNumberFormat="1" applyFont="1" applyFill="1" applyBorder="1" applyAlignment="1">
      <alignment horizontal="right" vertical="top"/>
    </xf>
    <xf numFmtId="49" fontId="5" fillId="2" borderId="54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right"/>
    </xf>
    <xf numFmtId="164" fontId="6" fillId="7" borderId="7" xfId="0" applyNumberFormat="1" applyFont="1" applyFill="1" applyBorder="1" applyAlignment="1">
      <alignment horizontal="center" vertical="top" wrapText="1"/>
    </xf>
    <xf numFmtId="164" fontId="6" fillId="7" borderId="68" xfId="0" applyNumberFormat="1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top" wrapText="1"/>
    </xf>
    <xf numFmtId="49" fontId="4" fillId="0" borderId="37" xfId="0" applyNumberFormat="1" applyFont="1" applyBorder="1" applyAlignment="1">
      <alignment horizontal="center" vertical="top" wrapText="1"/>
    </xf>
    <xf numFmtId="49" fontId="4" fillId="0" borderId="44" xfId="0" applyNumberFormat="1" applyFont="1" applyBorder="1" applyAlignment="1">
      <alignment horizontal="center" vertical="top" wrapText="1"/>
    </xf>
    <xf numFmtId="0" fontId="10" fillId="0" borderId="23" xfId="0" applyFont="1" applyFill="1" applyBorder="1" applyAlignment="1">
      <alignment horizontal="left" vertical="top" wrapText="1"/>
    </xf>
    <xf numFmtId="164" fontId="4" fillId="0" borderId="35" xfId="0" applyNumberFormat="1" applyFont="1" applyFill="1" applyBorder="1" applyAlignment="1">
      <alignment horizontal="left" vertical="top" wrapText="1"/>
    </xf>
    <xf numFmtId="164" fontId="4" fillId="0" borderId="23" xfId="0" applyNumberFormat="1" applyFont="1" applyFill="1" applyBorder="1" applyAlignment="1">
      <alignment horizontal="left" vertical="top" wrapText="1"/>
    </xf>
    <xf numFmtId="164" fontId="4" fillId="0" borderId="50" xfId="0" applyNumberFormat="1" applyFont="1" applyFill="1" applyBorder="1" applyAlignment="1">
      <alignment horizontal="left" vertical="top" wrapText="1"/>
    </xf>
    <xf numFmtId="0" fontId="15" fillId="0" borderId="9" xfId="0" applyFont="1" applyFill="1" applyBorder="1" applyAlignment="1">
      <alignment horizontal="left" vertical="top" wrapText="1"/>
    </xf>
    <xf numFmtId="0" fontId="15" fillId="0" borderId="6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0" fontId="5" fillId="7" borderId="5" xfId="0" applyFont="1" applyFill="1" applyBorder="1" applyAlignment="1">
      <alignment horizontal="right" vertical="top"/>
    </xf>
    <xf numFmtId="0" fontId="5" fillId="7" borderId="68" xfId="0" applyFont="1" applyFill="1" applyBorder="1" applyAlignment="1">
      <alignment horizontal="right" vertical="top"/>
    </xf>
    <xf numFmtId="49" fontId="5" fillId="8" borderId="5" xfId="0" applyNumberFormat="1" applyFont="1" applyFill="1" applyBorder="1" applyAlignment="1">
      <alignment horizontal="right" vertical="top"/>
    </xf>
    <xf numFmtId="49" fontId="5" fillId="8" borderId="68" xfId="0" applyNumberFormat="1" applyFont="1" applyFill="1" applyBorder="1" applyAlignment="1">
      <alignment horizontal="right" vertical="top"/>
    </xf>
    <xf numFmtId="49" fontId="5" fillId="0" borderId="37" xfId="0" applyNumberFormat="1" applyFont="1" applyBorder="1" applyAlignment="1">
      <alignment horizontal="center" vertical="top"/>
    </xf>
    <xf numFmtId="0" fontId="4" fillId="3" borderId="27" xfId="0" applyFont="1" applyFill="1" applyBorder="1" applyAlignment="1">
      <alignment horizontal="left" vertical="top" wrapText="1"/>
    </xf>
    <xf numFmtId="0" fontId="5" fillId="0" borderId="34" xfId="0" applyFont="1" applyFill="1" applyBorder="1" applyAlignment="1">
      <alignment horizontal="center" vertical="top" wrapText="1"/>
    </xf>
    <xf numFmtId="0" fontId="5" fillId="0" borderId="52" xfId="0" applyFont="1" applyFill="1" applyBorder="1" applyAlignment="1">
      <alignment horizontal="center" vertical="top" wrapText="1"/>
    </xf>
    <xf numFmtId="49" fontId="4" fillId="0" borderId="28" xfId="0" applyNumberFormat="1" applyFont="1" applyBorder="1" applyAlignment="1">
      <alignment horizontal="center" vertical="top"/>
    </xf>
    <xf numFmtId="49" fontId="4" fillId="0" borderId="64" xfId="0" applyNumberFormat="1" applyFont="1" applyBorder="1" applyAlignment="1">
      <alignment horizontal="center" vertical="top"/>
    </xf>
    <xf numFmtId="49" fontId="5" fillId="0" borderId="44" xfId="0" applyNumberFormat="1" applyFont="1" applyBorder="1" applyAlignment="1">
      <alignment horizontal="center" vertical="top"/>
    </xf>
    <xf numFmtId="0" fontId="4" fillId="0" borderId="32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65" xfId="0" applyFont="1" applyBorder="1" applyAlignment="1">
      <alignment horizontal="left" vertical="top"/>
    </xf>
    <xf numFmtId="164" fontId="4" fillId="0" borderId="32" xfId="0" applyNumberFormat="1" applyFont="1" applyBorder="1" applyAlignment="1">
      <alignment horizontal="center" vertical="top"/>
    </xf>
    <xf numFmtId="164" fontId="4" fillId="0" borderId="20" xfId="0" applyNumberFormat="1" applyFont="1" applyBorder="1" applyAlignment="1">
      <alignment horizontal="center" vertical="top"/>
    </xf>
    <xf numFmtId="164" fontId="4" fillId="0" borderId="65" xfId="0" applyNumberFormat="1" applyFont="1" applyBorder="1" applyAlignment="1">
      <alignment horizontal="center" vertical="top"/>
    </xf>
    <xf numFmtId="49" fontId="5" fillId="8" borderId="15" xfId="0" applyNumberFormat="1" applyFont="1" applyFill="1" applyBorder="1" applyAlignment="1">
      <alignment horizontal="center" vertical="top"/>
    </xf>
    <xf numFmtId="49" fontId="5" fillId="8" borderId="16" xfId="0" applyNumberFormat="1" applyFont="1" applyFill="1" applyBorder="1" applyAlignment="1">
      <alignment horizontal="center" vertical="top"/>
    </xf>
    <xf numFmtId="0" fontId="5" fillId="0" borderId="53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49" fontId="4" fillId="0" borderId="46" xfId="0" applyNumberFormat="1" applyFont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left" vertical="top" wrapText="1"/>
    </xf>
    <xf numFmtId="49" fontId="5" fillId="3" borderId="40" xfId="0" applyNumberFormat="1" applyFont="1" applyFill="1" applyBorder="1" applyAlignment="1">
      <alignment horizontal="center" vertical="top"/>
    </xf>
    <xf numFmtId="49" fontId="5" fillId="3" borderId="41" xfId="0" applyNumberFormat="1" applyFont="1" applyFill="1" applyBorder="1" applyAlignment="1">
      <alignment horizontal="center" vertical="top"/>
    </xf>
    <xf numFmtId="49" fontId="5" fillId="3" borderId="54" xfId="0" applyNumberFormat="1" applyFont="1" applyFill="1" applyBorder="1" applyAlignment="1">
      <alignment horizontal="center" vertical="top"/>
    </xf>
    <xf numFmtId="0" fontId="4" fillId="3" borderId="0" xfId="0" applyNumberFormat="1" applyFont="1" applyFill="1" applyBorder="1" applyAlignment="1">
      <alignment horizontal="left" vertical="top" wrapText="1"/>
    </xf>
    <xf numFmtId="0" fontId="4" fillId="3" borderId="23" xfId="0" applyNumberFormat="1" applyFont="1" applyFill="1" applyBorder="1" applyAlignment="1">
      <alignment horizontal="center" vertical="center"/>
    </xf>
    <xf numFmtId="0" fontId="4" fillId="3" borderId="50" xfId="0" applyNumberFormat="1" applyFont="1" applyFill="1" applyBorder="1" applyAlignment="1">
      <alignment horizontal="center" vertical="center"/>
    </xf>
    <xf numFmtId="0" fontId="11" fillId="0" borderId="18" xfId="0" applyNumberFormat="1" applyFont="1" applyBorder="1" applyAlignment="1">
      <alignment vertical="top" wrapText="1"/>
    </xf>
    <xf numFmtId="164" fontId="5" fillId="8" borderId="7" xfId="0" applyNumberFormat="1" applyFont="1" applyFill="1" applyBorder="1" applyAlignment="1">
      <alignment horizontal="center" vertical="top" wrapText="1"/>
    </xf>
    <xf numFmtId="164" fontId="5" fillId="8" borderId="68" xfId="0" applyNumberFormat="1" applyFont="1" applyFill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164" fontId="17" fillId="0" borderId="56" xfId="0" applyNumberFormat="1" applyFont="1" applyBorder="1" applyAlignment="1">
      <alignment horizontal="center" vertical="top"/>
    </xf>
    <xf numFmtId="164" fontId="17" fillId="0" borderId="19" xfId="0" applyNumberFormat="1" applyFont="1" applyBorder="1" applyAlignment="1">
      <alignment horizontal="center" vertical="top"/>
    </xf>
    <xf numFmtId="164" fontId="17" fillId="0" borderId="49" xfId="0" applyNumberFormat="1" applyFont="1" applyBorder="1" applyAlignment="1">
      <alignment horizontal="center" vertical="top"/>
    </xf>
    <xf numFmtId="49" fontId="5" fillId="6" borderId="8" xfId="0" applyNumberFormat="1" applyFont="1" applyFill="1" applyBorder="1" applyAlignment="1">
      <alignment horizontal="left" vertical="top" wrapText="1"/>
    </xf>
    <xf numFmtId="49" fontId="5" fillId="6" borderId="18" xfId="0" applyNumberFormat="1" applyFont="1" applyFill="1" applyBorder="1" applyAlignment="1">
      <alignment horizontal="left" vertical="top" wrapText="1"/>
    </xf>
    <xf numFmtId="49" fontId="5" fillId="6" borderId="38" xfId="0" applyNumberFormat="1" applyFont="1" applyFill="1" applyBorder="1" applyAlignment="1">
      <alignment horizontal="left" vertical="top" wrapText="1"/>
    </xf>
    <xf numFmtId="0" fontId="5" fillId="7" borderId="32" xfId="0" applyFont="1" applyFill="1" applyBorder="1" applyAlignment="1">
      <alignment horizontal="left" vertical="top" wrapText="1"/>
    </xf>
    <xf numFmtId="0" fontId="5" fillId="7" borderId="20" xfId="0" applyFont="1" applyFill="1" applyBorder="1" applyAlignment="1">
      <alignment horizontal="left" vertical="top" wrapText="1"/>
    </xf>
    <xf numFmtId="0" fontId="5" fillId="7" borderId="65" xfId="0" applyFont="1" applyFill="1" applyBorder="1" applyAlignment="1">
      <alignment horizontal="left" vertical="top" wrapText="1"/>
    </xf>
    <xf numFmtId="0" fontId="5" fillId="8" borderId="21" xfId="0" applyFont="1" applyFill="1" applyBorder="1" applyAlignment="1">
      <alignment horizontal="left" vertical="top"/>
    </xf>
    <xf numFmtId="0" fontId="5" fillId="8" borderId="20" xfId="0" applyFont="1" applyFill="1" applyBorder="1" applyAlignment="1">
      <alignment horizontal="left" vertical="top"/>
    </xf>
    <xf numFmtId="0" fontId="5" fillId="8" borderId="65" xfId="0" applyFont="1" applyFill="1" applyBorder="1" applyAlignment="1">
      <alignment horizontal="left" vertical="top"/>
    </xf>
    <xf numFmtId="0" fontId="5" fillId="2" borderId="46" xfId="0" applyFont="1" applyFill="1" applyBorder="1" applyAlignment="1">
      <alignment horizontal="left" vertical="top" wrapText="1"/>
    </xf>
    <xf numFmtId="0" fontId="5" fillId="2" borderId="53" xfId="0" applyFont="1" applyFill="1" applyBorder="1" applyAlignment="1">
      <alignment horizontal="left" vertical="top" wrapText="1"/>
    </xf>
    <xf numFmtId="0" fontId="5" fillId="2" borderId="57" xfId="0" applyFont="1" applyFill="1" applyBorder="1" applyAlignment="1">
      <alignment horizontal="left" vertical="top" wrapText="1"/>
    </xf>
    <xf numFmtId="0" fontId="5" fillId="2" borderId="74" xfId="0" applyFont="1" applyFill="1" applyBorder="1" applyAlignment="1">
      <alignment horizontal="left" vertical="top" wrapText="1"/>
    </xf>
    <xf numFmtId="0" fontId="11" fillId="0" borderId="18" xfId="0" applyNumberFormat="1" applyFont="1" applyBorder="1" applyAlignment="1">
      <alignment horizontal="left" vertical="top" wrapText="1"/>
    </xf>
    <xf numFmtId="0" fontId="1" fillId="0" borderId="73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vertical="top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colors>
    <mruColors>
      <color rgb="FFFFFF66"/>
      <color rgb="FFCCECFF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apas1"/>
  <dimension ref="A1:AI105"/>
  <sheetViews>
    <sheetView tabSelected="1" zoomScale="110" zoomScaleNormal="110" zoomScaleSheetLayoutView="100" workbookViewId="0"/>
  </sheetViews>
  <sheetFormatPr defaultRowHeight="12.75" x14ac:dyDescent="0.2"/>
  <cols>
    <col min="1" max="1" width="2.28515625" style="4" customWidth="1"/>
    <col min="2" max="2" width="2.42578125" style="4" customWidth="1"/>
    <col min="3" max="4" width="2.5703125" style="4" customWidth="1"/>
    <col min="5" max="5" width="30.42578125" style="4" customWidth="1"/>
    <col min="6" max="6" width="3.5703125" style="6" customWidth="1"/>
    <col min="7" max="7" width="3.140625" style="6" customWidth="1"/>
    <col min="8" max="8" width="2.7109375" style="27" customWidth="1"/>
    <col min="9" max="9" width="29" style="27" customWidth="1"/>
    <col min="10" max="10" width="7.5703125" style="6" customWidth="1"/>
    <col min="11" max="11" width="7.42578125" style="4" customWidth="1"/>
    <col min="12" max="12" width="7.140625" style="4" customWidth="1"/>
    <col min="13" max="14" width="6.140625" style="4" customWidth="1"/>
    <col min="15" max="15" width="28.42578125" style="35" customWidth="1"/>
    <col min="16" max="16" width="4.7109375" style="5" customWidth="1"/>
    <col min="17" max="16384" width="9.140625" style="1"/>
  </cols>
  <sheetData>
    <row r="1" spans="1:16" ht="85.5" customHeight="1" x14ac:dyDescent="0.2">
      <c r="N1" s="411" t="s">
        <v>169</v>
      </c>
      <c r="O1" s="411"/>
      <c r="P1" s="411"/>
    </row>
    <row r="2" spans="1:16" s="9" customFormat="1" ht="13.5" customHeight="1" x14ac:dyDescent="0.2">
      <c r="A2" s="491" t="s">
        <v>114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</row>
    <row r="3" spans="1:16" s="9" customFormat="1" ht="21" customHeight="1" x14ac:dyDescent="0.2">
      <c r="A3" s="494" t="s">
        <v>107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</row>
    <row r="4" spans="1:16" s="9" customFormat="1" ht="15" customHeight="1" x14ac:dyDescent="0.2">
      <c r="A4" s="491" t="s">
        <v>54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</row>
    <row r="5" spans="1:16" s="9" customFormat="1" ht="14.25" customHeight="1" thickBot="1" x14ac:dyDescent="0.25">
      <c r="A5" s="7"/>
      <c r="B5" s="7"/>
      <c r="C5" s="7"/>
      <c r="D5" s="7"/>
      <c r="E5" s="7"/>
      <c r="F5" s="95"/>
      <c r="G5" s="95"/>
      <c r="H5" s="28"/>
      <c r="I5" s="28"/>
      <c r="J5" s="95"/>
      <c r="K5" s="7"/>
      <c r="L5" s="7"/>
      <c r="M5" s="7"/>
      <c r="N5" s="7"/>
      <c r="O5" s="493" t="s">
        <v>0</v>
      </c>
      <c r="P5" s="493"/>
    </row>
    <row r="6" spans="1:16" s="9" customFormat="1" ht="36.75" customHeight="1" thickBot="1" x14ac:dyDescent="0.25">
      <c r="A6" s="496" t="s">
        <v>1</v>
      </c>
      <c r="B6" s="499" t="s">
        <v>2</v>
      </c>
      <c r="C6" s="499" t="s">
        <v>3</v>
      </c>
      <c r="D6" s="433" t="s">
        <v>55</v>
      </c>
      <c r="E6" s="519" t="s">
        <v>27</v>
      </c>
      <c r="F6" s="442" t="s">
        <v>4</v>
      </c>
      <c r="G6" s="524" t="s">
        <v>87</v>
      </c>
      <c r="H6" s="445" t="s">
        <v>5</v>
      </c>
      <c r="I6" s="507" t="s">
        <v>115</v>
      </c>
      <c r="J6" s="503" t="s">
        <v>6</v>
      </c>
      <c r="K6" s="451" t="s">
        <v>155</v>
      </c>
      <c r="L6" s="452"/>
      <c r="M6" s="452"/>
      <c r="N6" s="453"/>
      <c r="O6" s="429" t="s">
        <v>58</v>
      </c>
      <c r="P6" s="430"/>
    </row>
    <row r="7" spans="1:16" s="9" customFormat="1" ht="15" customHeight="1" x14ac:dyDescent="0.2">
      <c r="A7" s="497"/>
      <c r="B7" s="500"/>
      <c r="C7" s="500"/>
      <c r="D7" s="434"/>
      <c r="E7" s="520"/>
      <c r="F7" s="443"/>
      <c r="G7" s="525"/>
      <c r="H7" s="446"/>
      <c r="I7" s="508"/>
      <c r="J7" s="504"/>
      <c r="K7" s="513" t="s">
        <v>7</v>
      </c>
      <c r="L7" s="492" t="s">
        <v>8</v>
      </c>
      <c r="M7" s="492"/>
      <c r="N7" s="522" t="s">
        <v>28</v>
      </c>
      <c r="O7" s="431" t="s">
        <v>139</v>
      </c>
      <c r="P7" s="510" t="s">
        <v>138</v>
      </c>
    </row>
    <row r="8" spans="1:16" s="9" customFormat="1" ht="117.75" customHeight="1" thickBot="1" x14ac:dyDescent="0.25">
      <c r="A8" s="498"/>
      <c r="B8" s="501"/>
      <c r="C8" s="501"/>
      <c r="D8" s="435"/>
      <c r="E8" s="521"/>
      <c r="F8" s="444"/>
      <c r="G8" s="526"/>
      <c r="H8" s="447"/>
      <c r="I8" s="509"/>
      <c r="J8" s="505"/>
      <c r="K8" s="514"/>
      <c r="L8" s="107" t="s">
        <v>7</v>
      </c>
      <c r="M8" s="10" t="s">
        <v>29</v>
      </c>
      <c r="N8" s="523"/>
      <c r="O8" s="432"/>
      <c r="P8" s="511"/>
    </row>
    <row r="9" spans="1:16" ht="14.25" customHeight="1" x14ac:dyDescent="0.2">
      <c r="A9" s="454" t="s">
        <v>32</v>
      </c>
      <c r="B9" s="455"/>
      <c r="C9" s="455"/>
      <c r="D9" s="455"/>
      <c r="E9" s="455"/>
      <c r="F9" s="455"/>
      <c r="G9" s="455"/>
      <c r="H9" s="455"/>
      <c r="I9" s="455"/>
      <c r="J9" s="455"/>
      <c r="K9" s="455"/>
      <c r="L9" s="455"/>
      <c r="M9" s="455"/>
      <c r="N9" s="455"/>
      <c r="O9" s="455"/>
      <c r="P9" s="456"/>
    </row>
    <row r="10" spans="1:16" ht="14.25" customHeight="1" thickBot="1" x14ac:dyDescent="0.25">
      <c r="A10" s="448" t="s">
        <v>36</v>
      </c>
      <c r="B10" s="449"/>
      <c r="C10" s="449"/>
      <c r="D10" s="449"/>
      <c r="E10" s="449"/>
      <c r="F10" s="449"/>
      <c r="G10" s="449"/>
      <c r="H10" s="449"/>
      <c r="I10" s="449"/>
      <c r="J10" s="449"/>
      <c r="K10" s="449"/>
      <c r="L10" s="449"/>
      <c r="M10" s="449"/>
      <c r="N10" s="449"/>
      <c r="O10" s="449"/>
      <c r="P10" s="450"/>
    </row>
    <row r="11" spans="1:16" ht="14.25" customHeight="1" thickBot="1" x14ac:dyDescent="0.25">
      <c r="A11" s="265" t="s">
        <v>9</v>
      </c>
      <c r="B11" s="462" t="s">
        <v>50</v>
      </c>
      <c r="C11" s="462"/>
      <c r="D11" s="462"/>
      <c r="E11" s="462"/>
      <c r="F11" s="462"/>
      <c r="G11" s="462"/>
      <c r="H11" s="462"/>
      <c r="I11" s="462"/>
      <c r="J11" s="462"/>
      <c r="K11" s="462"/>
      <c r="L11" s="462"/>
      <c r="M11" s="462"/>
      <c r="N11" s="462"/>
      <c r="O11" s="462"/>
      <c r="P11" s="463"/>
    </row>
    <row r="12" spans="1:16" ht="14.25" customHeight="1" thickBot="1" x14ac:dyDescent="0.25">
      <c r="A12" s="265" t="s">
        <v>9</v>
      </c>
      <c r="B12" s="11" t="s">
        <v>9</v>
      </c>
      <c r="C12" s="436" t="s">
        <v>45</v>
      </c>
      <c r="D12" s="436"/>
      <c r="E12" s="436"/>
      <c r="F12" s="436"/>
      <c r="G12" s="436"/>
      <c r="H12" s="436"/>
      <c r="I12" s="436"/>
      <c r="J12" s="436"/>
      <c r="K12" s="436"/>
      <c r="L12" s="436"/>
      <c r="M12" s="436"/>
      <c r="N12" s="436"/>
      <c r="O12" s="436"/>
      <c r="P12" s="437"/>
    </row>
    <row r="13" spans="1:16" ht="27.75" customHeight="1" x14ac:dyDescent="0.2">
      <c r="A13" s="266" t="s">
        <v>9</v>
      </c>
      <c r="B13" s="18" t="s">
        <v>9</v>
      </c>
      <c r="C13" s="16" t="s">
        <v>9</v>
      </c>
      <c r="D13" s="77"/>
      <c r="E13" s="177" t="s">
        <v>62</v>
      </c>
      <c r="F13" s="460"/>
      <c r="G13" s="423" t="s">
        <v>14</v>
      </c>
      <c r="H13" s="458" t="s">
        <v>39</v>
      </c>
      <c r="I13" s="440" t="s">
        <v>116</v>
      </c>
      <c r="J13" s="51"/>
      <c r="K13" s="326"/>
      <c r="L13" s="327"/>
      <c r="M13" s="327"/>
      <c r="N13" s="328"/>
      <c r="O13" s="52"/>
      <c r="P13" s="116"/>
    </row>
    <row r="14" spans="1:16" ht="29.25" customHeight="1" x14ac:dyDescent="0.2">
      <c r="A14" s="267"/>
      <c r="B14" s="20"/>
      <c r="C14" s="14"/>
      <c r="D14" s="80"/>
      <c r="E14" s="175" t="s">
        <v>140</v>
      </c>
      <c r="F14" s="518"/>
      <c r="G14" s="517"/>
      <c r="H14" s="506"/>
      <c r="I14" s="512"/>
      <c r="J14" s="179" t="s">
        <v>12</v>
      </c>
      <c r="K14" s="329">
        <f>L14</f>
        <v>199</v>
      </c>
      <c r="L14" s="320">
        <v>199</v>
      </c>
      <c r="M14" s="330"/>
      <c r="N14" s="331"/>
      <c r="O14" s="50" t="s">
        <v>64</v>
      </c>
      <c r="P14" s="176">
        <v>5</v>
      </c>
    </row>
    <row r="15" spans="1:16" ht="29.25" customHeight="1" x14ac:dyDescent="0.2">
      <c r="A15" s="267"/>
      <c r="B15" s="20"/>
      <c r="C15" s="14"/>
      <c r="D15" s="80"/>
      <c r="E15" s="175" t="s">
        <v>142</v>
      </c>
      <c r="F15" s="518"/>
      <c r="G15" s="517"/>
      <c r="H15" s="506"/>
      <c r="I15" s="512"/>
      <c r="J15" s="178" t="s">
        <v>12</v>
      </c>
      <c r="K15" s="329">
        <f>L15</f>
        <v>245</v>
      </c>
      <c r="L15" s="320">
        <v>245</v>
      </c>
      <c r="M15" s="330"/>
      <c r="N15" s="331"/>
      <c r="O15" s="180" t="s">
        <v>63</v>
      </c>
      <c r="P15" s="181">
        <v>60</v>
      </c>
    </row>
    <row r="16" spans="1:16" ht="14.25" customHeight="1" x14ac:dyDescent="0.2">
      <c r="A16" s="267"/>
      <c r="B16" s="20"/>
      <c r="C16" s="14"/>
      <c r="D16" s="80"/>
      <c r="E16" s="457" t="s">
        <v>141</v>
      </c>
      <c r="F16" s="518"/>
      <c r="G16" s="517"/>
      <c r="H16" s="506"/>
      <c r="I16" s="512"/>
      <c r="J16" s="179" t="s">
        <v>12</v>
      </c>
      <c r="K16" s="313">
        <f>L16</f>
        <v>10</v>
      </c>
      <c r="L16" s="314">
        <v>10</v>
      </c>
      <c r="M16" s="314"/>
      <c r="N16" s="315"/>
      <c r="O16" s="438" t="s">
        <v>65</v>
      </c>
      <c r="P16" s="515">
        <v>10</v>
      </c>
    </row>
    <row r="17" spans="1:20" ht="14.25" customHeight="1" thickBot="1" x14ac:dyDescent="0.25">
      <c r="A17" s="267"/>
      <c r="B17" s="20"/>
      <c r="C17" s="14"/>
      <c r="D17" s="78"/>
      <c r="E17" s="413"/>
      <c r="F17" s="461"/>
      <c r="G17" s="424"/>
      <c r="H17" s="459"/>
      <c r="I17" s="441"/>
      <c r="J17" s="345" t="s">
        <v>16</v>
      </c>
      <c r="K17" s="332">
        <f>L17+N17</f>
        <v>454</v>
      </c>
      <c r="L17" s="333">
        <f>SUM(L13:L16)</f>
        <v>454</v>
      </c>
      <c r="M17" s="333"/>
      <c r="N17" s="334"/>
      <c r="O17" s="439"/>
      <c r="P17" s="516"/>
    </row>
    <row r="18" spans="1:20" ht="18" customHeight="1" x14ac:dyDescent="0.2">
      <c r="A18" s="266" t="s">
        <v>9</v>
      </c>
      <c r="B18" s="18" t="s">
        <v>9</v>
      </c>
      <c r="C18" s="16" t="s">
        <v>10</v>
      </c>
      <c r="D18" s="77"/>
      <c r="E18" s="412" t="s">
        <v>110</v>
      </c>
      <c r="F18" s="460"/>
      <c r="G18" s="423" t="s">
        <v>14</v>
      </c>
      <c r="H18" s="458" t="s">
        <v>39</v>
      </c>
      <c r="I18" s="440" t="s">
        <v>116</v>
      </c>
      <c r="J18" s="51" t="s">
        <v>12</v>
      </c>
      <c r="K18" s="326">
        <f>L18+N18</f>
        <v>180</v>
      </c>
      <c r="L18" s="327">
        <v>180</v>
      </c>
      <c r="M18" s="327"/>
      <c r="N18" s="328"/>
      <c r="O18" s="98" t="s">
        <v>111</v>
      </c>
      <c r="P18" s="117">
        <v>1</v>
      </c>
    </row>
    <row r="19" spans="1:20" ht="14.25" customHeight="1" thickBot="1" x14ac:dyDescent="0.25">
      <c r="A19" s="267"/>
      <c r="B19" s="20"/>
      <c r="C19" s="14"/>
      <c r="D19" s="78"/>
      <c r="E19" s="413"/>
      <c r="F19" s="461"/>
      <c r="G19" s="424"/>
      <c r="H19" s="459"/>
      <c r="I19" s="441"/>
      <c r="J19" s="345" t="s">
        <v>16</v>
      </c>
      <c r="K19" s="332">
        <f>L19+N19</f>
        <v>180</v>
      </c>
      <c r="L19" s="333">
        <f>SUM(L18:L18)</f>
        <v>180</v>
      </c>
      <c r="M19" s="333"/>
      <c r="N19" s="334"/>
      <c r="O19" s="110"/>
      <c r="P19" s="118"/>
    </row>
    <row r="20" spans="1:20" ht="16.5" customHeight="1" x14ac:dyDescent="0.2">
      <c r="A20" s="266" t="s">
        <v>9</v>
      </c>
      <c r="B20" s="18" t="s">
        <v>9</v>
      </c>
      <c r="C20" s="16" t="s">
        <v>11</v>
      </c>
      <c r="D20" s="77"/>
      <c r="E20" s="412" t="s">
        <v>112</v>
      </c>
      <c r="F20" s="460"/>
      <c r="G20" s="423" t="s">
        <v>14</v>
      </c>
      <c r="H20" s="458" t="s">
        <v>39</v>
      </c>
      <c r="I20" s="440" t="s">
        <v>116</v>
      </c>
      <c r="J20" s="51" t="s">
        <v>12</v>
      </c>
      <c r="K20" s="326">
        <f>L20+N20</f>
        <v>31.2</v>
      </c>
      <c r="L20" s="327">
        <v>31.2</v>
      </c>
      <c r="M20" s="327"/>
      <c r="N20" s="328"/>
      <c r="O20" s="480" t="s">
        <v>66</v>
      </c>
      <c r="P20" s="478">
        <v>2</v>
      </c>
    </row>
    <row r="21" spans="1:20" ht="14.25" customHeight="1" thickBot="1" x14ac:dyDescent="0.25">
      <c r="A21" s="268"/>
      <c r="B21" s="163"/>
      <c r="C21" s="164"/>
      <c r="D21" s="78"/>
      <c r="E21" s="413"/>
      <c r="F21" s="461"/>
      <c r="G21" s="424"/>
      <c r="H21" s="459"/>
      <c r="I21" s="441"/>
      <c r="J21" s="345" t="s">
        <v>16</v>
      </c>
      <c r="K21" s="332">
        <f>L21+N21</f>
        <v>31.2</v>
      </c>
      <c r="L21" s="333">
        <f>SUM(L20:L20)</f>
        <v>31.2</v>
      </c>
      <c r="M21" s="333"/>
      <c r="N21" s="334"/>
      <c r="O21" s="481"/>
      <c r="P21" s="479"/>
    </row>
    <row r="22" spans="1:20" ht="28.5" customHeight="1" x14ac:dyDescent="0.2">
      <c r="A22" s="269" t="s">
        <v>9</v>
      </c>
      <c r="B22" s="18" t="s">
        <v>9</v>
      </c>
      <c r="C22" s="16" t="s">
        <v>13</v>
      </c>
      <c r="D22" s="81"/>
      <c r="E22" s="54" t="s">
        <v>57</v>
      </c>
      <c r="F22" s="482"/>
      <c r="G22" s="485" t="s">
        <v>14</v>
      </c>
      <c r="H22" s="488" t="s">
        <v>39</v>
      </c>
      <c r="I22" s="139" t="s">
        <v>116</v>
      </c>
      <c r="J22" s="55"/>
      <c r="K22" s="335"/>
      <c r="L22" s="336"/>
      <c r="M22" s="336"/>
      <c r="N22" s="337"/>
      <c r="O22" s="100"/>
      <c r="P22" s="119"/>
    </row>
    <row r="23" spans="1:20" ht="54" customHeight="1" x14ac:dyDescent="0.2">
      <c r="A23" s="270"/>
      <c r="B23" s="20"/>
      <c r="C23" s="14"/>
      <c r="D23" s="80"/>
      <c r="E23" s="56" t="s">
        <v>67</v>
      </c>
      <c r="F23" s="483"/>
      <c r="G23" s="486"/>
      <c r="H23" s="489"/>
      <c r="I23" s="108"/>
      <c r="J23" s="57" t="s">
        <v>12</v>
      </c>
      <c r="K23" s="329">
        <f>L23+N23</f>
        <v>386</v>
      </c>
      <c r="L23" s="320">
        <v>386</v>
      </c>
      <c r="M23" s="320"/>
      <c r="N23" s="321"/>
      <c r="O23" s="101" t="s">
        <v>68</v>
      </c>
      <c r="P23" s="120">
        <v>1</v>
      </c>
    </row>
    <row r="24" spans="1:20" ht="15.75" customHeight="1" x14ac:dyDescent="0.2">
      <c r="A24" s="270"/>
      <c r="B24" s="20"/>
      <c r="C24" s="14"/>
      <c r="D24" s="80"/>
      <c r="E24" s="416" t="s">
        <v>56</v>
      </c>
      <c r="F24" s="483"/>
      <c r="G24" s="486"/>
      <c r="H24" s="489"/>
      <c r="I24" s="108"/>
      <c r="J24" s="70" t="s">
        <v>12</v>
      </c>
      <c r="K24" s="377">
        <f>L24+N24</f>
        <v>202.2</v>
      </c>
      <c r="L24" s="342">
        <f>129.5+72.7</f>
        <v>202.2</v>
      </c>
      <c r="M24" s="339"/>
      <c r="N24" s="340"/>
      <c r="O24" s="114" t="s">
        <v>117</v>
      </c>
      <c r="P24" s="121">
        <v>1</v>
      </c>
      <c r="T24" s="69"/>
    </row>
    <row r="25" spans="1:20" ht="15.75" customHeight="1" x14ac:dyDescent="0.2">
      <c r="A25" s="270"/>
      <c r="B25" s="20"/>
      <c r="C25" s="14"/>
      <c r="D25" s="80"/>
      <c r="E25" s="417"/>
      <c r="F25" s="483"/>
      <c r="G25" s="486"/>
      <c r="H25" s="489"/>
      <c r="I25" s="108"/>
      <c r="J25" s="70"/>
      <c r="K25" s="364"/>
      <c r="L25" s="339"/>
      <c r="M25" s="339"/>
      <c r="N25" s="340"/>
      <c r="O25" s="114" t="s">
        <v>118</v>
      </c>
      <c r="P25" s="121">
        <v>1</v>
      </c>
    </row>
    <row r="26" spans="1:20" ht="15.75" customHeight="1" x14ac:dyDescent="0.2">
      <c r="A26" s="270"/>
      <c r="B26" s="20"/>
      <c r="C26" s="14"/>
      <c r="D26" s="80"/>
      <c r="E26" s="418"/>
      <c r="F26" s="483"/>
      <c r="G26" s="486"/>
      <c r="H26" s="489"/>
      <c r="I26" s="108"/>
      <c r="J26" s="70"/>
      <c r="K26" s="338"/>
      <c r="L26" s="339"/>
      <c r="M26" s="339"/>
      <c r="N26" s="340"/>
      <c r="O26" s="114" t="s">
        <v>119</v>
      </c>
      <c r="P26" s="121">
        <v>1</v>
      </c>
    </row>
    <row r="27" spans="1:20" ht="27" customHeight="1" x14ac:dyDescent="0.2">
      <c r="A27" s="270"/>
      <c r="B27" s="17"/>
      <c r="C27" s="14"/>
      <c r="D27" s="76"/>
      <c r="E27" s="457" t="s">
        <v>19</v>
      </c>
      <c r="F27" s="483"/>
      <c r="G27" s="486"/>
      <c r="H27" s="489"/>
      <c r="I27" s="108"/>
      <c r="J27" s="71" t="s">
        <v>12</v>
      </c>
      <c r="K27" s="341">
        <f>L27+N27</f>
        <v>36.1</v>
      </c>
      <c r="L27" s="342">
        <v>36.1</v>
      </c>
      <c r="M27" s="342"/>
      <c r="N27" s="343"/>
      <c r="O27" s="45" t="s">
        <v>82</v>
      </c>
      <c r="P27" s="122" t="s">
        <v>39</v>
      </c>
    </row>
    <row r="28" spans="1:20" ht="27.75" customHeight="1" x14ac:dyDescent="0.2">
      <c r="A28" s="270"/>
      <c r="B28" s="17"/>
      <c r="C28" s="14"/>
      <c r="D28" s="76"/>
      <c r="E28" s="466"/>
      <c r="F28" s="483"/>
      <c r="G28" s="486"/>
      <c r="H28" s="489"/>
      <c r="I28" s="108"/>
      <c r="J28" s="59"/>
      <c r="K28" s="338"/>
      <c r="L28" s="339"/>
      <c r="M28" s="339"/>
      <c r="N28" s="340"/>
      <c r="O28" s="102" t="s">
        <v>83</v>
      </c>
      <c r="P28" s="123" t="s">
        <v>81</v>
      </c>
    </row>
    <row r="29" spans="1:20" ht="26.25" customHeight="1" x14ac:dyDescent="0.2">
      <c r="A29" s="270"/>
      <c r="B29" s="17"/>
      <c r="C29" s="14"/>
      <c r="D29" s="76"/>
      <c r="E29" s="414"/>
      <c r="F29" s="483"/>
      <c r="G29" s="486"/>
      <c r="H29" s="489"/>
      <c r="I29" s="108"/>
      <c r="J29" s="99"/>
      <c r="K29" s="338"/>
      <c r="L29" s="339"/>
      <c r="M29" s="339"/>
      <c r="N29" s="340"/>
      <c r="O29" s="421" t="s">
        <v>113</v>
      </c>
      <c r="P29" s="419"/>
    </row>
    <row r="30" spans="1:20" ht="15" customHeight="1" thickBot="1" x14ac:dyDescent="0.25">
      <c r="A30" s="271"/>
      <c r="B30" s="11"/>
      <c r="C30" s="25"/>
      <c r="D30" s="79"/>
      <c r="E30" s="415"/>
      <c r="F30" s="484"/>
      <c r="G30" s="487"/>
      <c r="H30" s="490"/>
      <c r="I30" s="109"/>
      <c r="J30" s="346" t="s">
        <v>16</v>
      </c>
      <c r="K30" s="332">
        <f>SUM(K22:K29)</f>
        <v>624.30000000000007</v>
      </c>
      <c r="L30" s="332">
        <f>SUM(L22:L29)</f>
        <v>624.30000000000007</v>
      </c>
      <c r="M30" s="332">
        <f>SUM(M22:M29)</f>
        <v>0</v>
      </c>
      <c r="N30" s="344">
        <f>SUM(N22:N29)</f>
        <v>0</v>
      </c>
      <c r="O30" s="422"/>
      <c r="P30" s="420"/>
    </row>
    <row r="31" spans="1:20" ht="14.25" customHeight="1" thickBot="1" x14ac:dyDescent="0.25">
      <c r="A31" s="272" t="s">
        <v>9</v>
      </c>
      <c r="B31" s="112" t="s">
        <v>9</v>
      </c>
      <c r="C31" s="425" t="s">
        <v>15</v>
      </c>
      <c r="D31" s="426"/>
      <c r="E31" s="426"/>
      <c r="F31" s="426"/>
      <c r="G31" s="426"/>
      <c r="H31" s="427"/>
      <c r="I31" s="427"/>
      <c r="J31" s="428"/>
      <c r="K31" s="15">
        <f>K30+K21+K19+K17</f>
        <v>1289.5</v>
      </c>
      <c r="L31" s="15">
        <f>L30+L21+L19+L17</f>
        <v>1289.5</v>
      </c>
      <c r="M31" s="15">
        <f>M30+M21+M19+M17</f>
        <v>0</v>
      </c>
      <c r="N31" s="15">
        <f>N30+N21+N19+N17</f>
        <v>0</v>
      </c>
      <c r="O31" s="474"/>
      <c r="P31" s="475"/>
    </row>
    <row r="32" spans="1:20" ht="15" customHeight="1" thickBot="1" x14ac:dyDescent="0.25">
      <c r="A32" s="273" t="s">
        <v>9</v>
      </c>
      <c r="B32" s="19" t="s">
        <v>10</v>
      </c>
      <c r="C32" s="467" t="s">
        <v>104</v>
      </c>
      <c r="D32" s="468"/>
      <c r="E32" s="468"/>
      <c r="F32" s="468"/>
      <c r="G32" s="468"/>
      <c r="H32" s="468"/>
      <c r="I32" s="468"/>
      <c r="J32" s="469"/>
      <c r="K32" s="469"/>
      <c r="L32" s="469"/>
      <c r="M32" s="469"/>
      <c r="N32" s="469"/>
      <c r="O32" s="469"/>
      <c r="P32" s="470"/>
    </row>
    <row r="33" spans="1:17" ht="15.75" customHeight="1" x14ac:dyDescent="0.2">
      <c r="A33" s="273" t="s">
        <v>9</v>
      </c>
      <c r="B33" s="19" t="s">
        <v>10</v>
      </c>
      <c r="C33" s="16" t="s">
        <v>9</v>
      </c>
      <c r="D33" s="278"/>
      <c r="E33" s="476" t="s">
        <v>102</v>
      </c>
      <c r="F33" s="92"/>
      <c r="G33" s="133" t="s">
        <v>14</v>
      </c>
      <c r="H33" s="82">
        <v>2</v>
      </c>
      <c r="I33" s="471" t="s">
        <v>116</v>
      </c>
      <c r="J33" s="67"/>
      <c r="K33" s="347"/>
      <c r="L33" s="348"/>
      <c r="M33" s="349"/>
      <c r="N33" s="350"/>
      <c r="O33" s="44"/>
      <c r="P33" s="124"/>
      <c r="Q33" s="85"/>
    </row>
    <row r="34" spans="1:17" ht="15.75" customHeight="1" x14ac:dyDescent="0.2">
      <c r="A34" s="274"/>
      <c r="B34" s="17"/>
      <c r="C34" s="14"/>
      <c r="D34" s="279"/>
      <c r="E34" s="477"/>
      <c r="F34" s="134"/>
      <c r="G34" s="90"/>
      <c r="H34" s="93"/>
      <c r="I34" s="472"/>
      <c r="J34" s="84"/>
      <c r="K34" s="351"/>
      <c r="L34" s="314"/>
      <c r="M34" s="352"/>
      <c r="N34" s="353"/>
      <c r="O34" s="160"/>
      <c r="P34" s="127"/>
      <c r="Q34" s="69"/>
    </row>
    <row r="35" spans="1:17" ht="15.75" customHeight="1" x14ac:dyDescent="0.2">
      <c r="A35" s="274"/>
      <c r="B35" s="17"/>
      <c r="C35" s="14"/>
      <c r="D35" s="280" t="s">
        <v>9</v>
      </c>
      <c r="E35" s="457" t="s">
        <v>40</v>
      </c>
      <c r="F35" s="89"/>
      <c r="G35" s="90"/>
      <c r="H35" s="93"/>
      <c r="I35" s="472"/>
      <c r="J35" s="142" t="s">
        <v>22</v>
      </c>
      <c r="K35" s="354">
        <f>L35+N35</f>
        <v>17.5</v>
      </c>
      <c r="L35" s="342">
        <v>17.5</v>
      </c>
      <c r="M35" s="355"/>
      <c r="N35" s="356"/>
      <c r="O35" s="182" t="s">
        <v>69</v>
      </c>
      <c r="P35" s="183">
        <v>5</v>
      </c>
      <c r="Q35" s="85"/>
    </row>
    <row r="36" spans="1:17" ht="15.75" customHeight="1" x14ac:dyDescent="0.2">
      <c r="A36" s="274"/>
      <c r="B36" s="17"/>
      <c r="C36" s="14"/>
      <c r="D36" s="281"/>
      <c r="E36" s="466"/>
      <c r="F36" s="89"/>
      <c r="G36" s="90"/>
      <c r="H36" s="93"/>
      <c r="I36" s="115"/>
      <c r="J36" s="84"/>
      <c r="K36" s="351"/>
      <c r="L36" s="314"/>
      <c r="M36" s="352"/>
      <c r="N36" s="353"/>
      <c r="O36" s="150" t="s">
        <v>70</v>
      </c>
      <c r="P36" s="125">
        <v>28</v>
      </c>
      <c r="Q36" s="69"/>
    </row>
    <row r="37" spans="1:17" ht="15.75" customHeight="1" thickBot="1" x14ac:dyDescent="0.25">
      <c r="A37" s="274"/>
      <c r="B37" s="17"/>
      <c r="C37" s="24"/>
      <c r="D37" s="282"/>
      <c r="E37" s="473"/>
      <c r="F37" s="89"/>
      <c r="G37" s="90"/>
      <c r="H37" s="93"/>
      <c r="I37" s="115"/>
      <c r="J37" s="159"/>
      <c r="K37" s="357"/>
      <c r="L37" s="358"/>
      <c r="M37" s="358"/>
      <c r="N37" s="359"/>
      <c r="O37" s="151" t="s">
        <v>71</v>
      </c>
      <c r="P37" s="152">
        <v>7</v>
      </c>
    </row>
    <row r="38" spans="1:17" ht="16.5" customHeight="1" x14ac:dyDescent="0.2">
      <c r="A38" s="270"/>
      <c r="B38" s="20"/>
      <c r="C38" s="14"/>
      <c r="D38" s="283" t="s">
        <v>10</v>
      </c>
      <c r="E38" s="466" t="s">
        <v>47</v>
      </c>
      <c r="F38" s="89"/>
      <c r="G38" s="90"/>
      <c r="H38" s="93"/>
      <c r="I38" s="115"/>
      <c r="J38" s="68" t="s">
        <v>152</v>
      </c>
      <c r="K38" s="341">
        <f>L38+N38</f>
        <v>107.8</v>
      </c>
      <c r="L38" s="342">
        <v>107.8</v>
      </c>
      <c r="M38" s="342"/>
      <c r="N38" s="356"/>
      <c r="O38" s="86" t="s">
        <v>72</v>
      </c>
      <c r="P38" s="126" t="s">
        <v>73</v>
      </c>
    </row>
    <row r="39" spans="1:17" ht="16.5" customHeight="1" x14ac:dyDescent="0.2">
      <c r="A39" s="270"/>
      <c r="B39" s="20"/>
      <c r="C39" s="14"/>
      <c r="D39" s="283"/>
      <c r="E39" s="466"/>
      <c r="F39" s="89"/>
      <c r="G39" s="90"/>
      <c r="H39" s="93"/>
      <c r="I39" s="115"/>
      <c r="J39" s="149"/>
      <c r="K39" s="313"/>
      <c r="L39" s="314"/>
      <c r="M39" s="314"/>
      <c r="N39" s="353"/>
      <c r="O39" s="46" t="s">
        <v>74</v>
      </c>
      <c r="P39" s="122" t="s">
        <v>75</v>
      </c>
    </row>
    <row r="40" spans="1:17" ht="16.5" customHeight="1" thickBot="1" x14ac:dyDescent="0.25">
      <c r="A40" s="271"/>
      <c r="B40" s="163"/>
      <c r="C40" s="164"/>
      <c r="D40" s="284"/>
      <c r="E40" s="413"/>
      <c r="F40" s="168"/>
      <c r="G40" s="91"/>
      <c r="H40" s="169"/>
      <c r="I40" s="170"/>
      <c r="J40" s="171"/>
      <c r="K40" s="360"/>
      <c r="L40" s="361"/>
      <c r="M40" s="362"/>
      <c r="N40" s="363"/>
      <c r="O40" s="172" t="s">
        <v>76</v>
      </c>
      <c r="P40" s="173" t="s">
        <v>77</v>
      </c>
    </row>
    <row r="41" spans="1:17" ht="15" customHeight="1" x14ac:dyDescent="0.2">
      <c r="A41" s="270"/>
      <c r="B41" s="20"/>
      <c r="C41" s="14"/>
      <c r="D41" s="281" t="s">
        <v>11</v>
      </c>
      <c r="E41" s="464" t="s">
        <v>41</v>
      </c>
      <c r="F41" s="89"/>
      <c r="G41" s="90"/>
      <c r="H41" s="93"/>
      <c r="I41" s="115"/>
      <c r="J41" s="99" t="s">
        <v>22</v>
      </c>
      <c r="K41" s="364">
        <f>L41+N41</f>
        <v>6</v>
      </c>
      <c r="L41" s="339">
        <v>6</v>
      </c>
      <c r="M41" s="339"/>
      <c r="N41" s="365"/>
      <c r="O41" s="86" t="s">
        <v>120</v>
      </c>
      <c r="P41" s="126" t="s">
        <v>121</v>
      </c>
    </row>
    <row r="42" spans="1:17" ht="15.75" customHeight="1" x14ac:dyDescent="0.2">
      <c r="A42" s="270"/>
      <c r="B42" s="20"/>
      <c r="C42" s="14"/>
      <c r="D42" s="281"/>
      <c r="E42" s="464"/>
      <c r="F42" s="89"/>
      <c r="G42" s="90"/>
      <c r="H42" s="93"/>
      <c r="I42" s="115"/>
      <c r="J42" s="88"/>
      <c r="K42" s="366"/>
      <c r="L42" s="339"/>
      <c r="M42" s="367"/>
      <c r="N42" s="365"/>
      <c r="O42" s="46" t="s">
        <v>122</v>
      </c>
      <c r="P42" s="122" t="s">
        <v>85</v>
      </c>
    </row>
    <row r="43" spans="1:17" ht="27.75" customHeight="1" thickBot="1" x14ac:dyDescent="0.25">
      <c r="A43" s="270"/>
      <c r="B43" s="20"/>
      <c r="C43" s="14"/>
      <c r="D43" s="282"/>
      <c r="E43" s="465"/>
      <c r="F43" s="89"/>
      <c r="G43" s="90"/>
      <c r="H43" s="93"/>
      <c r="I43" s="115"/>
      <c r="J43" s="159"/>
      <c r="K43" s="368"/>
      <c r="L43" s="358"/>
      <c r="M43" s="369"/>
      <c r="N43" s="359"/>
      <c r="O43" s="145" t="s">
        <v>149</v>
      </c>
      <c r="P43" s="136" t="s">
        <v>85</v>
      </c>
      <c r="Q43" s="234"/>
    </row>
    <row r="44" spans="1:17" ht="16.5" customHeight="1" x14ac:dyDescent="0.2">
      <c r="A44" s="274"/>
      <c r="B44" s="17"/>
      <c r="C44" s="26"/>
      <c r="D44" s="283" t="s">
        <v>13</v>
      </c>
      <c r="E44" s="466" t="s">
        <v>42</v>
      </c>
      <c r="F44" s="89"/>
      <c r="G44" s="90"/>
      <c r="H44" s="93"/>
      <c r="I44" s="115"/>
      <c r="J44" s="58" t="s">
        <v>22</v>
      </c>
      <c r="K44" s="370">
        <f>L44+N44</f>
        <v>142.30000000000001</v>
      </c>
      <c r="L44" s="317">
        <v>142.30000000000001</v>
      </c>
      <c r="M44" s="317"/>
      <c r="N44" s="371"/>
      <c r="O44" s="153" t="s">
        <v>78</v>
      </c>
      <c r="P44" s="154">
        <v>490</v>
      </c>
    </row>
    <row r="45" spans="1:17" ht="16.5" customHeight="1" x14ac:dyDescent="0.2">
      <c r="A45" s="274"/>
      <c r="B45" s="17"/>
      <c r="C45" s="26"/>
      <c r="D45" s="283"/>
      <c r="E45" s="466"/>
      <c r="F45" s="89"/>
      <c r="G45" s="90"/>
      <c r="H45" s="93"/>
      <c r="I45" s="115"/>
      <c r="J45" s="58" t="s">
        <v>152</v>
      </c>
      <c r="K45" s="370">
        <f>L45+N45</f>
        <v>5</v>
      </c>
      <c r="L45" s="317">
        <v>5</v>
      </c>
      <c r="M45" s="317"/>
      <c r="N45" s="371"/>
      <c r="O45" s="46" t="s">
        <v>123</v>
      </c>
      <c r="P45" s="125">
        <v>720</v>
      </c>
    </row>
    <row r="46" spans="1:17" ht="15" customHeight="1" thickBot="1" x14ac:dyDescent="0.25">
      <c r="A46" s="274"/>
      <c r="B46" s="17"/>
      <c r="C46" s="26"/>
      <c r="D46" s="281"/>
      <c r="E46" s="466"/>
      <c r="F46" s="89"/>
      <c r="G46" s="90"/>
      <c r="H46" s="93"/>
      <c r="I46" s="115"/>
      <c r="J46" s="149"/>
      <c r="K46" s="372"/>
      <c r="L46" s="314"/>
      <c r="M46" s="314"/>
      <c r="N46" s="353"/>
      <c r="O46" s="86" t="s">
        <v>127</v>
      </c>
      <c r="P46" s="127">
        <v>620</v>
      </c>
    </row>
    <row r="47" spans="1:17" ht="16.5" customHeight="1" x14ac:dyDescent="0.2">
      <c r="A47" s="267"/>
      <c r="B47" s="20"/>
      <c r="C47" s="14"/>
      <c r="D47" s="280" t="s">
        <v>46</v>
      </c>
      <c r="E47" s="625" t="s">
        <v>43</v>
      </c>
      <c r="F47" s="89"/>
      <c r="G47" s="90"/>
      <c r="H47" s="93"/>
      <c r="I47" s="115"/>
      <c r="J47" s="60" t="s">
        <v>31</v>
      </c>
      <c r="K47" s="373">
        <f>L47+N47</f>
        <v>399</v>
      </c>
      <c r="L47" s="336">
        <v>399</v>
      </c>
      <c r="M47" s="336"/>
      <c r="N47" s="374"/>
      <c r="O47" s="156" t="s">
        <v>124</v>
      </c>
      <c r="P47" s="157" t="s">
        <v>79</v>
      </c>
    </row>
    <row r="48" spans="1:17" ht="16.5" customHeight="1" x14ac:dyDescent="0.2">
      <c r="A48" s="267"/>
      <c r="B48" s="20"/>
      <c r="C48" s="14"/>
      <c r="D48" s="281"/>
      <c r="E48" s="625"/>
      <c r="F48" s="89"/>
      <c r="G48" s="90"/>
      <c r="H48" s="93"/>
      <c r="I48" s="115"/>
      <c r="J48" s="53" t="s">
        <v>152</v>
      </c>
      <c r="K48" s="364">
        <f>L48+N48</f>
        <v>135</v>
      </c>
      <c r="L48" s="339">
        <v>135</v>
      </c>
      <c r="M48" s="339"/>
      <c r="N48" s="365"/>
      <c r="O48" s="86" t="s">
        <v>78</v>
      </c>
      <c r="P48" s="126" t="s">
        <v>80</v>
      </c>
    </row>
    <row r="49" spans="1:16" ht="16.5" customHeight="1" x14ac:dyDescent="0.2">
      <c r="A49" s="267"/>
      <c r="B49" s="20"/>
      <c r="C49" s="14"/>
      <c r="D49" s="281"/>
      <c r="E49" s="625"/>
      <c r="F49" s="89"/>
      <c r="G49" s="90"/>
      <c r="H49" s="93"/>
      <c r="I49" s="115"/>
      <c r="J49" s="72"/>
      <c r="K49" s="364"/>
      <c r="L49" s="339"/>
      <c r="M49" s="339"/>
      <c r="N49" s="365"/>
      <c r="O49" s="46" t="s">
        <v>128</v>
      </c>
      <c r="P49" s="122" t="s">
        <v>125</v>
      </c>
    </row>
    <row r="50" spans="1:16" ht="17.25" customHeight="1" thickBot="1" x14ac:dyDescent="0.25">
      <c r="A50" s="267"/>
      <c r="B50" s="20"/>
      <c r="C50" s="14"/>
      <c r="D50" s="282"/>
      <c r="E50" s="625"/>
      <c r="F50" s="89"/>
      <c r="G50" s="90"/>
      <c r="H50" s="93"/>
      <c r="I50" s="115"/>
      <c r="J50" s="143" t="s">
        <v>108</v>
      </c>
      <c r="K50" s="373">
        <f>L50+N50</f>
        <v>6.5</v>
      </c>
      <c r="L50" s="336">
        <v>6.5</v>
      </c>
      <c r="M50" s="336"/>
      <c r="N50" s="374"/>
      <c r="O50" s="145" t="s">
        <v>129</v>
      </c>
      <c r="P50" s="136" t="s">
        <v>126</v>
      </c>
    </row>
    <row r="51" spans="1:16" ht="27" customHeight="1" x14ac:dyDescent="0.2">
      <c r="A51" s="270"/>
      <c r="B51" s="20"/>
      <c r="C51" s="14"/>
      <c r="D51" s="285" t="s">
        <v>90</v>
      </c>
      <c r="E51" s="457" t="s">
        <v>86</v>
      </c>
      <c r="F51" s="89"/>
      <c r="G51" s="90"/>
      <c r="H51" s="93"/>
      <c r="I51" s="115"/>
      <c r="J51" s="235" t="s">
        <v>22</v>
      </c>
      <c r="K51" s="373">
        <f>L51+N51</f>
        <v>20</v>
      </c>
      <c r="L51" s="336">
        <v>20</v>
      </c>
      <c r="M51" s="336"/>
      <c r="N51" s="375"/>
      <c r="O51" s="146" t="s">
        <v>146</v>
      </c>
      <c r="P51" s="158" t="s">
        <v>59</v>
      </c>
    </row>
    <row r="52" spans="1:16" ht="15.75" customHeight="1" x14ac:dyDescent="0.2">
      <c r="A52" s="270"/>
      <c r="B52" s="20"/>
      <c r="C52" s="14"/>
      <c r="D52" s="285"/>
      <c r="E52" s="466"/>
      <c r="F52" s="89"/>
      <c r="G52" s="90"/>
      <c r="H52" s="93"/>
      <c r="I52" s="115"/>
      <c r="J52" s="99" t="s">
        <v>152</v>
      </c>
      <c r="K52" s="364">
        <f>L52+N52</f>
        <v>16</v>
      </c>
      <c r="L52" s="339">
        <v>16</v>
      </c>
      <c r="M52" s="339"/>
      <c r="N52" s="376"/>
      <c r="O52" s="46" t="s">
        <v>78</v>
      </c>
      <c r="P52" s="122" t="s">
        <v>130</v>
      </c>
    </row>
    <row r="53" spans="1:16" ht="15.75" customHeight="1" x14ac:dyDescent="0.2">
      <c r="A53" s="270"/>
      <c r="B53" s="20"/>
      <c r="C53" s="14"/>
      <c r="D53" s="285"/>
      <c r="E53" s="87"/>
      <c r="F53" s="89"/>
      <c r="G53" s="90"/>
      <c r="H53" s="93"/>
      <c r="I53" s="115"/>
      <c r="J53" s="99"/>
      <c r="K53" s="364"/>
      <c r="L53" s="339"/>
      <c r="M53" s="339"/>
      <c r="N53" s="376"/>
      <c r="O53" s="46" t="s">
        <v>133</v>
      </c>
      <c r="P53" s="122" t="s">
        <v>131</v>
      </c>
    </row>
    <row r="54" spans="1:16" ht="15.75" customHeight="1" thickBot="1" x14ac:dyDescent="0.25">
      <c r="A54" s="618"/>
      <c r="B54" s="20"/>
      <c r="C54" s="14"/>
      <c r="D54" s="285"/>
      <c r="E54" s="87"/>
      <c r="F54" s="89"/>
      <c r="G54" s="90"/>
      <c r="H54" s="93"/>
      <c r="I54" s="115"/>
      <c r="J54" s="99"/>
      <c r="K54" s="364"/>
      <c r="L54" s="339"/>
      <c r="M54" s="339"/>
      <c r="N54" s="376"/>
      <c r="O54" s="145" t="s">
        <v>147</v>
      </c>
      <c r="P54" s="136" t="s">
        <v>130</v>
      </c>
    </row>
    <row r="55" spans="1:16" ht="17.25" customHeight="1" x14ac:dyDescent="0.2">
      <c r="A55" s="618"/>
      <c r="B55" s="20"/>
      <c r="C55" s="14"/>
      <c r="D55" s="286" t="s">
        <v>132</v>
      </c>
      <c r="E55" s="457" t="s">
        <v>44</v>
      </c>
      <c r="F55" s="89"/>
      <c r="G55" s="90"/>
      <c r="H55" s="93"/>
      <c r="I55" s="141"/>
      <c r="J55" s="68" t="s">
        <v>22</v>
      </c>
      <c r="K55" s="377">
        <f>L55+N55</f>
        <v>14.6</v>
      </c>
      <c r="L55" s="342">
        <v>14.6</v>
      </c>
      <c r="M55" s="342"/>
      <c r="N55" s="356"/>
      <c r="O55" s="144" t="s">
        <v>84</v>
      </c>
      <c r="P55" s="155" t="s">
        <v>85</v>
      </c>
    </row>
    <row r="56" spans="1:16" ht="15.75" customHeight="1" x14ac:dyDescent="0.2">
      <c r="A56" s="618"/>
      <c r="B56" s="20"/>
      <c r="C56" s="14"/>
      <c r="D56" s="287"/>
      <c r="E56" s="466"/>
      <c r="F56" s="89"/>
      <c r="G56" s="90"/>
      <c r="H56" s="93"/>
      <c r="I56" s="141"/>
      <c r="J56" s="99"/>
      <c r="K56" s="364"/>
      <c r="L56" s="339"/>
      <c r="M56" s="339"/>
      <c r="N56" s="365"/>
      <c r="O56" s="46" t="s">
        <v>135</v>
      </c>
      <c r="P56" s="122" t="s">
        <v>134</v>
      </c>
    </row>
    <row r="57" spans="1:16" ht="9" customHeight="1" x14ac:dyDescent="0.2">
      <c r="A57" s="618"/>
      <c r="B57" s="20"/>
      <c r="C57" s="165"/>
      <c r="D57" s="287"/>
      <c r="E57" s="473"/>
      <c r="F57" s="89"/>
      <c r="G57" s="90"/>
      <c r="H57" s="93"/>
      <c r="I57" s="141"/>
      <c r="J57" s="143"/>
      <c r="K57" s="364"/>
      <c r="L57" s="339"/>
      <c r="M57" s="339"/>
      <c r="N57" s="365"/>
      <c r="O57" s="421" t="s">
        <v>148</v>
      </c>
      <c r="P57" s="135" t="s">
        <v>85</v>
      </c>
    </row>
    <row r="58" spans="1:16" ht="15" customHeight="1" x14ac:dyDescent="0.2">
      <c r="A58" s="618"/>
      <c r="B58" s="20"/>
      <c r="C58" s="166"/>
      <c r="D58" s="279"/>
      <c r="E58" s="289" t="s">
        <v>89</v>
      </c>
      <c r="F58" s="289"/>
      <c r="G58" s="289"/>
      <c r="H58" s="289"/>
      <c r="I58" s="290"/>
      <c r="J58" s="407" t="s">
        <v>12</v>
      </c>
      <c r="K58" s="408">
        <v>7417.7</v>
      </c>
      <c r="L58" s="409">
        <v>7356.1</v>
      </c>
      <c r="M58" s="409">
        <v>4414</v>
      </c>
      <c r="N58" s="406">
        <v>61.6</v>
      </c>
      <c r="O58" s="591"/>
      <c r="P58" s="128"/>
    </row>
    <row r="59" spans="1:16" ht="15" customHeight="1" x14ac:dyDescent="0.2">
      <c r="A59" s="618"/>
      <c r="B59" s="20"/>
      <c r="C59" s="167"/>
      <c r="D59" s="288"/>
      <c r="E59" s="291"/>
      <c r="F59" s="291"/>
      <c r="G59" s="291"/>
      <c r="H59" s="291"/>
      <c r="I59" s="291"/>
      <c r="J59" s="410" t="s">
        <v>30</v>
      </c>
      <c r="K59" s="408">
        <f>+L59+N59</f>
        <v>1197</v>
      </c>
      <c r="L59" s="409">
        <f>1124.2+48.1</f>
        <v>1172.3</v>
      </c>
      <c r="M59" s="409">
        <f>230.1+11.4</f>
        <v>241.5</v>
      </c>
      <c r="N59" s="406">
        <v>24.7</v>
      </c>
      <c r="O59" s="591"/>
      <c r="P59" s="128"/>
    </row>
    <row r="60" spans="1:16" ht="15" customHeight="1" thickBot="1" x14ac:dyDescent="0.25">
      <c r="A60" s="619"/>
      <c r="B60" s="163"/>
      <c r="C60" s="94"/>
      <c r="D60" s="626"/>
      <c r="E60" s="627"/>
      <c r="F60" s="627"/>
      <c r="G60" s="627"/>
      <c r="H60" s="627"/>
      <c r="I60" s="628"/>
      <c r="J60" s="378" t="s">
        <v>16</v>
      </c>
      <c r="K60" s="379">
        <f>SUM(K35:K59)</f>
        <v>9484.4</v>
      </c>
      <c r="L60" s="361">
        <f>SUM(L35:L59)</f>
        <v>9398.1</v>
      </c>
      <c r="M60" s="361">
        <f>SUM(M35:M59)</f>
        <v>4655.5</v>
      </c>
      <c r="N60" s="380">
        <f>SUM(N35:N59)</f>
        <v>86.3</v>
      </c>
      <c r="O60" s="147"/>
      <c r="P60" s="148"/>
    </row>
    <row r="61" spans="1:16" ht="18" customHeight="1" x14ac:dyDescent="0.2">
      <c r="A61" s="273" t="s">
        <v>9</v>
      </c>
      <c r="B61" s="19" t="s">
        <v>10</v>
      </c>
      <c r="C61" s="16" t="s">
        <v>10</v>
      </c>
      <c r="D61" s="292"/>
      <c r="E61" s="595" t="s">
        <v>106</v>
      </c>
      <c r="F61" s="597"/>
      <c r="G61" s="599"/>
      <c r="H61" s="458"/>
      <c r="I61" s="106"/>
      <c r="J61" s="61"/>
      <c r="K61" s="326"/>
      <c r="L61" s="327"/>
      <c r="M61" s="327"/>
      <c r="N61" s="328"/>
      <c r="O61" s="62"/>
      <c r="P61" s="63"/>
    </row>
    <row r="62" spans="1:16" ht="12.75" customHeight="1" x14ac:dyDescent="0.2">
      <c r="A62" s="274"/>
      <c r="B62" s="17"/>
      <c r="C62" s="14"/>
      <c r="D62" s="293"/>
      <c r="E62" s="596"/>
      <c r="F62" s="598"/>
      <c r="G62" s="600"/>
      <c r="H62" s="506"/>
      <c r="I62" s="111"/>
      <c r="J62" s="60"/>
      <c r="K62" s="319"/>
      <c r="L62" s="320"/>
      <c r="M62" s="320"/>
      <c r="N62" s="321"/>
      <c r="O62" s="37"/>
      <c r="P62" s="129"/>
    </row>
    <row r="63" spans="1:16" ht="18" customHeight="1" x14ac:dyDescent="0.2">
      <c r="A63" s="274"/>
      <c r="B63" s="17"/>
      <c r="C63" s="14"/>
      <c r="D63" s="294" t="s">
        <v>9</v>
      </c>
      <c r="E63" s="621" t="s">
        <v>37</v>
      </c>
      <c r="F63" s="607" t="s">
        <v>20</v>
      </c>
      <c r="G63" s="609" t="s">
        <v>14</v>
      </c>
      <c r="H63" s="605" t="s">
        <v>38</v>
      </c>
      <c r="I63" s="589" t="s">
        <v>145</v>
      </c>
      <c r="J63" s="58" t="s">
        <v>53</v>
      </c>
      <c r="K63" s="316">
        <f>L63+N63</f>
        <v>1300</v>
      </c>
      <c r="L63" s="317"/>
      <c r="M63" s="317"/>
      <c r="N63" s="318">
        <v>1300</v>
      </c>
      <c r="O63" s="64" t="s">
        <v>105</v>
      </c>
      <c r="P63" s="65"/>
    </row>
    <row r="64" spans="1:16" ht="18" customHeight="1" x14ac:dyDescent="0.2">
      <c r="A64" s="274"/>
      <c r="B64" s="17"/>
      <c r="C64" s="14"/>
      <c r="D64" s="285"/>
      <c r="E64" s="588"/>
      <c r="F64" s="598"/>
      <c r="G64" s="600"/>
      <c r="H64" s="506"/>
      <c r="I64" s="512"/>
      <c r="J64" s="60" t="s">
        <v>12</v>
      </c>
      <c r="K64" s="319"/>
      <c r="L64" s="320"/>
      <c r="M64" s="320"/>
      <c r="N64" s="321"/>
      <c r="O64" s="37" t="s">
        <v>91</v>
      </c>
      <c r="P64" s="129">
        <v>100</v>
      </c>
    </row>
    <row r="65" spans="1:16" ht="18" customHeight="1" thickBot="1" x14ac:dyDescent="0.25">
      <c r="A65" s="275"/>
      <c r="B65" s="22"/>
      <c r="C65" s="31"/>
      <c r="D65" s="295"/>
      <c r="E65" s="622"/>
      <c r="F65" s="620"/>
      <c r="G65" s="623"/>
      <c r="H65" s="459"/>
      <c r="I65" s="441"/>
      <c r="J65" s="346" t="s">
        <v>16</v>
      </c>
      <c r="K65" s="344">
        <f>L65+N65</f>
        <v>1300</v>
      </c>
      <c r="L65" s="333"/>
      <c r="M65" s="344"/>
      <c r="N65" s="334">
        <f>SUM(N63:N64)</f>
        <v>1300</v>
      </c>
      <c r="O65" s="110"/>
      <c r="P65" s="130"/>
    </row>
    <row r="66" spans="1:16" ht="21.75" customHeight="1" x14ac:dyDescent="0.2">
      <c r="A66" s="276"/>
      <c r="B66" s="21"/>
      <c r="C66" s="14"/>
      <c r="D66" s="285" t="s">
        <v>10</v>
      </c>
      <c r="E66" s="588" t="s">
        <v>52</v>
      </c>
      <c r="F66" s="624" t="s">
        <v>20</v>
      </c>
      <c r="G66" s="517" t="s">
        <v>14</v>
      </c>
      <c r="H66" s="506" t="s">
        <v>38</v>
      </c>
      <c r="I66" s="440" t="s">
        <v>143</v>
      </c>
      <c r="J66" s="72" t="s">
        <v>48</v>
      </c>
      <c r="K66" s="367">
        <f>L66+N66</f>
        <v>18.8</v>
      </c>
      <c r="L66" s="339"/>
      <c r="M66" s="352"/>
      <c r="N66" s="315">
        <v>18.8</v>
      </c>
      <c r="O66" s="592" t="s">
        <v>92</v>
      </c>
      <c r="P66" s="131"/>
    </row>
    <row r="67" spans="1:16" ht="21.75" customHeight="1" x14ac:dyDescent="0.2">
      <c r="A67" s="276"/>
      <c r="B67" s="21"/>
      <c r="C67" s="14"/>
      <c r="D67" s="285"/>
      <c r="E67" s="588"/>
      <c r="F67" s="624"/>
      <c r="G67" s="517"/>
      <c r="H67" s="506"/>
      <c r="I67" s="512"/>
      <c r="J67" s="53" t="s">
        <v>31</v>
      </c>
      <c r="K67" s="355">
        <f>L67+N67</f>
        <v>12.8</v>
      </c>
      <c r="L67" s="342"/>
      <c r="M67" s="381"/>
      <c r="N67" s="318">
        <v>12.8</v>
      </c>
      <c r="O67" s="593"/>
      <c r="P67" s="131"/>
    </row>
    <row r="68" spans="1:16" ht="21.75" customHeight="1" x14ac:dyDescent="0.2">
      <c r="A68" s="276"/>
      <c r="B68" s="21"/>
      <c r="C68" s="14"/>
      <c r="D68" s="285"/>
      <c r="E68" s="588"/>
      <c r="F68" s="624"/>
      <c r="G68" s="517"/>
      <c r="H68" s="506"/>
      <c r="I68" s="512" t="s">
        <v>144</v>
      </c>
      <c r="J68" s="60" t="s">
        <v>12</v>
      </c>
      <c r="K68" s="382">
        <f>L68+N68</f>
        <v>1.1000000000000001</v>
      </c>
      <c r="L68" s="336">
        <v>1.1000000000000001</v>
      </c>
      <c r="M68" s="383"/>
      <c r="N68" s="321"/>
      <c r="O68" s="593"/>
      <c r="P68" s="131"/>
    </row>
    <row r="69" spans="1:16" ht="21.75" customHeight="1" x14ac:dyDescent="0.2">
      <c r="A69" s="276"/>
      <c r="B69" s="21"/>
      <c r="C69" s="14"/>
      <c r="D69" s="285"/>
      <c r="E69" s="588"/>
      <c r="F69" s="624"/>
      <c r="G69" s="517"/>
      <c r="H69" s="506"/>
      <c r="I69" s="512"/>
      <c r="J69" s="72" t="s">
        <v>22</v>
      </c>
      <c r="K69" s="367">
        <f>L69+N69</f>
        <v>2.2999999999999998</v>
      </c>
      <c r="L69" s="339"/>
      <c r="M69" s="352"/>
      <c r="N69" s="315">
        <v>2.2999999999999998</v>
      </c>
      <c r="O69" s="593"/>
      <c r="P69" s="131"/>
    </row>
    <row r="70" spans="1:16" ht="16.5" customHeight="1" x14ac:dyDescent="0.2">
      <c r="A70" s="277"/>
      <c r="B70" s="21"/>
      <c r="C70" s="30"/>
      <c r="D70" s="296"/>
      <c r="E70" s="588"/>
      <c r="F70" s="624"/>
      <c r="G70" s="517"/>
      <c r="H70" s="506"/>
      <c r="I70" s="111"/>
      <c r="J70" s="386" t="s">
        <v>16</v>
      </c>
      <c r="K70" s="384">
        <f>SUM(K66:K69)</f>
        <v>35</v>
      </c>
      <c r="L70" s="385">
        <f>SUM(L66:L69)</f>
        <v>1.1000000000000001</v>
      </c>
      <c r="M70" s="385"/>
      <c r="N70" s="385">
        <f>SUM(N66:N69)</f>
        <v>33.9</v>
      </c>
      <c r="O70" s="593"/>
      <c r="P70" s="630">
        <v>100</v>
      </c>
    </row>
    <row r="71" spans="1:16" ht="15.75" customHeight="1" thickBot="1" x14ac:dyDescent="0.25">
      <c r="A71" s="275"/>
      <c r="B71" s="137"/>
      <c r="C71" s="138"/>
      <c r="D71" s="297"/>
      <c r="E71" s="298"/>
      <c r="F71" s="298"/>
      <c r="G71" s="298"/>
      <c r="H71" s="298"/>
      <c r="I71" s="299"/>
      <c r="J71" s="300" t="s">
        <v>16</v>
      </c>
      <c r="K71" s="301">
        <f>K70+K65</f>
        <v>1335</v>
      </c>
      <c r="L71" s="302">
        <f>L70+L65</f>
        <v>1.1000000000000001</v>
      </c>
      <c r="M71" s="302"/>
      <c r="N71" s="301">
        <f>N70+N65</f>
        <v>1333.9</v>
      </c>
      <c r="O71" s="594"/>
      <c r="P71" s="631"/>
    </row>
    <row r="72" spans="1:16" ht="28.5" customHeight="1" x14ac:dyDescent="0.2">
      <c r="A72" s="273" t="s">
        <v>9</v>
      </c>
      <c r="B72" s="17" t="s">
        <v>10</v>
      </c>
      <c r="C72" s="14" t="s">
        <v>11</v>
      </c>
      <c r="D72" s="303"/>
      <c r="E72" s="132" t="s">
        <v>88</v>
      </c>
      <c r="F72" s="104"/>
      <c r="G72" s="69"/>
      <c r="H72" s="83"/>
      <c r="I72" s="83"/>
      <c r="J72" s="83"/>
      <c r="K72" s="313"/>
      <c r="L72" s="314"/>
      <c r="M72" s="314"/>
      <c r="N72" s="315"/>
      <c r="O72" s="37"/>
      <c r="P72" s="47"/>
    </row>
    <row r="73" spans="1:16" ht="14.25" customHeight="1" x14ac:dyDescent="0.2">
      <c r="A73" s="274"/>
      <c r="B73" s="17"/>
      <c r="C73" s="14"/>
      <c r="D73" s="294" t="s">
        <v>9</v>
      </c>
      <c r="E73" s="606" t="s">
        <v>60</v>
      </c>
      <c r="F73" s="607"/>
      <c r="G73" s="609" t="s">
        <v>14</v>
      </c>
      <c r="H73" s="605" t="s">
        <v>61</v>
      </c>
      <c r="I73" s="589" t="s">
        <v>136</v>
      </c>
      <c r="J73" s="60" t="s">
        <v>12</v>
      </c>
      <c r="K73" s="316">
        <f>L73+N73</f>
        <v>47</v>
      </c>
      <c r="L73" s="317">
        <v>47</v>
      </c>
      <c r="M73" s="317"/>
      <c r="N73" s="318"/>
      <c r="O73" s="64" t="s">
        <v>150</v>
      </c>
      <c r="P73" s="65">
        <v>450</v>
      </c>
    </row>
    <row r="74" spans="1:16" ht="14.25" customHeight="1" x14ac:dyDescent="0.2">
      <c r="A74" s="274"/>
      <c r="B74" s="17"/>
      <c r="C74" s="14"/>
      <c r="D74" s="285"/>
      <c r="E74" s="464"/>
      <c r="F74" s="598"/>
      <c r="G74" s="600"/>
      <c r="H74" s="506"/>
      <c r="I74" s="512"/>
      <c r="J74" s="60"/>
      <c r="K74" s="319"/>
      <c r="L74" s="320"/>
      <c r="M74" s="320"/>
      <c r="N74" s="321"/>
      <c r="O74" s="37"/>
      <c r="P74" s="47"/>
    </row>
    <row r="75" spans="1:16" ht="14.25" customHeight="1" x14ac:dyDescent="0.2">
      <c r="A75" s="276"/>
      <c r="B75" s="21"/>
      <c r="C75" s="30"/>
      <c r="D75" s="296"/>
      <c r="E75" s="465"/>
      <c r="F75" s="608"/>
      <c r="G75" s="610"/>
      <c r="H75" s="611"/>
      <c r="I75" s="590"/>
      <c r="J75" s="325" t="s">
        <v>16</v>
      </c>
      <c r="K75" s="322">
        <f>L75+N75</f>
        <v>47</v>
      </c>
      <c r="L75" s="323">
        <f>SUM(L73:L74)</f>
        <v>47</v>
      </c>
      <c r="M75" s="322"/>
      <c r="N75" s="324"/>
      <c r="O75" s="50"/>
      <c r="P75" s="131"/>
    </row>
    <row r="76" spans="1:16" ht="14.25" customHeight="1" x14ac:dyDescent="0.2">
      <c r="A76" s="274"/>
      <c r="B76" s="17"/>
      <c r="C76" s="14"/>
      <c r="D76" s="294" t="s">
        <v>10</v>
      </c>
      <c r="E76" s="606" t="s">
        <v>153</v>
      </c>
      <c r="F76" s="607"/>
      <c r="G76" s="609" t="s">
        <v>14</v>
      </c>
      <c r="H76" s="605" t="s">
        <v>61</v>
      </c>
      <c r="I76" s="589" t="s">
        <v>136</v>
      </c>
      <c r="J76" s="60" t="s">
        <v>12</v>
      </c>
      <c r="K76" s="316">
        <f>L76+N76</f>
        <v>15</v>
      </c>
      <c r="L76" s="317">
        <v>15</v>
      </c>
      <c r="M76" s="317"/>
      <c r="N76" s="318"/>
      <c r="O76" s="64" t="s">
        <v>156</v>
      </c>
      <c r="P76" s="65">
        <v>100</v>
      </c>
    </row>
    <row r="77" spans="1:16" ht="14.25" customHeight="1" x14ac:dyDescent="0.2">
      <c r="A77" s="274"/>
      <c r="B77" s="17"/>
      <c r="C77" s="14"/>
      <c r="D77" s="285"/>
      <c r="E77" s="464"/>
      <c r="F77" s="598"/>
      <c r="G77" s="600"/>
      <c r="H77" s="506"/>
      <c r="I77" s="512"/>
      <c r="J77" s="60"/>
      <c r="K77" s="319"/>
      <c r="L77" s="320"/>
      <c r="M77" s="320"/>
      <c r="N77" s="321"/>
      <c r="O77" s="37"/>
      <c r="P77" s="47"/>
    </row>
    <row r="78" spans="1:16" ht="14.25" customHeight="1" x14ac:dyDescent="0.2">
      <c r="A78" s="276"/>
      <c r="B78" s="21"/>
      <c r="C78" s="30"/>
      <c r="D78" s="296"/>
      <c r="E78" s="465"/>
      <c r="F78" s="608"/>
      <c r="G78" s="610"/>
      <c r="H78" s="611"/>
      <c r="I78" s="590"/>
      <c r="J78" s="325" t="s">
        <v>16</v>
      </c>
      <c r="K78" s="322">
        <f>L78+N78</f>
        <v>15</v>
      </c>
      <c r="L78" s="323">
        <f>SUM(L76:L77)</f>
        <v>15</v>
      </c>
      <c r="M78" s="322"/>
      <c r="N78" s="324"/>
      <c r="O78" s="185"/>
      <c r="P78" s="131"/>
    </row>
    <row r="79" spans="1:16" ht="14.25" customHeight="1" thickBot="1" x14ac:dyDescent="0.25">
      <c r="A79" s="272"/>
      <c r="B79" s="112"/>
      <c r="C79" s="140"/>
      <c r="D79" s="297"/>
      <c r="E79" s="298"/>
      <c r="F79" s="298"/>
      <c r="G79" s="298"/>
      <c r="H79" s="298"/>
      <c r="I79" s="299"/>
      <c r="J79" s="300" t="s">
        <v>16</v>
      </c>
      <c r="K79" s="301">
        <f>L79+N79</f>
        <v>62</v>
      </c>
      <c r="L79" s="302">
        <f>L78+L75</f>
        <v>62</v>
      </c>
      <c r="M79" s="302"/>
      <c r="N79" s="301"/>
      <c r="O79" s="162"/>
      <c r="P79" s="161"/>
    </row>
    <row r="80" spans="1:16" ht="14.25" customHeight="1" thickBot="1" x14ac:dyDescent="0.25">
      <c r="A80" s="265" t="s">
        <v>9</v>
      </c>
      <c r="B80" s="23" t="s">
        <v>11</v>
      </c>
      <c r="C80" s="582" t="s">
        <v>15</v>
      </c>
      <c r="D80" s="583"/>
      <c r="E80" s="583"/>
      <c r="F80" s="583"/>
      <c r="G80" s="583"/>
      <c r="H80" s="583"/>
      <c r="I80" s="583"/>
      <c r="J80" s="584"/>
      <c r="K80" s="15">
        <f>K71+K60+K79</f>
        <v>10881.4</v>
      </c>
      <c r="L80" s="12">
        <f>L71+L60+L79</f>
        <v>9461.2000000000007</v>
      </c>
      <c r="M80" s="13">
        <f>M71+M60</f>
        <v>4655.5</v>
      </c>
      <c r="N80" s="38">
        <f>N71+N60</f>
        <v>1420.2</v>
      </c>
      <c r="O80" s="474"/>
      <c r="P80" s="475"/>
    </row>
    <row r="81" spans="1:35" ht="14.25" customHeight="1" thickBot="1" x14ac:dyDescent="0.25">
      <c r="A81" s="265" t="s">
        <v>9</v>
      </c>
      <c r="B81" s="603" t="s">
        <v>17</v>
      </c>
      <c r="C81" s="603"/>
      <c r="D81" s="603"/>
      <c r="E81" s="603"/>
      <c r="F81" s="603"/>
      <c r="G81" s="603"/>
      <c r="H81" s="603"/>
      <c r="I81" s="603"/>
      <c r="J81" s="604"/>
      <c r="K81" s="304">
        <f>K80+K31</f>
        <v>12170.9</v>
      </c>
      <c r="L81" s="305">
        <f>L80+L31</f>
        <v>10750.7</v>
      </c>
      <c r="M81" s="306">
        <f>M80+M31</f>
        <v>4655.5</v>
      </c>
      <c r="N81" s="307">
        <f>N80+N31</f>
        <v>1420.2</v>
      </c>
      <c r="O81" s="633"/>
      <c r="P81" s="634"/>
    </row>
    <row r="82" spans="1:35" ht="14.25" customHeight="1" thickBot="1" x14ac:dyDescent="0.25">
      <c r="A82" s="308" t="s">
        <v>14</v>
      </c>
      <c r="B82" s="601" t="s">
        <v>18</v>
      </c>
      <c r="C82" s="601"/>
      <c r="D82" s="601"/>
      <c r="E82" s="601"/>
      <c r="F82" s="601"/>
      <c r="G82" s="601"/>
      <c r="H82" s="601"/>
      <c r="I82" s="601"/>
      <c r="J82" s="602"/>
      <c r="K82" s="309">
        <f>K81</f>
        <v>12170.9</v>
      </c>
      <c r="L82" s="310">
        <f>L81</f>
        <v>10750.7</v>
      </c>
      <c r="M82" s="311">
        <f>M81</f>
        <v>4655.5</v>
      </c>
      <c r="N82" s="312">
        <f>N81</f>
        <v>1420.2</v>
      </c>
      <c r="O82" s="586"/>
      <c r="P82" s="587"/>
    </row>
    <row r="83" spans="1:35" s="49" customFormat="1" ht="26.25" customHeight="1" x14ac:dyDescent="0.2">
      <c r="A83" s="632" t="s">
        <v>103</v>
      </c>
      <c r="B83" s="632"/>
      <c r="C83" s="632"/>
      <c r="D83" s="632"/>
      <c r="E83" s="632"/>
      <c r="F83" s="632"/>
      <c r="G83" s="632"/>
      <c r="H83" s="632"/>
      <c r="I83" s="632"/>
      <c r="J83" s="632"/>
      <c r="K83" s="632"/>
      <c r="L83" s="632"/>
      <c r="M83" s="632"/>
      <c r="N83" s="632"/>
      <c r="O83" s="632"/>
      <c r="P83" s="632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</row>
    <row r="84" spans="1:35" ht="18.75" customHeight="1" x14ac:dyDescent="0.2">
      <c r="A84" s="629" t="s">
        <v>170</v>
      </c>
      <c r="B84" s="629"/>
      <c r="C84" s="629"/>
      <c r="D84" s="629"/>
      <c r="E84" s="629"/>
      <c r="F84" s="629"/>
      <c r="G84" s="629"/>
      <c r="H84" s="629"/>
      <c r="I84" s="629"/>
      <c r="J84" s="629"/>
      <c r="K84" s="629"/>
      <c r="L84" s="629"/>
      <c r="M84" s="629"/>
      <c r="N84" s="629"/>
      <c r="O84" s="629"/>
      <c r="P84" s="629"/>
    </row>
    <row r="85" spans="1:35" ht="15.75" customHeight="1" x14ac:dyDescent="0.2">
      <c r="A85" s="539" t="s">
        <v>23</v>
      </c>
      <c r="B85" s="539"/>
      <c r="C85" s="539"/>
      <c r="D85" s="539"/>
      <c r="E85" s="539"/>
      <c r="F85" s="539"/>
      <c r="G85" s="539"/>
      <c r="H85" s="539"/>
      <c r="I85" s="539"/>
      <c r="J85" s="539"/>
      <c r="K85" s="539"/>
      <c r="L85" s="539"/>
      <c r="M85" s="539"/>
      <c r="N85" s="539"/>
      <c r="O85" s="174"/>
      <c r="P85" s="66"/>
    </row>
    <row r="86" spans="1:35" ht="13.5" customHeight="1" thickBot="1" x14ac:dyDescent="0.25">
      <c r="A86" s="2"/>
      <c r="B86" s="3"/>
      <c r="C86" s="3"/>
      <c r="D86" s="3"/>
      <c r="E86" s="3"/>
      <c r="F86" s="32"/>
      <c r="G86" s="32"/>
      <c r="H86" s="29"/>
      <c r="I86" s="29"/>
      <c r="J86" s="8"/>
      <c r="K86" s="568"/>
      <c r="L86" s="568"/>
      <c r="M86" s="568"/>
      <c r="N86" s="568"/>
      <c r="O86" s="585"/>
      <c r="P86" s="585"/>
    </row>
    <row r="87" spans="1:35" ht="30.75" customHeight="1" x14ac:dyDescent="0.2">
      <c r="A87" s="569" t="s">
        <v>21</v>
      </c>
      <c r="B87" s="570"/>
      <c r="C87" s="570"/>
      <c r="D87" s="570"/>
      <c r="E87" s="570"/>
      <c r="F87" s="570"/>
      <c r="G87" s="570"/>
      <c r="H87" s="570"/>
      <c r="I87" s="570"/>
      <c r="J87" s="571"/>
      <c r="K87" s="565" t="s">
        <v>137</v>
      </c>
      <c r="L87" s="566"/>
      <c r="M87" s="566"/>
      <c r="N87" s="567"/>
      <c r="O87" s="39"/>
      <c r="P87" s="103"/>
    </row>
    <row r="88" spans="1:35" ht="15" customHeight="1" x14ac:dyDescent="0.2">
      <c r="A88" s="554" t="s">
        <v>34</v>
      </c>
      <c r="B88" s="555"/>
      <c r="C88" s="555"/>
      <c r="D88" s="555"/>
      <c r="E88" s="555"/>
      <c r="F88" s="555"/>
      <c r="G88" s="555"/>
      <c r="H88" s="555"/>
      <c r="I88" s="556"/>
      <c r="J88" s="557"/>
      <c r="K88" s="579">
        <f>SUM(K89:N93)</f>
        <v>11292.6</v>
      </c>
      <c r="L88" s="580"/>
      <c r="M88" s="580"/>
      <c r="N88" s="581"/>
      <c r="O88" s="40"/>
      <c r="P88" s="105"/>
    </row>
    <row r="89" spans="1:35" ht="15" customHeight="1" x14ac:dyDescent="0.2">
      <c r="A89" s="547" t="s">
        <v>24</v>
      </c>
      <c r="B89" s="548"/>
      <c r="C89" s="548"/>
      <c r="D89" s="548"/>
      <c r="E89" s="548"/>
      <c r="F89" s="548"/>
      <c r="G89" s="548"/>
      <c r="H89" s="548"/>
      <c r="I89" s="549"/>
      <c r="J89" s="550"/>
      <c r="K89" s="527">
        <f>SUMIF(J11:J77,"sb",K11:K77)</f>
        <v>8770.3000000000011</v>
      </c>
      <c r="L89" s="528"/>
      <c r="M89" s="528"/>
      <c r="N89" s="529"/>
      <c r="O89" s="42"/>
      <c r="P89" s="97"/>
    </row>
    <row r="90" spans="1:35" ht="15" customHeight="1" x14ac:dyDescent="0.2">
      <c r="A90" s="575" t="s">
        <v>33</v>
      </c>
      <c r="B90" s="576"/>
      <c r="C90" s="576"/>
      <c r="D90" s="576"/>
      <c r="E90" s="576"/>
      <c r="F90" s="576"/>
      <c r="G90" s="576"/>
      <c r="H90" s="576"/>
      <c r="I90" s="577"/>
      <c r="J90" s="578"/>
      <c r="K90" s="530">
        <f>SUMIF(J13:J70,"sb(sp)",K13:K70)</f>
        <v>1197</v>
      </c>
      <c r="L90" s="531"/>
      <c r="M90" s="531"/>
      <c r="N90" s="532"/>
      <c r="O90" s="42"/>
      <c r="P90" s="97"/>
    </row>
    <row r="91" spans="1:35" s="7" customFormat="1" ht="15" customHeight="1" x14ac:dyDescent="0.2">
      <c r="A91" s="558" t="s">
        <v>51</v>
      </c>
      <c r="B91" s="559"/>
      <c r="C91" s="559"/>
      <c r="D91" s="559"/>
      <c r="E91" s="559"/>
      <c r="F91" s="559"/>
      <c r="G91" s="559"/>
      <c r="H91" s="559"/>
      <c r="I91" s="560"/>
      <c r="J91" s="561"/>
      <c r="K91" s="536">
        <f>SUMIF(J13:J70,"sb(vb)",K13:K70)</f>
        <v>1300</v>
      </c>
      <c r="L91" s="537"/>
      <c r="M91" s="537"/>
      <c r="N91" s="538"/>
      <c r="O91" s="42"/>
      <c r="P91" s="97"/>
    </row>
    <row r="92" spans="1:35" s="7" customFormat="1" ht="15" customHeight="1" x14ac:dyDescent="0.2">
      <c r="A92" s="540" t="s">
        <v>109</v>
      </c>
      <c r="B92" s="541"/>
      <c r="C92" s="541"/>
      <c r="D92" s="541"/>
      <c r="E92" s="541"/>
      <c r="F92" s="541"/>
      <c r="G92" s="541"/>
      <c r="H92" s="541"/>
      <c r="I92" s="541"/>
      <c r="J92" s="542"/>
      <c r="K92" s="536">
        <f>SUMIF(J13:J75,"SB(L)",K13:K75)</f>
        <v>6.5</v>
      </c>
      <c r="L92" s="537"/>
      <c r="M92" s="537"/>
      <c r="N92" s="538"/>
      <c r="O92" s="42"/>
      <c r="P92" s="97"/>
    </row>
    <row r="93" spans="1:35" ht="15" customHeight="1" x14ac:dyDescent="0.2">
      <c r="A93" s="551" t="s">
        <v>49</v>
      </c>
      <c r="B93" s="552"/>
      <c r="C93" s="552"/>
      <c r="D93" s="552"/>
      <c r="E93" s="552"/>
      <c r="F93" s="552"/>
      <c r="G93" s="552"/>
      <c r="H93" s="552"/>
      <c r="I93" s="552"/>
      <c r="J93" s="553"/>
      <c r="K93" s="533">
        <f>SUMIF(J11:J70,"sb(p)",K11:K70)</f>
        <v>18.8</v>
      </c>
      <c r="L93" s="534"/>
      <c r="M93" s="534"/>
      <c r="N93" s="535"/>
      <c r="O93" s="42"/>
      <c r="P93" s="97"/>
    </row>
    <row r="94" spans="1:35" ht="15" customHeight="1" x14ac:dyDescent="0.2">
      <c r="A94" s="554" t="s">
        <v>35</v>
      </c>
      <c r="B94" s="555"/>
      <c r="C94" s="555"/>
      <c r="D94" s="555"/>
      <c r="E94" s="555"/>
      <c r="F94" s="555"/>
      <c r="G94" s="555"/>
      <c r="H94" s="555"/>
      <c r="I94" s="556"/>
      <c r="J94" s="557"/>
      <c r="K94" s="572">
        <f>SUM(K95:N97)</f>
        <v>878.3</v>
      </c>
      <c r="L94" s="573"/>
      <c r="M94" s="573"/>
      <c r="N94" s="574"/>
      <c r="O94" s="40"/>
      <c r="P94" s="105"/>
    </row>
    <row r="95" spans="1:35" ht="15" customHeight="1" x14ac:dyDescent="0.2">
      <c r="A95" s="547" t="s">
        <v>25</v>
      </c>
      <c r="B95" s="548"/>
      <c r="C95" s="548"/>
      <c r="D95" s="548"/>
      <c r="E95" s="548"/>
      <c r="F95" s="548"/>
      <c r="G95" s="548"/>
      <c r="H95" s="548"/>
      <c r="I95" s="549"/>
      <c r="J95" s="550"/>
      <c r="K95" s="527">
        <f>SUMIF(J11:J70,"es",K11:K70)</f>
        <v>411.8</v>
      </c>
      <c r="L95" s="528"/>
      <c r="M95" s="528"/>
      <c r="N95" s="529"/>
      <c r="O95" s="42"/>
      <c r="P95" s="97"/>
    </row>
    <row r="96" spans="1:35" ht="15" customHeight="1" x14ac:dyDescent="0.2">
      <c r="A96" s="547" t="s">
        <v>26</v>
      </c>
      <c r="B96" s="548"/>
      <c r="C96" s="548"/>
      <c r="D96" s="548"/>
      <c r="E96" s="548"/>
      <c r="F96" s="548"/>
      <c r="G96" s="548"/>
      <c r="H96" s="548"/>
      <c r="I96" s="549"/>
      <c r="J96" s="550"/>
      <c r="K96" s="527">
        <f>SUMIF(J11:J70,"lrvb",K11:K70)</f>
        <v>202.70000000000002</v>
      </c>
      <c r="L96" s="528"/>
      <c r="M96" s="528"/>
      <c r="N96" s="529"/>
      <c r="O96" s="42"/>
      <c r="P96" s="97"/>
    </row>
    <row r="97" spans="1:16" ht="15" customHeight="1" x14ac:dyDescent="0.2">
      <c r="A97" s="612" t="s">
        <v>154</v>
      </c>
      <c r="B97" s="613"/>
      <c r="C97" s="613"/>
      <c r="D97" s="613"/>
      <c r="E97" s="613"/>
      <c r="F97" s="613"/>
      <c r="G97" s="613"/>
      <c r="H97" s="613"/>
      <c r="I97" s="613"/>
      <c r="J97" s="614"/>
      <c r="K97" s="615">
        <f>SUMIF(J14:J76,J38,K14:K76)</f>
        <v>263.8</v>
      </c>
      <c r="L97" s="616"/>
      <c r="M97" s="616"/>
      <c r="N97" s="617"/>
      <c r="O97" s="42"/>
      <c r="P97" s="97"/>
    </row>
    <row r="98" spans="1:16" ht="13.5" customHeight="1" thickBot="1" x14ac:dyDescent="0.25">
      <c r="A98" s="543" t="s">
        <v>16</v>
      </c>
      <c r="B98" s="544"/>
      <c r="C98" s="544"/>
      <c r="D98" s="544"/>
      <c r="E98" s="544"/>
      <c r="F98" s="544"/>
      <c r="G98" s="544"/>
      <c r="H98" s="544"/>
      <c r="I98" s="545"/>
      <c r="J98" s="546"/>
      <c r="K98" s="562">
        <f>K94+K88</f>
        <v>12170.9</v>
      </c>
      <c r="L98" s="563"/>
      <c r="M98" s="563"/>
      <c r="N98" s="564"/>
      <c r="O98" s="40"/>
      <c r="P98" s="105"/>
    </row>
    <row r="99" spans="1:16" x14ac:dyDescent="0.2">
      <c r="A99" s="33"/>
      <c r="B99" s="33"/>
      <c r="C99" s="33"/>
      <c r="D99" s="33"/>
      <c r="E99" s="33"/>
      <c r="O99" s="41"/>
      <c r="P99" s="97"/>
    </row>
    <row r="100" spans="1:16" x14ac:dyDescent="0.2">
      <c r="K100" s="96"/>
      <c r="L100" s="96"/>
      <c r="P100" s="113"/>
    </row>
    <row r="101" spans="1:16" x14ac:dyDescent="0.2">
      <c r="O101" s="8"/>
      <c r="P101" s="43"/>
    </row>
    <row r="102" spans="1:16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36"/>
      <c r="P102" s="1"/>
    </row>
    <row r="103" spans="1:16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34"/>
      <c r="P103" s="1"/>
    </row>
    <row r="104" spans="1:16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34"/>
      <c r="P104" s="1"/>
    </row>
    <row r="105" spans="1:16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34"/>
      <c r="P105" s="1"/>
    </row>
  </sheetData>
  <mergeCells count="130">
    <mergeCell ref="A97:J97"/>
    <mergeCell ref="K97:N97"/>
    <mergeCell ref="A54:A60"/>
    <mergeCell ref="G66:G70"/>
    <mergeCell ref="F63:F65"/>
    <mergeCell ref="E55:E57"/>
    <mergeCell ref="E44:E46"/>
    <mergeCell ref="H73:H75"/>
    <mergeCell ref="E73:E75"/>
    <mergeCell ref="E63:E65"/>
    <mergeCell ref="H66:H70"/>
    <mergeCell ref="G63:G65"/>
    <mergeCell ref="F73:F75"/>
    <mergeCell ref="G73:G75"/>
    <mergeCell ref="F66:F70"/>
    <mergeCell ref="E47:E50"/>
    <mergeCell ref="D60:I60"/>
    <mergeCell ref="I66:I67"/>
    <mergeCell ref="I68:I69"/>
    <mergeCell ref="E51:E52"/>
    <mergeCell ref="A84:P84"/>
    <mergeCell ref="P70:P71"/>
    <mergeCell ref="A83:P83"/>
    <mergeCell ref="O81:P81"/>
    <mergeCell ref="C80:J80"/>
    <mergeCell ref="O86:P86"/>
    <mergeCell ref="O82:P82"/>
    <mergeCell ref="O80:P80"/>
    <mergeCell ref="E66:E70"/>
    <mergeCell ref="I73:I75"/>
    <mergeCell ref="O57:O59"/>
    <mergeCell ref="I63:I65"/>
    <mergeCell ref="O66:O71"/>
    <mergeCell ref="E61:E62"/>
    <mergeCell ref="F61:F62"/>
    <mergeCell ref="G61:G62"/>
    <mergeCell ref="H61:H62"/>
    <mergeCell ref="B82:J82"/>
    <mergeCell ref="B81:J81"/>
    <mergeCell ref="H63:H65"/>
    <mergeCell ref="E76:E78"/>
    <mergeCell ref="F76:F78"/>
    <mergeCell ref="G76:G78"/>
    <mergeCell ref="H76:H78"/>
    <mergeCell ref="I76:I78"/>
    <mergeCell ref="K96:N96"/>
    <mergeCell ref="K90:N90"/>
    <mergeCell ref="K89:N89"/>
    <mergeCell ref="K95:N95"/>
    <mergeCell ref="K93:N93"/>
    <mergeCell ref="K91:N91"/>
    <mergeCell ref="A85:N85"/>
    <mergeCell ref="A92:J92"/>
    <mergeCell ref="A98:J98"/>
    <mergeCell ref="A96:J96"/>
    <mergeCell ref="A93:J93"/>
    <mergeCell ref="A88:J88"/>
    <mergeCell ref="A91:J91"/>
    <mergeCell ref="K98:N98"/>
    <mergeCell ref="K87:N87"/>
    <mergeCell ref="K92:N92"/>
    <mergeCell ref="K86:N86"/>
    <mergeCell ref="A87:J87"/>
    <mergeCell ref="K94:N94"/>
    <mergeCell ref="A90:J90"/>
    <mergeCell ref="K88:N88"/>
    <mergeCell ref="A89:J89"/>
    <mergeCell ref="A95:J95"/>
    <mergeCell ref="A94:J94"/>
    <mergeCell ref="A2:P2"/>
    <mergeCell ref="L7:M7"/>
    <mergeCell ref="O5:P5"/>
    <mergeCell ref="A3:P3"/>
    <mergeCell ref="A6:A8"/>
    <mergeCell ref="B6:B8"/>
    <mergeCell ref="A4:P4"/>
    <mergeCell ref="J6:J8"/>
    <mergeCell ref="H13:H17"/>
    <mergeCell ref="I6:I8"/>
    <mergeCell ref="P7:P8"/>
    <mergeCell ref="I13:I17"/>
    <mergeCell ref="K7:K8"/>
    <mergeCell ref="P16:P17"/>
    <mergeCell ref="G13:G17"/>
    <mergeCell ref="F13:F17"/>
    <mergeCell ref="C6:C8"/>
    <mergeCell ref="E6:E8"/>
    <mergeCell ref="N7:N8"/>
    <mergeCell ref="G6:G8"/>
    <mergeCell ref="E41:E43"/>
    <mergeCell ref="E38:E40"/>
    <mergeCell ref="C32:P32"/>
    <mergeCell ref="I33:I35"/>
    <mergeCell ref="E35:E37"/>
    <mergeCell ref="O31:P31"/>
    <mergeCell ref="E33:E34"/>
    <mergeCell ref="P20:P21"/>
    <mergeCell ref="F20:F21"/>
    <mergeCell ref="G20:G21"/>
    <mergeCell ref="H20:H21"/>
    <mergeCell ref="O20:O21"/>
    <mergeCell ref="E27:E28"/>
    <mergeCell ref="F22:F30"/>
    <mergeCell ref="G22:G30"/>
    <mergeCell ref="H22:H30"/>
    <mergeCell ref="I20:I21"/>
    <mergeCell ref="N1:P1"/>
    <mergeCell ref="E18:E19"/>
    <mergeCell ref="E20:E21"/>
    <mergeCell ref="E29:E30"/>
    <mergeCell ref="E24:E26"/>
    <mergeCell ref="P29:P30"/>
    <mergeCell ref="O29:O30"/>
    <mergeCell ref="G18:G19"/>
    <mergeCell ref="C31:J31"/>
    <mergeCell ref="O6:P6"/>
    <mergeCell ref="O7:O8"/>
    <mergeCell ref="D6:D8"/>
    <mergeCell ref="C12:P12"/>
    <mergeCell ref="O16:O17"/>
    <mergeCell ref="I18:I19"/>
    <mergeCell ref="F6:F8"/>
    <mergeCell ref="H6:H8"/>
    <mergeCell ref="A10:P10"/>
    <mergeCell ref="K6:N6"/>
    <mergeCell ref="A9:P9"/>
    <mergeCell ref="E16:E17"/>
    <mergeCell ref="H18:H19"/>
    <mergeCell ref="F18:F19"/>
    <mergeCell ref="B11:P11"/>
  </mergeCells>
  <phoneticPr fontId="3" type="noConversion"/>
  <printOptions horizontalCentered="1"/>
  <pageMargins left="0" right="0" top="0" bottom="0" header="0" footer="0"/>
  <pageSetup paperSize="9" scale="99" orientation="landscape" r:id="rId1"/>
  <headerFooter alignWithMargins="0">
    <oddFooter>Puslapių &amp;P</oddFooter>
  </headerFooter>
  <rowBreaks count="4" manualBreakCount="4">
    <brk id="21" max="15" man="1"/>
    <brk id="40" max="15" man="1"/>
    <brk id="65" max="15" man="1"/>
    <brk id="84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35" sqref="B35"/>
    </sheetView>
  </sheetViews>
  <sheetFormatPr defaultRowHeight="15.75" x14ac:dyDescent="0.25"/>
  <cols>
    <col min="1" max="1" width="22.7109375" style="73" customWidth="1"/>
    <col min="2" max="2" width="60.7109375" style="73" customWidth="1"/>
    <col min="3" max="16384" width="9.140625" style="73"/>
  </cols>
  <sheetData>
    <row r="1" spans="1:2" x14ac:dyDescent="0.25">
      <c r="A1" s="635" t="s">
        <v>93</v>
      </c>
      <c r="B1" s="635"/>
    </row>
    <row r="2" spans="1:2" ht="31.5" x14ac:dyDescent="0.25">
      <c r="A2" s="74" t="s">
        <v>5</v>
      </c>
      <c r="B2" s="75" t="s">
        <v>94</v>
      </c>
    </row>
    <row r="3" spans="1:2" x14ac:dyDescent="0.25">
      <c r="A3" s="74">
        <v>1</v>
      </c>
      <c r="B3" s="75" t="s">
        <v>95</v>
      </c>
    </row>
    <row r="4" spans="1:2" x14ac:dyDescent="0.25">
      <c r="A4" s="74">
        <v>2</v>
      </c>
      <c r="B4" s="75" t="s">
        <v>96</v>
      </c>
    </row>
    <row r="5" spans="1:2" x14ac:dyDescent="0.25">
      <c r="A5" s="74">
        <v>3</v>
      </c>
      <c r="B5" s="75" t="s">
        <v>97</v>
      </c>
    </row>
    <row r="6" spans="1:2" x14ac:dyDescent="0.25">
      <c r="A6" s="74">
        <v>4</v>
      </c>
      <c r="B6" s="75" t="s">
        <v>98</v>
      </c>
    </row>
    <row r="7" spans="1:2" x14ac:dyDescent="0.25">
      <c r="A7" s="74">
        <v>5</v>
      </c>
      <c r="B7" s="75" t="s">
        <v>99</v>
      </c>
    </row>
    <row r="8" spans="1:2" x14ac:dyDescent="0.25">
      <c r="A8" s="74">
        <v>6</v>
      </c>
      <c r="B8" s="75" t="s">
        <v>100</v>
      </c>
    </row>
    <row r="9" spans="1:2" ht="15.75" customHeight="1" x14ac:dyDescent="0.25"/>
    <row r="10" spans="1:2" ht="15.75" customHeight="1" x14ac:dyDescent="0.25">
      <c r="A10" s="636" t="s">
        <v>101</v>
      </c>
      <c r="B10" s="636"/>
    </row>
  </sheetData>
  <mergeCells count="2">
    <mergeCell ref="A1:B1"/>
    <mergeCell ref="A10:B10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95"/>
  <sheetViews>
    <sheetView zoomScale="110" zoomScaleNormal="110" zoomScaleSheetLayoutView="100" workbookViewId="0">
      <selection activeCell="A76" sqref="A76:U76"/>
    </sheetView>
  </sheetViews>
  <sheetFormatPr defaultRowHeight="12.75" x14ac:dyDescent="0.2"/>
  <cols>
    <col min="1" max="1" width="2.28515625" style="4" customWidth="1"/>
    <col min="2" max="2" width="2.42578125" style="4" customWidth="1"/>
    <col min="3" max="4" width="2.5703125" style="4" customWidth="1"/>
    <col min="5" max="5" width="30.42578125" style="4" customWidth="1"/>
    <col min="6" max="6" width="3.5703125" style="6" customWidth="1"/>
    <col min="7" max="7" width="3.140625" style="6" customWidth="1"/>
    <col min="8" max="8" width="2.7109375" style="27" customWidth="1"/>
    <col min="9" max="9" width="8" style="6" customWidth="1"/>
    <col min="10" max="10" width="7.42578125" style="4" customWidth="1"/>
    <col min="11" max="11" width="7.140625" style="4" customWidth="1"/>
    <col min="12" max="13" width="6.140625" style="4" customWidth="1"/>
    <col min="14" max="14" width="7.42578125" style="4" customWidth="1"/>
    <col min="15" max="15" width="7.140625" style="4" customWidth="1"/>
    <col min="16" max="17" width="6.140625" style="4" customWidth="1"/>
    <col min="18" max="18" width="7.42578125" style="4" customWidth="1"/>
    <col min="19" max="19" width="7.140625" style="4" customWidth="1"/>
    <col min="20" max="21" width="6.140625" style="4" customWidth="1"/>
    <col min="22" max="16384" width="9.140625" style="1"/>
  </cols>
  <sheetData>
    <row r="1" spans="1:21" s="9" customFormat="1" x14ac:dyDescent="0.2">
      <c r="A1" s="491" t="s">
        <v>114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</row>
    <row r="2" spans="1:21" s="9" customFormat="1" ht="12.75" customHeight="1" x14ac:dyDescent="0.2">
      <c r="A2" s="494" t="s">
        <v>107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</row>
    <row r="3" spans="1:21" s="9" customFormat="1" x14ac:dyDescent="0.2">
      <c r="A3" s="491" t="s">
        <v>54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1"/>
      <c r="U3" s="491"/>
    </row>
    <row r="4" spans="1:21" s="9" customFormat="1" ht="13.5" thickBot="1" x14ac:dyDescent="0.25">
      <c r="A4" s="7"/>
      <c r="B4" s="7"/>
      <c r="C4" s="7"/>
      <c r="D4" s="7"/>
      <c r="E4" s="7"/>
      <c r="F4" s="186"/>
      <c r="G4" s="186"/>
      <c r="H4" s="28"/>
      <c r="I4" s="186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s="9" customFormat="1" ht="42.75" customHeight="1" x14ac:dyDescent="0.2">
      <c r="A5" s="496" t="s">
        <v>1</v>
      </c>
      <c r="B5" s="499" t="s">
        <v>2</v>
      </c>
      <c r="C5" s="499" t="s">
        <v>3</v>
      </c>
      <c r="D5" s="433" t="s">
        <v>55</v>
      </c>
      <c r="E5" s="519" t="s">
        <v>27</v>
      </c>
      <c r="F5" s="442" t="s">
        <v>4</v>
      </c>
      <c r="G5" s="524" t="s">
        <v>87</v>
      </c>
      <c r="H5" s="445" t="s">
        <v>5</v>
      </c>
      <c r="I5" s="503" t="s">
        <v>6</v>
      </c>
      <c r="J5" s="654" t="s">
        <v>137</v>
      </c>
      <c r="K5" s="655"/>
      <c r="L5" s="655"/>
      <c r="M5" s="656"/>
      <c r="N5" s="451" t="s">
        <v>155</v>
      </c>
      <c r="O5" s="452"/>
      <c r="P5" s="452"/>
      <c r="Q5" s="453"/>
      <c r="R5" s="451" t="s">
        <v>151</v>
      </c>
      <c r="S5" s="452"/>
      <c r="T5" s="452"/>
      <c r="U5" s="453"/>
    </row>
    <row r="6" spans="1:21" s="9" customFormat="1" ht="12.75" customHeight="1" x14ac:dyDescent="0.2">
      <c r="A6" s="497"/>
      <c r="B6" s="500"/>
      <c r="C6" s="500"/>
      <c r="D6" s="434"/>
      <c r="E6" s="520"/>
      <c r="F6" s="443"/>
      <c r="G6" s="525"/>
      <c r="H6" s="446"/>
      <c r="I6" s="504"/>
      <c r="J6" s="513" t="s">
        <v>7</v>
      </c>
      <c r="K6" s="492" t="s">
        <v>8</v>
      </c>
      <c r="L6" s="492"/>
      <c r="M6" s="522" t="s">
        <v>28</v>
      </c>
      <c r="N6" s="513" t="s">
        <v>7</v>
      </c>
      <c r="O6" s="492" t="s">
        <v>8</v>
      </c>
      <c r="P6" s="492"/>
      <c r="Q6" s="522" t="s">
        <v>28</v>
      </c>
      <c r="R6" s="513" t="s">
        <v>7</v>
      </c>
      <c r="S6" s="492" t="s">
        <v>8</v>
      </c>
      <c r="T6" s="492"/>
      <c r="U6" s="522" t="s">
        <v>28</v>
      </c>
    </row>
    <row r="7" spans="1:21" s="9" customFormat="1" ht="118.5" customHeight="1" thickBot="1" x14ac:dyDescent="0.25">
      <c r="A7" s="498"/>
      <c r="B7" s="501"/>
      <c r="C7" s="501"/>
      <c r="D7" s="435"/>
      <c r="E7" s="521"/>
      <c r="F7" s="444"/>
      <c r="G7" s="526"/>
      <c r="H7" s="447"/>
      <c r="I7" s="505"/>
      <c r="J7" s="514"/>
      <c r="K7" s="187" t="s">
        <v>7</v>
      </c>
      <c r="L7" s="10" t="s">
        <v>29</v>
      </c>
      <c r="M7" s="523"/>
      <c r="N7" s="514"/>
      <c r="O7" s="187" t="s">
        <v>7</v>
      </c>
      <c r="P7" s="10" t="s">
        <v>29</v>
      </c>
      <c r="Q7" s="523"/>
      <c r="R7" s="514"/>
      <c r="S7" s="187" t="s">
        <v>7</v>
      </c>
      <c r="T7" s="10" t="s">
        <v>29</v>
      </c>
      <c r="U7" s="523"/>
    </row>
    <row r="8" spans="1:21" ht="12.75" customHeight="1" x14ac:dyDescent="0.2">
      <c r="A8" s="640" t="s">
        <v>32</v>
      </c>
      <c r="B8" s="641"/>
      <c r="C8" s="641"/>
      <c r="D8" s="641"/>
      <c r="E8" s="641"/>
      <c r="F8" s="641"/>
      <c r="G8" s="641"/>
      <c r="H8" s="641"/>
      <c r="I8" s="641"/>
      <c r="J8" s="641"/>
      <c r="K8" s="641"/>
      <c r="L8" s="641"/>
      <c r="M8" s="641"/>
      <c r="N8" s="641"/>
      <c r="O8" s="641"/>
      <c r="P8" s="641"/>
      <c r="Q8" s="641"/>
      <c r="R8" s="641"/>
      <c r="S8" s="641"/>
      <c r="T8" s="641"/>
      <c r="U8" s="642"/>
    </row>
    <row r="9" spans="1:21" ht="13.5" customHeight="1" x14ac:dyDescent="0.2">
      <c r="A9" s="643" t="s">
        <v>36</v>
      </c>
      <c r="B9" s="644"/>
      <c r="C9" s="644"/>
      <c r="D9" s="644"/>
      <c r="E9" s="644"/>
      <c r="F9" s="644"/>
      <c r="G9" s="644"/>
      <c r="H9" s="644"/>
      <c r="I9" s="644"/>
      <c r="J9" s="644"/>
      <c r="K9" s="644"/>
      <c r="L9" s="644"/>
      <c r="M9" s="644"/>
      <c r="N9" s="644"/>
      <c r="O9" s="644"/>
      <c r="P9" s="644"/>
      <c r="Q9" s="644"/>
      <c r="R9" s="644"/>
      <c r="S9" s="644"/>
      <c r="T9" s="644"/>
      <c r="U9" s="645"/>
    </row>
    <row r="10" spans="1:21" ht="13.5" thickBot="1" x14ac:dyDescent="0.25">
      <c r="A10" s="275" t="s">
        <v>9</v>
      </c>
      <c r="B10" s="646" t="s">
        <v>50</v>
      </c>
      <c r="C10" s="647"/>
      <c r="D10" s="647"/>
      <c r="E10" s="647"/>
      <c r="F10" s="647"/>
      <c r="G10" s="647"/>
      <c r="H10" s="647"/>
      <c r="I10" s="647"/>
      <c r="J10" s="647"/>
      <c r="K10" s="647"/>
      <c r="L10" s="647"/>
      <c r="M10" s="647"/>
      <c r="N10" s="647"/>
      <c r="O10" s="647"/>
      <c r="P10" s="647"/>
      <c r="Q10" s="647"/>
      <c r="R10" s="647"/>
      <c r="S10" s="647"/>
      <c r="T10" s="647"/>
      <c r="U10" s="648"/>
    </row>
    <row r="11" spans="1:21" ht="13.5" customHeight="1" thickBot="1" x14ac:dyDescent="0.25">
      <c r="A11" s="265" t="s">
        <v>9</v>
      </c>
      <c r="B11" s="11" t="s">
        <v>9</v>
      </c>
      <c r="C11" s="649" t="s">
        <v>45</v>
      </c>
      <c r="D11" s="650"/>
      <c r="E11" s="650"/>
      <c r="F11" s="650"/>
      <c r="G11" s="650"/>
      <c r="H11" s="650"/>
      <c r="I11" s="650"/>
      <c r="J11" s="650"/>
      <c r="K11" s="650"/>
      <c r="L11" s="650"/>
      <c r="M11" s="650"/>
      <c r="N11" s="650"/>
      <c r="O11" s="650"/>
      <c r="P11" s="650"/>
      <c r="Q11" s="650"/>
      <c r="R11" s="650"/>
      <c r="S11" s="650"/>
      <c r="T11" s="650"/>
      <c r="U11" s="651"/>
    </row>
    <row r="12" spans="1:21" ht="25.5" x14ac:dyDescent="0.2">
      <c r="A12" s="266" t="s">
        <v>9</v>
      </c>
      <c r="B12" s="18" t="s">
        <v>9</v>
      </c>
      <c r="C12" s="16" t="s">
        <v>9</v>
      </c>
      <c r="D12" s="77"/>
      <c r="E12" s="177" t="s">
        <v>62</v>
      </c>
      <c r="F12" s="460"/>
      <c r="G12" s="423" t="s">
        <v>14</v>
      </c>
      <c r="H12" s="458" t="s">
        <v>39</v>
      </c>
      <c r="I12" s="51"/>
      <c r="J12" s="326"/>
      <c r="K12" s="327"/>
      <c r="L12" s="327"/>
      <c r="M12" s="328"/>
      <c r="N12" s="245"/>
      <c r="O12" s="191"/>
      <c r="P12" s="191"/>
      <c r="Q12" s="243"/>
      <c r="R12" s="190"/>
      <c r="S12" s="191"/>
      <c r="T12" s="191"/>
      <c r="U12" s="243"/>
    </row>
    <row r="13" spans="1:21" ht="25.5" x14ac:dyDescent="0.2">
      <c r="A13" s="267"/>
      <c r="B13" s="20"/>
      <c r="C13" s="14"/>
      <c r="D13" s="80"/>
      <c r="E13" s="189" t="s">
        <v>140</v>
      </c>
      <c r="F13" s="518"/>
      <c r="G13" s="517"/>
      <c r="H13" s="506"/>
      <c r="I13" s="179" t="s">
        <v>12</v>
      </c>
      <c r="J13" s="329">
        <f>K13</f>
        <v>199</v>
      </c>
      <c r="K13" s="320">
        <v>199</v>
      </c>
      <c r="L13" s="330"/>
      <c r="M13" s="387"/>
      <c r="N13" s="192">
        <f>O13</f>
        <v>199</v>
      </c>
      <c r="O13" s="193">
        <v>199</v>
      </c>
      <c r="P13" s="194"/>
      <c r="Q13" s="195"/>
      <c r="R13" s="200">
        <f>S13</f>
        <v>0</v>
      </c>
      <c r="S13" s="193">
        <f>O13-K13</f>
        <v>0</v>
      </c>
      <c r="T13" s="194"/>
      <c r="U13" s="195"/>
    </row>
    <row r="14" spans="1:21" ht="25.5" x14ac:dyDescent="0.2">
      <c r="A14" s="267"/>
      <c r="B14" s="20"/>
      <c r="C14" s="14"/>
      <c r="D14" s="80"/>
      <c r="E14" s="189" t="s">
        <v>142</v>
      </c>
      <c r="F14" s="518"/>
      <c r="G14" s="517"/>
      <c r="H14" s="506"/>
      <c r="I14" s="178" t="s">
        <v>12</v>
      </c>
      <c r="J14" s="329">
        <f>K14</f>
        <v>245</v>
      </c>
      <c r="K14" s="320">
        <v>245</v>
      </c>
      <c r="L14" s="330"/>
      <c r="M14" s="387"/>
      <c r="N14" s="192">
        <f>O14</f>
        <v>245</v>
      </c>
      <c r="O14" s="193">
        <v>245</v>
      </c>
      <c r="P14" s="194"/>
      <c r="Q14" s="195"/>
      <c r="R14" s="200">
        <f>S14</f>
        <v>0</v>
      </c>
      <c r="S14" s="193">
        <f t="shared" ref="S14:S26" si="0">O14-K14</f>
        <v>0</v>
      </c>
      <c r="T14" s="194"/>
      <c r="U14" s="195"/>
    </row>
    <row r="15" spans="1:21" ht="12.75" customHeight="1" x14ac:dyDescent="0.2">
      <c r="A15" s="267"/>
      <c r="B15" s="20"/>
      <c r="C15" s="14"/>
      <c r="D15" s="80"/>
      <c r="E15" s="457" t="s">
        <v>141</v>
      </c>
      <c r="F15" s="518"/>
      <c r="G15" s="517"/>
      <c r="H15" s="506"/>
      <c r="I15" s="179" t="s">
        <v>12</v>
      </c>
      <c r="J15" s="313">
        <f>K15</f>
        <v>10</v>
      </c>
      <c r="K15" s="314">
        <v>10</v>
      </c>
      <c r="L15" s="314"/>
      <c r="M15" s="315"/>
      <c r="N15" s="226">
        <f>O15</f>
        <v>10</v>
      </c>
      <c r="O15" s="197">
        <v>10</v>
      </c>
      <c r="P15" s="197"/>
      <c r="Q15" s="211"/>
      <c r="R15" s="196">
        <f>S15</f>
        <v>0</v>
      </c>
      <c r="S15" s="193">
        <f t="shared" si="0"/>
        <v>0</v>
      </c>
      <c r="T15" s="197"/>
      <c r="U15" s="211"/>
    </row>
    <row r="16" spans="1:21" ht="13.5" thickBot="1" x14ac:dyDescent="0.25">
      <c r="A16" s="267"/>
      <c r="B16" s="20"/>
      <c r="C16" s="14"/>
      <c r="D16" s="78"/>
      <c r="E16" s="413"/>
      <c r="F16" s="461"/>
      <c r="G16" s="424"/>
      <c r="H16" s="459"/>
      <c r="I16" s="345" t="s">
        <v>16</v>
      </c>
      <c r="J16" s="332">
        <f>K16+M16</f>
        <v>454</v>
      </c>
      <c r="K16" s="333">
        <f>SUM(K12:K15)</f>
        <v>454</v>
      </c>
      <c r="L16" s="333"/>
      <c r="M16" s="334"/>
      <c r="N16" s="388">
        <f>O16+Q16</f>
        <v>454</v>
      </c>
      <c r="O16" s="333">
        <f>SUM(O12:O15)</f>
        <v>454</v>
      </c>
      <c r="P16" s="333"/>
      <c r="Q16" s="389"/>
      <c r="R16" s="390">
        <f>S16+U16</f>
        <v>0</v>
      </c>
      <c r="S16" s="391">
        <f t="shared" si="0"/>
        <v>0</v>
      </c>
      <c r="T16" s="391"/>
      <c r="U16" s="392"/>
    </row>
    <row r="17" spans="1:21" ht="12.75" customHeight="1" x14ac:dyDescent="0.2">
      <c r="A17" s="266" t="s">
        <v>9</v>
      </c>
      <c r="B17" s="18" t="s">
        <v>9</v>
      </c>
      <c r="C17" s="16" t="s">
        <v>10</v>
      </c>
      <c r="D17" s="77"/>
      <c r="E17" s="412" t="s">
        <v>110</v>
      </c>
      <c r="F17" s="460"/>
      <c r="G17" s="423" t="s">
        <v>14</v>
      </c>
      <c r="H17" s="458" t="s">
        <v>39</v>
      </c>
      <c r="I17" s="51" t="s">
        <v>12</v>
      </c>
      <c r="J17" s="326">
        <f>K17+M17</f>
        <v>180</v>
      </c>
      <c r="K17" s="327">
        <v>180</v>
      </c>
      <c r="L17" s="327"/>
      <c r="M17" s="328"/>
      <c r="N17" s="245">
        <f>O17+Q17</f>
        <v>180</v>
      </c>
      <c r="O17" s="191">
        <v>180</v>
      </c>
      <c r="P17" s="191"/>
      <c r="Q17" s="243"/>
      <c r="R17" s="245">
        <f>S17+U17</f>
        <v>0</v>
      </c>
      <c r="S17" s="246">
        <f t="shared" si="0"/>
        <v>0</v>
      </c>
      <c r="T17" s="191"/>
      <c r="U17" s="243"/>
    </row>
    <row r="18" spans="1:21" ht="13.5" thickBot="1" x14ac:dyDescent="0.25">
      <c r="A18" s="267"/>
      <c r="B18" s="20"/>
      <c r="C18" s="14"/>
      <c r="D18" s="78"/>
      <c r="E18" s="413"/>
      <c r="F18" s="461"/>
      <c r="G18" s="424"/>
      <c r="H18" s="459"/>
      <c r="I18" s="345" t="s">
        <v>16</v>
      </c>
      <c r="J18" s="332">
        <f>K18+M18</f>
        <v>180</v>
      </c>
      <c r="K18" s="333">
        <f>SUM(K17:K17)</f>
        <v>180</v>
      </c>
      <c r="L18" s="333"/>
      <c r="M18" s="334"/>
      <c r="N18" s="388">
        <f>O18+Q18</f>
        <v>180</v>
      </c>
      <c r="O18" s="333">
        <f>SUM(O17:O17)</f>
        <v>180</v>
      </c>
      <c r="P18" s="333"/>
      <c r="Q18" s="389"/>
      <c r="R18" s="388">
        <f>S18+U18</f>
        <v>0</v>
      </c>
      <c r="S18" s="333">
        <f t="shared" si="0"/>
        <v>0</v>
      </c>
      <c r="T18" s="333"/>
      <c r="U18" s="389"/>
    </row>
    <row r="19" spans="1:21" ht="12.75" customHeight="1" x14ac:dyDescent="0.2">
      <c r="A19" s="266" t="s">
        <v>9</v>
      </c>
      <c r="B19" s="18" t="s">
        <v>9</v>
      </c>
      <c r="C19" s="16" t="s">
        <v>11</v>
      </c>
      <c r="D19" s="77"/>
      <c r="E19" s="412" t="s">
        <v>112</v>
      </c>
      <c r="F19" s="460"/>
      <c r="G19" s="423" t="s">
        <v>14</v>
      </c>
      <c r="H19" s="458" t="s">
        <v>39</v>
      </c>
      <c r="I19" s="51" t="s">
        <v>12</v>
      </c>
      <c r="J19" s="326">
        <f>K19+M19</f>
        <v>31.2</v>
      </c>
      <c r="K19" s="327">
        <v>31.2</v>
      </c>
      <c r="L19" s="327"/>
      <c r="M19" s="328"/>
      <c r="N19" s="245">
        <f>O19+Q19</f>
        <v>31.2</v>
      </c>
      <c r="O19" s="191">
        <v>31.2</v>
      </c>
      <c r="P19" s="191"/>
      <c r="Q19" s="243"/>
      <c r="R19" s="196">
        <f>S19+U19</f>
        <v>0</v>
      </c>
      <c r="S19" s="240">
        <f t="shared" si="0"/>
        <v>0</v>
      </c>
      <c r="T19" s="197"/>
      <c r="U19" s="211"/>
    </row>
    <row r="20" spans="1:21" ht="13.5" thickBot="1" x14ac:dyDescent="0.25">
      <c r="A20" s="268"/>
      <c r="B20" s="163"/>
      <c r="C20" s="164"/>
      <c r="D20" s="78"/>
      <c r="E20" s="413"/>
      <c r="F20" s="461"/>
      <c r="G20" s="424"/>
      <c r="H20" s="459"/>
      <c r="I20" s="345" t="s">
        <v>16</v>
      </c>
      <c r="J20" s="332">
        <f>K20+M20</f>
        <v>31.2</v>
      </c>
      <c r="K20" s="333">
        <f>SUM(K19:K19)</f>
        <v>31.2</v>
      </c>
      <c r="L20" s="333"/>
      <c r="M20" s="334"/>
      <c r="N20" s="388">
        <f>O20+Q20</f>
        <v>31.2</v>
      </c>
      <c r="O20" s="333">
        <f>SUM(O19:O19)</f>
        <v>31.2</v>
      </c>
      <c r="P20" s="333"/>
      <c r="Q20" s="389"/>
      <c r="R20" s="390">
        <f>S20+U20</f>
        <v>0</v>
      </c>
      <c r="S20" s="391">
        <f t="shared" si="0"/>
        <v>0</v>
      </c>
      <c r="T20" s="391"/>
      <c r="U20" s="392"/>
    </row>
    <row r="21" spans="1:21" ht="25.5" x14ac:dyDescent="0.2">
      <c r="A21" s="269" t="s">
        <v>9</v>
      </c>
      <c r="B21" s="18" t="s">
        <v>9</v>
      </c>
      <c r="C21" s="16" t="s">
        <v>13</v>
      </c>
      <c r="D21" s="81"/>
      <c r="E21" s="54" t="s">
        <v>57</v>
      </c>
      <c r="F21" s="482"/>
      <c r="G21" s="485" t="s">
        <v>14</v>
      </c>
      <c r="H21" s="488" t="s">
        <v>39</v>
      </c>
      <c r="I21" s="55"/>
      <c r="J21" s="335"/>
      <c r="K21" s="336"/>
      <c r="L21" s="336"/>
      <c r="M21" s="337"/>
      <c r="N21" s="228"/>
      <c r="O21" s="199"/>
      <c r="P21" s="199"/>
      <c r="Q21" s="229"/>
      <c r="R21" s="249"/>
      <c r="S21" s="246"/>
      <c r="T21" s="250"/>
      <c r="U21" s="251"/>
    </row>
    <row r="22" spans="1:21" ht="25.5" x14ac:dyDescent="0.2">
      <c r="A22" s="270"/>
      <c r="B22" s="20"/>
      <c r="C22" s="14"/>
      <c r="D22" s="80"/>
      <c r="E22" s="56" t="s">
        <v>67</v>
      </c>
      <c r="F22" s="483"/>
      <c r="G22" s="486"/>
      <c r="H22" s="489"/>
      <c r="I22" s="57" t="s">
        <v>12</v>
      </c>
      <c r="J22" s="319">
        <f>K22+M22</f>
        <v>386</v>
      </c>
      <c r="K22" s="320">
        <v>386</v>
      </c>
      <c r="L22" s="320"/>
      <c r="M22" s="321"/>
      <c r="N22" s="192">
        <f>O22+Q22</f>
        <v>386</v>
      </c>
      <c r="O22" s="193">
        <v>386</v>
      </c>
      <c r="P22" s="193"/>
      <c r="Q22" s="244"/>
      <c r="R22" s="192">
        <f>S22+U22</f>
        <v>0</v>
      </c>
      <c r="S22" s="193">
        <f t="shared" si="0"/>
        <v>0</v>
      </c>
      <c r="T22" s="193"/>
      <c r="U22" s="244"/>
    </row>
    <row r="23" spans="1:21" ht="12.75" customHeight="1" x14ac:dyDescent="0.2">
      <c r="A23" s="270"/>
      <c r="B23" s="20"/>
      <c r="C23" s="14"/>
      <c r="D23" s="80"/>
      <c r="E23" s="184" t="s">
        <v>56</v>
      </c>
      <c r="F23" s="483"/>
      <c r="G23" s="486"/>
      <c r="H23" s="489"/>
      <c r="I23" s="70" t="s">
        <v>12</v>
      </c>
      <c r="J23" s="219">
        <f>K23+M23</f>
        <v>202.2</v>
      </c>
      <c r="K23" s="202">
        <f>129.5+72.7</f>
        <v>202.2</v>
      </c>
      <c r="L23" s="339"/>
      <c r="M23" s="340"/>
      <c r="N23" s="219">
        <f>O23+Q23</f>
        <v>202.2</v>
      </c>
      <c r="O23" s="202">
        <f>129.5+72.7</f>
        <v>202.2</v>
      </c>
      <c r="P23" s="202"/>
      <c r="Q23" s="220"/>
      <c r="R23" s="219">
        <f>S23+U23</f>
        <v>0</v>
      </c>
      <c r="S23" s="193">
        <f t="shared" si="0"/>
        <v>0</v>
      </c>
      <c r="T23" s="202"/>
      <c r="U23" s="220"/>
    </row>
    <row r="24" spans="1:21" ht="12.75" customHeight="1" x14ac:dyDescent="0.2">
      <c r="A24" s="270"/>
      <c r="B24" s="17"/>
      <c r="C24" s="14"/>
      <c r="D24" s="76"/>
      <c r="E24" s="457" t="s">
        <v>19</v>
      </c>
      <c r="F24" s="483"/>
      <c r="G24" s="486"/>
      <c r="H24" s="489"/>
      <c r="I24" s="71" t="s">
        <v>12</v>
      </c>
      <c r="J24" s="341">
        <f>K24+M24</f>
        <v>36.1</v>
      </c>
      <c r="K24" s="342">
        <v>36.1</v>
      </c>
      <c r="L24" s="342"/>
      <c r="M24" s="343"/>
      <c r="N24" s="227">
        <f>O24+Q24</f>
        <v>36.1</v>
      </c>
      <c r="O24" s="204">
        <v>36.1</v>
      </c>
      <c r="P24" s="204"/>
      <c r="Q24" s="212"/>
      <c r="R24" s="227">
        <f>S24+U24</f>
        <v>0</v>
      </c>
      <c r="S24" s="193">
        <f t="shared" si="0"/>
        <v>0</v>
      </c>
      <c r="T24" s="204"/>
      <c r="U24" s="212"/>
    </row>
    <row r="25" spans="1:21" ht="13.5" thickBot="1" x14ac:dyDescent="0.25">
      <c r="A25" s="271"/>
      <c r="B25" s="11"/>
      <c r="C25" s="25"/>
      <c r="D25" s="79"/>
      <c r="E25" s="413"/>
      <c r="F25" s="484"/>
      <c r="G25" s="487"/>
      <c r="H25" s="490"/>
      <c r="I25" s="346" t="s">
        <v>16</v>
      </c>
      <c r="J25" s="332">
        <f t="shared" ref="J25:R25" si="1">SUM(J21:J24)</f>
        <v>624.30000000000007</v>
      </c>
      <c r="K25" s="332">
        <f t="shared" si="1"/>
        <v>624.30000000000007</v>
      </c>
      <c r="L25" s="332">
        <f t="shared" si="1"/>
        <v>0</v>
      </c>
      <c r="M25" s="344">
        <f t="shared" si="1"/>
        <v>0</v>
      </c>
      <c r="N25" s="388">
        <f t="shared" si="1"/>
        <v>624.30000000000007</v>
      </c>
      <c r="O25" s="332">
        <f t="shared" si="1"/>
        <v>624.30000000000007</v>
      </c>
      <c r="P25" s="332">
        <f t="shared" si="1"/>
        <v>0</v>
      </c>
      <c r="Q25" s="393">
        <f t="shared" si="1"/>
        <v>0</v>
      </c>
      <c r="R25" s="388">
        <f t="shared" si="1"/>
        <v>0</v>
      </c>
      <c r="S25" s="333">
        <f t="shared" si="0"/>
        <v>0</v>
      </c>
      <c r="T25" s="332">
        <f>SUM(T21:T24)</f>
        <v>0</v>
      </c>
      <c r="U25" s="393">
        <f>SUM(U21:U24)</f>
        <v>0</v>
      </c>
    </row>
    <row r="26" spans="1:21" ht="13.5" thickBot="1" x14ac:dyDescent="0.25">
      <c r="A26" s="272" t="s">
        <v>9</v>
      </c>
      <c r="B26" s="112" t="s">
        <v>9</v>
      </c>
      <c r="C26" s="425" t="s">
        <v>15</v>
      </c>
      <c r="D26" s="426"/>
      <c r="E26" s="426"/>
      <c r="F26" s="426"/>
      <c r="G26" s="426"/>
      <c r="H26" s="427"/>
      <c r="I26" s="428"/>
      <c r="J26" s="15">
        <f t="shared" ref="J26:R26" si="2">J25+J20+J18+J16</f>
        <v>1289.5</v>
      </c>
      <c r="K26" s="15">
        <f t="shared" si="2"/>
        <v>1289.5</v>
      </c>
      <c r="L26" s="15">
        <f t="shared" si="2"/>
        <v>0</v>
      </c>
      <c r="M26" s="15">
        <f t="shared" si="2"/>
        <v>0</v>
      </c>
      <c r="N26" s="15">
        <f t="shared" si="2"/>
        <v>1289.5</v>
      </c>
      <c r="O26" s="15">
        <f t="shared" si="2"/>
        <v>1289.5</v>
      </c>
      <c r="P26" s="15">
        <f t="shared" si="2"/>
        <v>0</v>
      </c>
      <c r="Q26" s="15">
        <f t="shared" si="2"/>
        <v>0</v>
      </c>
      <c r="R26" s="264">
        <f t="shared" si="2"/>
        <v>0</v>
      </c>
      <c r="S26" s="263">
        <f t="shared" si="0"/>
        <v>0</v>
      </c>
      <c r="T26" s="247">
        <f>T25+T20+T18+T16</f>
        <v>0</v>
      </c>
      <c r="U26" s="248">
        <f>U25+U20+U18+U16</f>
        <v>0</v>
      </c>
    </row>
    <row r="27" spans="1:21" ht="13.5" customHeight="1" thickBot="1" x14ac:dyDescent="0.25">
      <c r="A27" s="273" t="s">
        <v>9</v>
      </c>
      <c r="B27" s="19" t="s">
        <v>10</v>
      </c>
      <c r="C27" s="652" t="s">
        <v>104</v>
      </c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470"/>
    </row>
    <row r="28" spans="1:21" ht="12.75" customHeight="1" x14ac:dyDescent="0.2">
      <c r="A28" s="273" t="s">
        <v>9</v>
      </c>
      <c r="B28" s="19" t="s">
        <v>10</v>
      </c>
      <c r="C28" s="16" t="s">
        <v>9</v>
      </c>
      <c r="D28" s="278"/>
      <c r="E28" s="476" t="s">
        <v>102</v>
      </c>
      <c r="F28" s="92"/>
      <c r="G28" s="133" t="s">
        <v>14</v>
      </c>
      <c r="H28" s="82">
        <v>2</v>
      </c>
      <c r="I28" s="67"/>
      <c r="J28" s="347"/>
      <c r="K28" s="348"/>
      <c r="L28" s="349"/>
      <c r="M28" s="350"/>
      <c r="N28" s="206"/>
      <c r="O28" s="207"/>
      <c r="P28" s="208"/>
      <c r="Q28" s="209"/>
      <c r="R28" s="206"/>
      <c r="S28" s="207"/>
      <c r="T28" s="208"/>
      <c r="U28" s="209"/>
    </row>
    <row r="29" spans="1:21" x14ac:dyDescent="0.2">
      <c r="A29" s="274"/>
      <c r="B29" s="17"/>
      <c r="C29" s="14"/>
      <c r="D29" s="279"/>
      <c r="E29" s="477"/>
      <c r="F29" s="134"/>
      <c r="G29" s="90"/>
      <c r="H29" s="93"/>
      <c r="I29" s="84"/>
      <c r="J29" s="351"/>
      <c r="K29" s="314"/>
      <c r="L29" s="352"/>
      <c r="M29" s="353"/>
      <c r="N29" s="210"/>
      <c r="O29" s="197"/>
      <c r="P29" s="198"/>
      <c r="Q29" s="211"/>
      <c r="R29" s="210"/>
      <c r="S29" s="197"/>
      <c r="T29" s="198"/>
      <c r="U29" s="211"/>
    </row>
    <row r="30" spans="1:21" x14ac:dyDescent="0.2">
      <c r="A30" s="274"/>
      <c r="B30" s="17"/>
      <c r="C30" s="14"/>
      <c r="D30" s="280" t="s">
        <v>9</v>
      </c>
      <c r="E30" s="457" t="s">
        <v>40</v>
      </c>
      <c r="F30" s="89"/>
      <c r="G30" s="90"/>
      <c r="H30" s="93"/>
      <c r="I30" s="142" t="s">
        <v>22</v>
      </c>
      <c r="J30" s="354">
        <f>K30+M30</f>
        <v>17.5</v>
      </c>
      <c r="K30" s="342">
        <v>17.5</v>
      </c>
      <c r="L30" s="355"/>
      <c r="M30" s="356"/>
      <c r="N30" s="254">
        <f>O30+Q30</f>
        <v>17.5</v>
      </c>
      <c r="O30" s="204">
        <v>17.5</v>
      </c>
      <c r="P30" s="205"/>
      <c r="Q30" s="212"/>
      <c r="R30" s="254">
        <f>S30+U30</f>
        <v>0</v>
      </c>
      <c r="S30" s="204">
        <f>O30-K30</f>
        <v>0</v>
      </c>
      <c r="T30" s="205"/>
      <c r="U30" s="236"/>
    </row>
    <row r="31" spans="1:21" x14ac:dyDescent="0.2">
      <c r="A31" s="274"/>
      <c r="B31" s="17"/>
      <c r="C31" s="14"/>
      <c r="D31" s="281"/>
      <c r="E31" s="466"/>
      <c r="F31" s="89"/>
      <c r="G31" s="90"/>
      <c r="H31" s="93"/>
      <c r="I31" s="84"/>
      <c r="J31" s="351"/>
      <c r="K31" s="314"/>
      <c r="L31" s="352"/>
      <c r="M31" s="353"/>
      <c r="N31" s="210"/>
      <c r="O31" s="197"/>
      <c r="P31" s="198"/>
      <c r="Q31" s="211"/>
      <c r="R31" s="210"/>
      <c r="S31" s="197"/>
      <c r="T31" s="198"/>
      <c r="U31" s="237"/>
    </row>
    <row r="32" spans="1:21" x14ac:dyDescent="0.2">
      <c r="A32" s="274"/>
      <c r="B32" s="17"/>
      <c r="C32" s="24"/>
      <c r="D32" s="282"/>
      <c r="E32" s="473"/>
      <c r="F32" s="89"/>
      <c r="G32" s="90"/>
      <c r="H32" s="93"/>
      <c r="I32" s="159"/>
      <c r="J32" s="357"/>
      <c r="K32" s="358"/>
      <c r="L32" s="358"/>
      <c r="M32" s="359"/>
      <c r="N32" s="402"/>
      <c r="O32" s="213"/>
      <c r="P32" s="213"/>
      <c r="Q32" s="214"/>
      <c r="R32" s="402"/>
      <c r="S32" s="213"/>
      <c r="T32" s="213"/>
      <c r="U32" s="238"/>
    </row>
    <row r="33" spans="1:21" x14ac:dyDescent="0.2">
      <c r="A33" s="270"/>
      <c r="B33" s="20"/>
      <c r="C33" s="14"/>
      <c r="D33" s="283" t="s">
        <v>10</v>
      </c>
      <c r="E33" s="466" t="s">
        <v>47</v>
      </c>
      <c r="F33" s="89"/>
      <c r="G33" s="90"/>
      <c r="H33" s="93"/>
      <c r="I33" s="68" t="s">
        <v>152</v>
      </c>
      <c r="J33" s="341">
        <f>K33+M33</f>
        <v>107.8</v>
      </c>
      <c r="K33" s="342">
        <v>107.8</v>
      </c>
      <c r="L33" s="342"/>
      <c r="M33" s="356"/>
      <c r="N33" s="403">
        <f>O33+Q33</f>
        <v>107.8</v>
      </c>
      <c r="O33" s="204">
        <v>107.8</v>
      </c>
      <c r="P33" s="204"/>
      <c r="Q33" s="212"/>
      <c r="R33" s="403">
        <f>N33-J33</f>
        <v>0</v>
      </c>
      <c r="S33" s="204">
        <f>O33-K33</f>
        <v>0</v>
      </c>
      <c r="T33" s="204"/>
      <c r="U33" s="236"/>
    </row>
    <row r="34" spans="1:21" x14ac:dyDescent="0.2">
      <c r="A34" s="270"/>
      <c r="B34" s="20"/>
      <c r="C34" s="14"/>
      <c r="D34" s="283"/>
      <c r="E34" s="466"/>
      <c r="F34" s="89"/>
      <c r="G34" s="90"/>
      <c r="H34" s="93"/>
      <c r="I34" s="149"/>
      <c r="J34" s="313"/>
      <c r="K34" s="314"/>
      <c r="L34" s="314"/>
      <c r="M34" s="353"/>
      <c r="N34" s="196"/>
      <c r="O34" s="197"/>
      <c r="P34" s="197"/>
      <c r="Q34" s="211"/>
      <c r="R34" s="196"/>
      <c r="S34" s="197"/>
      <c r="T34" s="197"/>
      <c r="U34" s="211"/>
    </row>
    <row r="35" spans="1:21" ht="13.5" thickBot="1" x14ac:dyDescent="0.25">
      <c r="A35" s="271"/>
      <c r="B35" s="163"/>
      <c r="C35" s="164"/>
      <c r="D35" s="284"/>
      <c r="E35" s="413"/>
      <c r="F35" s="168"/>
      <c r="G35" s="91"/>
      <c r="H35" s="169"/>
      <c r="I35" s="171"/>
      <c r="J35" s="360"/>
      <c r="K35" s="361"/>
      <c r="L35" s="362"/>
      <c r="M35" s="363"/>
      <c r="N35" s="215"/>
      <c r="O35" s="216"/>
      <c r="P35" s="217"/>
      <c r="Q35" s="218"/>
      <c r="R35" s="215"/>
      <c r="S35" s="216"/>
      <c r="T35" s="217"/>
      <c r="U35" s="218"/>
    </row>
    <row r="36" spans="1:21" x14ac:dyDescent="0.2">
      <c r="A36" s="270"/>
      <c r="B36" s="20"/>
      <c r="C36" s="14"/>
      <c r="D36" s="281" t="s">
        <v>11</v>
      </c>
      <c r="E36" s="464" t="s">
        <v>41</v>
      </c>
      <c r="F36" s="89"/>
      <c r="G36" s="90"/>
      <c r="H36" s="93"/>
      <c r="I36" s="99" t="s">
        <v>22</v>
      </c>
      <c r="J36" s="364">
        <f>K36+M36</f>
        <v>6</v>
      </c>
      <c r="K36" s="339">
        <v>6</v>
      </c>
      <c r="L36" s="339"/>
      <c r="M36" s="365"/>
      <c r="N36" s="219">
        <f>O36+Q36</f>
        <v>6</v>
      </c>
      <c r="O36" s="202">
        <v>6</v>
      </c>
      <c r="P36" s="202"/>
      <c r="Q36" s="220"/>
      <c r="R36" s="219">
        <f>N36-J36</f>
        <v>0</v>
      </c>
      <c r="S36" s="202">
        <f>O36-K36</f>
        <v>0</v>
      </c>
      <c r="T36" s="202"/>
      <c r="U36" s="220"/>
    </row>
    <row r="37" spans="1:21" x14ac:dyDescent="0.2">
      <c r="A37" s="270"/>
      <c r="B37" s="20"/>
      <c r="C37" s="14"/>
      <c r="D37" s="281"/>
      <c r="E37" s="464"/>
      <c r="F37" s="89"/>
      <c r="G37" s="90"/>
      <c r="H37" s="93"/>
      <c r="I37" s="88"/>
      <c r="J37" s="366"/>
      <c r="K37" s="339"/>
      <c r="L37" s="367"/>
      <c r="M37" s="365"/>
      <c r="N37" s="221"/>
      <c r="O37" s="202"/>
      <c r="P37" s="203"/>
      <c r="Q37" s="220"/>
      <c r="R37" s="221"/>
      <c r="S37" s="202"/>
      <c r="T37" s="203"/>
      <c r="U37" s="220"/>
    </row>
    <row r="38" spans="1:21" x14ac:dyDescent="0.2">
      <c r="A38" s="270"/>
      <c r="B38" s="20"/>
      <c r="C38" s="14"/>
      <c r="D38" s="282"/>
      <c r="E38" s="465"/>
      <c r="F38" s="89"/>
      <c r="G38" s="90"/>
      <c r="H38" s="93"/>
      <c r="I38" s="159"/>
      <c r="J38" s="368"/>
      <c r="K38" s="358"/>
      <c r="L38" s="369"/>
      <c r="M38" s="359"/>
      <c r="N38" s="222"/>
      <c r="O38" s="213"/>
      <c r="P38" s="223"/>
      <c r="Q38" s="214"/>
      <c r="R38" s="222"/>
      <c r="S38" s="213"/>
      <c r="T38" s="223"/>
      <c r="U38" s="214"/>
    </row>
    <row r="39" spans="1:21" x14ac:dyDescent="0.2">
      <c r="A39" s="274"/>
      <c r="B39" s="17"/>
      <c r="C39" s="26"/>
      <c r="D39" s="283" t="s">
        <v>13</v>
      </c>
      <c r="E39" s="466" t="s">
        <v>42</v>
      </c>
      <c r="F39" s="89"/>
      <c r="G39" s="90"/>
      <c r="H39" s="93"/>
      <c r="I39" s="58" t="s">
        <v>22</v>
      </c>
      <c r="J39" s="370">
        <f>K39+M39</f>
        <v>142.30000000000001</v>
      </c>
      <c r="K39" s="317">
        <v>142.30000000000001</v>
      </c>
      <c r="L39" s="317"/>
      <c r="M39" s="371"/>
      <c r="N39" s="253">
        <f>O39+Q39</f>
        <v>142.30000000000001</v>
      </c>
      <c r="O39" s="224">
        <v>142.30000000000001</v>
      </c>
      <c r="P39" s="224"/>
      <c r="Q39" s="225"/>
      <c r="R39" s="253">
        <f>N39-J39</f>
        <v>0</v>
      </c>
      <c r="S39" s="224">
        <f>O39-K39</f>
        <v>0</v>
      </c>
      <c r="T39" s="224"/>
      <c r="U39" s="225"/>
    </row>
    <row r="40" spans="1:21" x14ac:dyDescent="0.2">
      <c r="A40" s="274"/>
      <c r="B40" s="17"/>
      <c r="C40" s="26"/>
      <c r="D40" s="283"/>
      <c r="E40" s="466"/>
      <c r="F40" s="89"/>
      <c r="G40" s="90"/>
      <c r="H40" s="93"/>
      <c r="I40" s="58" t="s">
        <v>152</v>
      </c>
      <c r="J40" s="370">
        <f>K40+M40</f>
        <v>5</v>
      </c>
      <c r="K40" s="317">
        <v>5</v>
      </c>
      <c r="L40" s="317"/>
      <c r="M40" s="371"/>
      <c r="N40" s="253">
        <f>O40+Q40</f>
        <v>5</v>
      </c>
      <c r="O40" s="224">
        <v>5</v>
      </c>
      <c r="P40" s="224"/>
      <c r="Q40" s="225"/>
      <c r="R40" s="253">
        <f>N40-J40</f>
        <v>0</v>
      </c>
      <c r="S40" s="224">
        <f>O40-K40</f>
        <v>0</v>
      </c>
      <c r="T40" s="224"/>
      <c r="U40" s="225"/>
    </row>
    <row r="41" spans="1:21" x14ac:dyDescent="0.2">
      <c r="A41" s="274"/>
      <c r="B41" s="17"/>
      <c r="C41" s="26"/>
      <c r="D41" s="281"/>
      <c r="E41" s="466"/>
      <c r="F41" s="89"/>
      <c r="G41" s="90"/>
      <c r="H41" s="93"/>
      <c r="I41" s="143"/>
      <c r="J41" s="372"/>
      <c r="K41" s="394"/>
      <c r="L41" s="394"/>
      <c r="M41" s="395"/>
      <c r="N41" s="239"/>
      <c r="O41" s="240"/>
      <c r="P41" s="240"/>
      <c r="Q41" s="241"/>
      <c r="R41" s="239"/>
      <c r="S41" s="240"/>
      <c r="T41" s="240"/>
      <c r="U41" s="241"/>
    </row>
    <row r="42" spans="1:21" x14ac:dyDescent="0.2">
      <c r="A42" s="267"/>
      <c r="B42" s="20"/>
      <c r="C42" s="14"/>
      <c r="D42" s="280" t="s">
        <v>46</v>
      </c>
      <c r="E42" s="625" t="s">
        <v>43</v>
      </c>
      <c r="F42" s="89"/>
      <c r="G42" s="90"/>
      <c r="H42" s="93"/>
      <c r="I42" s="60" t="s">
        <v>31</v>
      </c>
      <c r="J42" s="373">
        <f t="shared" ref="J42:J47" si="3">K42+M42</f>
        <v>399</v>
      </c>
      <c r="K42" s="336">
        <v>399</v>
      </c>
      <c r="L42" s="336"/>
      <c r="M42" s="374"/>
      <c r="N42" s="228">
        <f t="shared" ref="N42:N47" si="4">O42+Q42</f>
        <v>399</v>
      </c>
      <c r="O42" s="199">
        <v>399</v>
      </c>
      <c r="P42" s="199"/>
      <c r="Q42" s="229"/>
      <c r="R42" s="228">
        <f>N42-J42</f>
        <v>0</v>
      </c>
      <c r="S42" s="199">
        <f>O42-K42</f>
        <v>0</v>
      </c>
      <c r="T42" s="199"/>
      <c r="U42" s="229"/>
    </row>
    <row r="43" spans="1:21" x14ac:dyDescent="0.2">
      <c r="A43" s="267"/>
      <c r="B43" s="20"/>
      <c r="C43" s="14"/>
      <c r="D43" s="281"/>
      <c r="E43" s="625"/>
      <c r="F43" s="89"/>
      <c r="G43" s="90"/>
      <c r="H43" s="93"/>
      <c r="I43" s="53" t="s">
        <v>152</v>
      </c>
      <c r="J43" s="364">
        <f t="shared" si="3"/>
        <v>135</v>
      </c>
      <c r="K43" s="339">
        <v>135</v>
      </c>
      <c r="L43" s="339"/>
      <c r="M43" s="365"/>
      <c r="N43" s="219">
        <f t="shared" si="4"/>
        <v>135</v>
      </c>
      <c r="O43" s="202">
        <v>135</v>
      </c>
      <c r="P43" s="202"/>
      <c r="Q43" s="220"/>
      <c r="R43" s="219">
        <f>N43-J43</f>
        <v>0</v>
      </c>
      <c r="S43" s="202">
        <f>O43-K43</f>
        <v>0</v>
      </c>
      <c r="T43" s="202"/>
      <c r="U43" s="220"/>
    </row>
    <row r="44" spans="1:21" x14ac:dyDescent="0.2">
      <c r="A44" s="267"/>
      <c r="B44" s="20"/>
      <c r="C44" s="14"/>
      <c r="D44" s="282"/>
      <c r="E44" s="625"/>
      <c r="F44" s="89"/>
      <c r="G44" s="90"/>
      <c r="H44" s="93"/>
      <c r="I44" s="252" t="s">
        <v>108</v>
      </c>
      <c r="J44" s="373">
        <f t="shared" si="3"/>
        <v>6.5</v>
      </c>
      <c r="K44" s="336">
        <v>6.5</v>
      </c>
      <c r="L44" s="336"/>
      <c r="M44" s="374"/>
      <c r="N44" s="228">
        <f t="shared" si="4"/>
        <v>6.5</v>
      </c>
      <c r="O44" s="199">
        <v>6.5</v>
      </c>
      <c r="P44" s="199"/>
      <c r="Q44" s="229"/>
      <c r="R44" s="228">
        <f>S44+U44</f>
        <v>0</v>
      </c>
      <c r="S44" s="199">
        <f>O44-K44</f>
        <v>0</v>
      </c>
      <c r="T44" s="199"/>
      <c r="U44" s="229"/>
    </row>
    <row r="45" spans="1:21" x14ac:dyDescent="0.2">
      <c r="A45" s="270"/>
      <c r="B45" s="20"/>
      <c r="C45" s="14"/>
      <c r="D45" s="285" t="s">
        <v>90</v>
      </c>
      <c r="E45" s="457" t="s">
        <v>86</v>
      </c>
      <c r="F45" s="89"/>
      <c r="G45" s="90"/>
      <c r="H45" s="93"/>
      <c r="I45" s="235" t="s">
        <v>22</v>
      </c>
      <c r="J45" s="373">
        <f t="shared" si="3"/>
        <v>20</v>
      </c>
      <c r="K45" s="336">
        <v>20</v>
      </c>
      <c r="L45" s="336"/>
      <c r="M45" s="375"/>
      <c r="N45" s="228">
        <f t="shared" si="4"/>
        <v>20</v>
      </c>
      <c r="O45" s="199">
        <v>20</v>
      </c>
      <c r="P45" s="199"/>
      <c r="Q45" s="242"/>
      <c r="R45" s="228">
        <f t="shared" ref="R45:S47" si="5">N45-J45</f>
        <v>0</v>
      </c>
      <c r="S45" s="199">
        <f t="shared" si="5"/>
        <v>0</v>
      </c>
      <c r="T45" s="199"/>
      <c r="U45" s="242"/>
    </row>
    <row r="46" spans="1:21" x14ac:dyDescent="0.2">
      <c r="A46" s="270"/>
      <c r="B46" s="20"/>
      <c r="C46" s="14"/>
      <c r="D46" s="285"/>
      <c r="E46" s="466"/>
      <c r="F46" s="89"/>
      <c r="G46" s="90"/>
      <c r="H46" s="93"/>
      <c r="I46" s="99" t="s">
        <v>152</v>
      </c>
      <c r="J46" s="364">
        <f t="shared" si="3"/>
        <v>16</v>
      </c>
      <c r="K46" s="339">
        <v>16</v>
      </c>
      <c r="L46" s="339"/>
      <c r="M46" s="376"/>
      <c r="N46" s="219">
        <f t="shared" si="4"/>
        <v>16</v>
      </c>
      <c r="O46" s="202">
        <v>16</v>
      </c>
      <c r="P46" s="202"/>
      <c r="Q46" s="230"/>
      <c r="R46" s="219">
        <f t="shared" si="5"/>
        <v>0</v>
      </c>
      <c r="S46" s="202">
        <f t="shared" si="5"/>
        <v>0</v>
      </c>
      <c r="T46" s="202"/>
      <c r="U46" s="230"/>
    </row>
    <row r="47" spans="1:21" x14ac:dyDescent="0.2">
      <c r="A47" s="618"/>
      <c r="B47" s="20"/>
      <c r="C47" s="14"/>
      <c r="D47" s="286" t="s">
        <v>132</v>
      </c>
      <c r="E47" s="457" t="s">
        <v>44</v>
      </c>
      <c r="F47" s="89"/>
      <c r="G47" s="90"/>
      <c r="H47" s="93"/>
      <c r="I47" s="68" t="s">
        <v>22</v>
      </c>
      <c r="J47" s="377">
        <f t="shared" si="3"/>
        <v>14.6</v>
      </c>
      <c r="K47" s="342">
        <v>14.6</v>
      </c>
      <c r="L47" s="342"/>
      <c r="M47" s="356"/>
      <c r="N47" s="227">
        <f t="shared" si="4"/>
        <v>14.6</v>
      </c>
      <c r="O47" s="204">
        <v>14.6</v>
      </c>
      <c r="P47" s="204"/>
      <c r="Q47" s="212"/>
      <c r="R47" s="227">
        <f t="shared" si="5"/>
        <v>0</v>
      </c>
      <c r="S47" s="204">
        <f t="shared" si="5"/>
        <v>0</v>
      </c>
      <c r="T47" s="204"/>
      <c r="U47" s="212"/>
    </row>
    <row r="48" spans="1:21" x14ac:dyDescent="0.2">
      <c r="A48" s="618"/>
      <c r="B48" s="20"/>
      <c r="C48" s="14"/>
      <c r="D48" s="287"/>
      <c r="E48" s="466"/>
      <c r="F48" s="89"/>
      <c r="G48" s="90"/>
      <c r="H48" s="93"/>
      <c r="I48" s="99"/>
      <c r="J48" s="364"/>
      <c r="K48" s="339"/>
      <c r="L48" s="339"/>
      <c r="M48" s="365"/>
      <c r="N48" s="219"/>
      <c r="O48" s="202"/>
      <c r="P48" s="202"/>
      <c r="Q48" s="220"/>
      <c r="R48" s="219"/>
      <c r="S48" s="202"/>
      <c r="T48" s="202"/>
      <c r="U48" s="220"/>
    </row>
    <row r="49" spans="1:21" ht="12.75" customHeight="1" x14ac:dyDescent="0.2">
      <c r="A49" s="618"/>
      <c r="B49" s="20"/>
      <c r="C49" s="165"/>
      <c r="D49" s="287"/>
      <c r="E49" s="473"/>
      <c r="F49" s="89"/>
      <c r="G49" s="90"/>
      <c r="H49" s="93"/>
      <c r="I49" s="143"/>
      <c r="J49" s="364"/>
      <c r="K49" s="339"/>
      <c r="L49" s="339"/>
      <c r="M49" s="365"/>
      <c r="N49" s="219"/>
      <c r="O49" s="202"/>
      <c r="P49" s="202"/>
      <c r="Q49" s="220"/>
      <c r="R49" s="219"/>
      <c r="S49" s="202"/>
      <c r="T49" s="202"/>
      <c r="U49" s="220"/>
    </row>
    <row r="50" spans="1:21" x14ac:dyDescent="0.2">
      <c r="A50" s="618"/>
      <c r="B50" s="20"/>
      <c r="C50" s="166"/>
      <c r="D50" s="279"/>
      <c r="E50" s="289" t="s">
        <v>89</v>
      </c>
      <c r="F50" s="289"/>
      <c r="G50" s="289"/>
      <c r="H50" s="289"/>
      <c r="I50" s="407" t="s">
        <v>12</v>
      </c>
      <c r="J50" s="408">
        <f>K50+M50</f>
        <v>7626.2000000000007</v>
      </c>
      <c r="K50" s="409">
        <v>7564.6</v>
      </c>
      <c r="L50" s="409">
        <v>4573.2</v>
      </c>
      <c r="M50" s="406">
        <v>61.6</v>
      </c>
      <c r="N50" s="404">
        <v>7417.7</v>
      </c>
      <c r="O50" s="405">
        <v>7356.1</v>
      </c>
      <c r="P50" s="405">
        <v>4414</v>
      </c>
      <c r="Q50" s="406">
        <v>61.6</v>
      </c>
      <c r="R50" s="404">
        <f t="shared" ref="R50:U51" si="6">N50-J50</f>
        <v>-208.50000000000091</v>
      </c>
      <c r="S50" s="405">
        <f t="shared" si="6"/>
        <v>-208.5</v>
      </c>
      <c r="T50" s="405">
        <f t="shared" si="6"/>
        <v>-159.19999999999982</v>
      </c>
      <c r="U50" s="406">
        <f t="shared" si="6"/>
        <v>0</v>
      </c>
    </row>
    <row r="51" spans="1:21" ht="18" customHeight="1" x14ac:dyDescent="0.2">
      <c r="A51" s="618"/>
      <c r="B51" s="20"/>
      <c r="C51" s="167"/>
      <c r="D51" s="288"/>
      <c r="E51" s="291"/>
      <c r="F51" s="291"/>
      <c r="G51" s="291"/>
      <c r="H51" s="291"/>
      <c r="I51" s="410" t="s">
        <v>30</v>
      </c>
      <c r="J51" s="408">
        <f>+K51+M51</f>
        <v>1197</v>
      </c>
      <c r="K51" s="409">
        <f>1124.2+48.1</f>
        <v>1172.3</v>
      </c>
      <c r="L51" s="409">
        <f>230.1+11.4</f>
        <v>241.5</v>
      </c>
      <c r="M51" s="406">
        <v>24.7</v>
      </c>
      <c r="N51" s="408">
        <f>+O51+Q51</f>
        <v>1197</v>
      </c>
      <c r="O51" s="409">
        <f>1124.2+48.1</f>
        <v>1172.3</v>
      </c>
      <c r="P51" s="409">
        <f>230.1+11.4</f>
        <v>241.5</v>
      </c>
      <c r="Q51" s="406">
        <v>24.7</v>
      </c>
      <c r="R51" s="408">
        <f t="shared" si="6"/>
        <v>0</v>
      </c>
      <c r="S51" s="409">
        <f t="shared" si="6"/>
        <v>0</v>
      </c>
      <c r="T51" s="409">
        <f t="shared" si="6"/>
        <v>0</v>
      </c>
      <c r="U51" s="406">
        <f t="shared" si="6"/>
        <v>0</v>
      </c>
    </row>
    <row r="52" spans="1:21" ht="17.25" customHeight="1" thickBot="1" x14ac:dyDescent="0.25">
      <c r="A52" s="619"/>
      <c r="B52" s="163"/>
      <c r="C52" s="94"/>
      <c r="D52" s="626"/>
      <c r="E52" s="627"/>
      <c r="F52" s="627"/>
      <c r="G52" s="627"/>
      <c r="H52" s="627"/>
      <c r="I52" s="378" t="s">
        <v>16</v>
      </c>
      <c r="J52" s="379">
        <f t="shared" ref="J52:U52" si="7">SUM(J30:J51)</f>
        <v>9692.9000000000015</v>
      </c>
      <c r="K52" s="361">
        <f t="shared" si="7"/>
        <v>9606.6</v>
      </c>
      <c r="L52" s="361">
        <f t="shared" si="7"/>
        <v>4814.7</v>
      </c>
      <c r="M52" s="380">
        <f t="shared" si="7"/>
        <v>86.3</v>
      </c>
      <c r="N52" s="379">
        <f t="shared" si="7"/>
        <v>9484.4</v>
      </c>
      <c r="O52" s="361">
        <f t="shared" si="7"/>
        <v>9398.1</v>
      </c>
      <c r="P52" s="361">
        <f t="shared" si="7"/>
        <v>4655.5</v>
      </c>
      <c r="Q52" s="380">
        <f t="shared" si="7"/>
        <v>86.3</v>
      </c>
      <c r="R52" s="379">
        <f t="shared" si="7"/>
        <v>-208.50000000000091</v>
      </c>
      <c r="S52" s="361">
        <f t="shared" si="7"/>
        <v>-208.5</v>
      </c>
      <c r="T52" s="361">
        <f t="shared" si="7"/>
        <v>-159.19999999999982</v>
      </c>
      <c r="U52" s="380">
        <f t="shared" si="7"/>
        <v>0</v>
      </c>
    </row>
    <row r="53" spans="1:21" x14ac:dyDescent="0.2">
      <c r="A53" s="273" t="s">
        <v>9</v>
      </c>
      <c r="B53" s="19" t="s">
        <v>10</v>
      </c>
      <c r="C53" s="16" t="s">
        <v>10</v>
      </c>
      <c r="D53" s="292"/>
      <c r="E53" s="595" t="s">
        <v>106</v>
      </c>
      <c r="F53" s="597"/>
      <c r="G53" s="599"/>
      <c r="H53" s="458"/>
      <c r="I53" s="61"/>
      <c r="J53" s="326"/>
      <c r="K53" s="327"/>
      <c r="L53" s="327"/>
      <c r="M53" s="328"/>
      <c r="N53" s="245"/>
      <c r="O53" s="191"/>
      <c r="P53" s="191"/>
      <c r="Q53" s="243"/>
      <c r="R53" s="190"/>
      <c r="S53" s="191"/>
      <c r="T53" s="191"/>
      <c r="U53" s="243"/>
    </row>
    <row r="54" spans="1:21" x14ac:dyDescent="0.2">
      <c r="A54" s="274"/>
      <c r="B54" s="17"/>
      <c r="C54" s="14"/>
      <c r="D54" s="293"/>
      <c r="E54" s="596"/>
      <c r="F54" s="598"/>
      <c r="G54" s="600"/>
      <c r="H54" s="506"/>
      <c r="I54" s="60"/>
      <c r="J54" s="319"/>
      <c r="K54" s="320"/>
      <c r="L54" s="320"/>
      <c r="M54" s="321"/>
      <c r="N54" s="192"/>
      <c r="O54" s="193"/>
      <c r="P54" s="193"/>
      <c r="Q54" s="244"/>
      <c r="R54" s="200"/>
      <c r="S54" s="193"/>
      <c r="T54" s="193"/>
      <c r="U54" s="244"/>
    </row>
    <row r="55" spans="1:21" ht="12.75" customHeight="1" x14ac:dyDescent="0.2">
      <c r="A55" s="274"/>
      <c r="B55" s="17"/>
      <c r="C55" s="14"/>
      <c r="D55" s="294" t="s">
        <v>9</v>
      </c>
      <c r="E55" s="621" t="s">
        <v>37</v>
      </c>
      <c r="F55" s="607" t="s">
        <v>20</v>
      </c>
      <c r="G55" s="609" t="s">
        <v>14</v>
      </c>
      <c r="H55" s="605" t="s">
        <v>38</v>
      </c>
      <c r="I55" s="58" t="s">
        <v>53</v>
      </c>
      <c r="J55" s="316">
        <f>K55+M55</f>
        <v>1300</v>
      </c>
      <c r="K55" s="317"/>
      <c r="L55" s="317"/>
      <c r="M55" s="318">
        <v>1300</v>
      </c>
      <c r="N55" s="253">
        <f>O55+Q55</f>
        <v>1300</v>
      </c>
      <c r="O55" s="224"/>
      <c r="P55" s="224"/>
      <c r="Q55" s="225">
        <v>1300</v>
      </c>
      <c r="R55" s="231">
        <f>S55+U55</f>
        <v>0</v>
      </c>
      <c r="S55" s="224"/>
      <c r="T55" s="224"/>
      <c r="U55" s="225">
        <f>Q55-M55</f>
        <v>0</v>
      </c>
    </row>
    <row r="56" spans="1:21" x14ac:dyDescent="0.2">
      <c r="A56" s="274"/>
      <c r="B56" s="17"/>
      <c r="C56" s="14"/>
      <c r="D56" s="285"/>
      <c r="E56" s="588"/>
      <c r="F56" s="598"/>
      <c r="G56" s="600"/>
      <c r="H56" s="506"/>
      <c r="I56" s="60" t="s">
        <v>12</v>
      </c>
      <c r="J56" s="319"/>
      <c r="K56" s="320"/>
      <c r="L56" s="320"/>
      <c r="M56" s="321"/>
      <c r="N56" s="192"/>
      <c r="O56" s="193"/>
      <c r="P56" s="193"/>
      <c r="Q56" s="244"/>
      <c r="R56" s="200"/>
      <c r="S56" s="193"/>
      <c r="T56" s="193"/>
      <c r="U56" s="244"/>
    </row>
    <row r="57" spans="1:21" ht="18" customHeight="1" thickBot="1" x14ac:dyDescent="0.25">
      <c r="A57" s="275"/>
      <c r="B57" s="22"/>
      <c r="C57" s="31"/>
      <c r="D57" s="295"/>
      <c r="E57" s="622"/>
      <c r="F57" s="620"/>
      <c r="G57" s="623"/>
      <c r="H57" s="459"/>
      <c r="I57" s="346" t="s">
        <v>16</v>
      </c>
      <c r="J57" s="344">
        <f>K57+M57</f>
        <v>1300</v>
      </c>
      <c r="K57" s="333"/>
      <c r="L57" s="344"/>
      <c r="M57" s="334">
        <f>SUM(M55:M56)</f>
        <v>1300</v>
      </c>
      <c r="N57" s="396">
        <f>O57+Q57</f>
        <v>1300</v>
      </c>
      <c r="O57" s="333"/>
      <c r="P57" s="344"/>
      <c r="Q57" s="389">
        <f>SUM(Q55:Q56)</f>
        <v>1300</v>
      </c>
      <c r="R57" s="344">
        <f>S57+U57</f>
        <v>0</v>
      </c>
      <c r="S57" s="333"/>
      <c r="T57" s="344"/>
      <c r="U57" s="389">
        <f>SUM(U55:U56)</f>
        <v>0</v>
      </c>
    </row>
    <row r="58" spans="1:21" ht="15" customHeight="1" x14ac:dyDescent="0.2">
      <c r="A58" s="276"/>
      <c r="B58" s="21"/>
      <c r="C58" s="14"/>
      <c r="D58" s="285" t="s">
        <v>10</v>
      </c>
      <c r="E58" s="588" t="s">
        <v>52</v>
      </c>
      <c r="F58" s="624" t="s">
        <v>20</v>
      </c>
      <c r="G58" s="517" t="s">
        <v>14</v>
      </c>
      <c r="H58" s="506" t="s">
        <v>38</v>
      </c>
      <c r="I58" s="72" t="s">
        <v>48</v>
      </c>
      <c r="J58" s="367">
        <f>K58+M58</f>
        <v>18.8</v>
      </c>
      <c r="K58" s="339"/>
      <c r="L58" s="352"/>
      <c r="M58" s="315">
        <v>18.8</v>
      </c>
      <c r="N58" s="221">
        <f>O58+Q58</f>
        <v>18.8</v>
      </c>
      <c r="O58" s="202"/>
      <c r="P58" s="198"/>
      <c r="Q58" s="211">
        <v>18.8</v>
      </c>
      <c r="R58" s="203">
        <f>S58+U58</f>
        <v>0</v>
      </c>
      <c r="S58" s="202"/>
      <c r="T58" s="198"/>
      <c r="U58" s="211">
        <f>Q58-M58</f>
        <v>0</v>
      </c>
    </row>
    <row r="59" spans="1:21" ht="15" customHeight="1" x14ac:dyDescent="0.2">
      <c r="A59" s="276"/>
      <c r="B59" s="21"/>
      <c r="C59" s="14"/>
      <c r="D59" s="285"/>
      <c r="E59" s="588"/>
      <c r="F59" s="624"/>
      <c r="G59" s="517"/>
      <c r="H59" s="506"/>
      <c r="I59" s="53" t="s">
        <v>31</v>
      </c>
      <c r="J59" s="355">
        <f>K59+M59</f>
        <v>12.8</v>
      </c>
      <c r="K59" s="342"/>
      <c r="L59" s="381"/>
      <c r="M59" s="318">
        <v>12.8</v>
      </c>
      <c r="N59" s="254">
        <f>O59+Q59</f>
        <v>12.8</v>
      </c>
      <c r="O59" s="204"/>
      <c r="P59" s="232"/>
      <c r="Q59" s="225">
        <v>12.8</v>
      </c>
      <c r="R59" s="205">
        <f>S59+U59</f>
        <v>0</v>
      </c>
      <c r="S59" s="204"/>
      <c r="T59" s="232"/>
      <c r="U59" s="225">
        <f>Q59-M59</f>
        <v>0</v>
      </c>
    </row>
    <row r="60" spans="1:21" ht="15" customHeight="1" x14ac:dyDescent="0.2">
      <c r="A60" s="276"/>
      <c r="B60" s="21"/>
      <c r="C60" s="14"/>
      <c r="D60" s="285"/>
      <c r="E60" s="588"/>
      <c r="F60" s="624"/>
      <c r="G60" s="517"/>
      <c r="H60" s="506"/>
      <c r="I60" s="60" t="s">
        <v>12</v>
      </c>
      <c r="J60" s="382">
        <f>K60+M60</f>
        <v>1.1000000000000001</v>
      </c>
      <c r="K60" s="336">
        <v>1.1000000000000001</v>
      </c>
      <c r="L60" s="383"/>
      <c r="M60" s="321"/>
      <c r="N60" s="255">
        <f>O60+Q60</f>
        <v>1.1000000000000001</v>
      </c>
      <c r="O60" s="199">
        <v>1.1000000000000001</v>
      </c>
      <c r="P60" s="201"/>
      <c r="Q60" s="244"/>
      <c r="R60" s="233">
        <f>S60+U60</f>
        <v>0</v>
      </c>
      <c r="S60" s="199">
        <f>O60-K60</f>
        <v>0</v>
      </c>
      <c r="T60" s="201"/>
      <c r="U60" s="244"/>
    </row>
    <row r="61" spans="1:21" ht="15" customHeight="1" x14ac:dyDescent="0.2">
      <c r="A61" s="276"/>
      <c r="B61" s="21"/>
      <c r="C61" s="14"/>
      <c r="D61" s="285"/>
      <c r="E61" s="588"/>
      <c r="F61" s="624"/>
      <c r="G61" s="517"/>
      <c r="H61" s="506"/>
      <c r="I61" s="72" t="s">
        <v>22</v>
      </c>
      <c r="J61" s="367">
        <f>K61+M61</f>
        <v>2.2999999999999998</v>
      </c>
      <c r="K61" s="339"/>
      <c r="L61" s="352"/>
      <c r="M61" s="315">
        <v>2.2999999999999998</v>
      </c>
      <c r="N61" s="221">
        <f>O61+Q61</f>
        <v>2.2999999999999998</v>
      </c>
      <c r="O61" s="202"/>
      <c r="P61" s="198"/>
      <c r="Q61" s="211">
        <v>2.2999999999999998</v>
      </c>
      <c r="R61" s="203">
        <f>S61+U61</f>
        <v>0</v>
      </c>
      <c r="S61" s="202"/>
      <c r="T61" s="198"/>
      <c r="U61" s="211">
        <f>Q61-M61</f>
        <v>0</v>
      </c>
    </row>
    <row r="62" spans="1:21" ht="15" customHeight="1" x14ac:dyDescent="0.2">
      <c r="A62" s="277"/>
      <c r="B62" s="21"/>
      <c r="C62" s="30"/>
      <c r="D62" s="296"/>
      <c r="E62" s="588"/>
      <c r="F62" s="624"/>
      <c r="G62" s="517"/>
      <c r="H62" s="506"/>
      <c r="I62" s="386" t="s">
        <v>16</v>
      </c>
      <c r="J62" s="384">
        <f>SUM(J58:J61)</f>
        <v>35</v>
      </c>
      <c r="K62" s="385">
        <f>SUM(K58:K61)</f>
        <v>1.1000000000000001</v>
      </c>
      <c r="L62" s="385"/>
      <c r="M62" s="385">
        <f>SUM(M58:M61)</f>
        <v>33.9</v>
      </c>
      <c r="N62" s="397">
        <f>SUM(N58:N61)</f>
        <v>35</v>
      </c>
      <c r="O62" s="385">
        <f>SUM(O58:O61)</f>
        <v>1.1000000000000001</v>
      </c>
      <c r="P62" s="385"/>
      <c r="Q62" s="392">
        <f>SUM(Q58:Q61)</f>
        <v>33.9</v>
      </c>
      <c r="R62" s="384">
        <f>SUM(R58:R61)</f>
        <v>0</v>
      </c>
      <c r="S62" s="385">
        <f>SUM(S58:S61)</f>
        <v>0</v>
      </c>
      <c r="T62" s="385"/>
      <c r="U62" s="392">
        <f>SUM(U58:U61)</f>
        <v>0</v>
      </c>
    </row>
    <row r="63" spans="1:21" ht="15" customHeight="1" thickBot="1" x14ac:dyDescent="0.25">
      <c r="A63" s="275"/>
      <c r="B63" s="137"/>
      <c r="C63" s="138"/>
      <c r="D63" s="297"/>
      <c r="E63" s="298"/>
      <c r="F63" s="298"/>
      <c r="G63" s="298"/>
      <c r="H63" s="298"/>
      <c r="I63" s="300" t="s">
        <v>16</v>
      </c>
      <c r="J63" s="301">
        <f>J62+J57</f>
        <v>1335</v>
      </c>
      <c r="K63" s="302">
        <f>K62+K57</f>
        <v>1.1000000000000001</v>
      </c>
      <c r="L63" s="302"/>
      <c r="M63" s="301">
        <f>M62+M57</f>
        <v>1333.9</v>
      </c>
      <c r="N63" s="400">
        <f>N62+N57</f>
        <v>1335</v>
      </c>
      <c r="O63" s="302">
        <f>O62+O57</f>
        <v>1.1000000000000001</v>
      </c>
      <c r="P63" s="302"/>
      <c r="Q63" s="401">
        <f>Q62+Q57</f>
        <v>1333.9</v>
      </c>
      <c r="R63" s="301">
        <f>R62+R57</f>
        <v>0</v>
      </c>
      <c r="S63" s="302">
        <f>S62+S57</f>
        <v>0</v>
      </c>
      <c r="T63" s="302"/>
      <c r="U63" s="401">
        <f>U62+U57</f>
        <v>0</v>
      </c>
    </row>
    <row r="64" spans="1:21" ht="28.5" customHeight="1" x14ac:dyDescent="0.2">
      <c r="A64" s="273" t="s">
        <v>9</v>
      </c>
      <c r="B64" s="17" t="s">
        <v>10</v>
      </c>
      <c r="C64" s="14" t="s">
        <v>11</v>
      </c>
      <c r="D64" s="303"/>
      <c r="E64" s="132" t="s">
        <v>88</v>
      </c>
      <c r="F64" s="188"/>
      <c r="G64" s="69"/>
      <c r="H64" s="83"/>
      <c r="I64" s="83"/>
      <c r="J64" s="313"/>
      <c r="K64" s="314"/>
      <c r="L64" s="314"/>
      <c r="M64" s="315"/>
      <c r="N64" s="226"/>
      <c r="O64" s="197"/>
      <c r="P64" s="197"/>
      <c r="Q64" s="211"/>
      <c r="R64" s="196"/>
      <c r="S64" s="197"/>
      <c r="T64" s="197"/>
      <c r="U64" s="211"/>
    </row>
    <row r="65" spans="1:35" ht="14.25" customHeight="1" x14ac:dyDescent="0.2">
      <c r="A65" s="274"/>
      <c r="B65" s="17"/>
      <c r="C65" s="14"/>
      <c r="D65" s="294" t="s">
        <v>9</v>
      </c>
      <c r="E65" s="606" t="s">
        <v>60</v>
      </c>
      <c r="F65" s="607"/>
      <c r="G65" s="609" t="s">
        <v>14</v>
      </c>
      <c r="H65" s="605" t="s">
        <v>61</v>
      </c>
      <c r="I65" s="60" t="s">
        <v>12</v>
      </c>
      <c r="J65" s="316">
        <f>K65+M65</f>
        <v>47</v>
      </c>
      <c r="K65" s="317">
        <v>47</v>
      </c>
      <c r="L65" s="317"/>
      <c r="M65" s="318"/>
      <c r="N65" s="253">
        <f>O65+Q65</f>
        <v>47</v>
      </c>
      <c r="O65" s="224">
        <v>47</v>
      </c>
      <c r="P65" s="224"/>
      <c r="Q65" s="225"/>
      <c r="R65" s="231">
        <f>S65+U65</f>
        <v>0</v>
      </c>
      <c r="S65" s="224">
        <f>O65-K65</f>
        <v>0</v>
      </c>
      <c r="T65" s="224"/>
      <c r="U65" s="225"/>
    </row>
    <row r="66" spans="1:35" ht="14.25" customHeight="1" x14ac:dyDescent="0.2">
      <c r="A66" s="276"/>
      <c r="B66" s="21"/>
      <c r="C66" s="30"/>
      <c r="D66" s="296"/>
      <c r="E66" s="465"/>
      <c r="F66" s="608"/>
      <c r="G66" s="610"/>
      <c r="H66" s="611"/>
      <c r="I66" s="325" t="s">
        <v>16</v>
      </c>
      <c r="J66" s="322">
        <f>K66+M66</f>
        <v>47</v>
      </c>
      <c r="K66" s="323">
        <f>SUM(K65:K65)</f>
        <v>47</v>
      </c>
      <c r="L66" s="322"/>
      <c r="M66" s="324"/>
      <c r="N66" s="398">
        <f>O66+Q66</f>
        <v>47</v>
      </c>
      <c r="O66" s="323">
        <f>SUM(O65:O65)</f>
        <v>47</v>
      </c>
      <c r="P66" s="322"/>
      <c r="Q66" s="399"/>
      <c r="R66" s="322">
        <f>S66+U66</f>
        <v>0</v>
      </c>
      <c r="S66" s="323">
        <f>SUM(S65:S65)</f>
        <v>0</v>
      </c>
      <c r="T66" s="322"/>
      <c r="U66" s="399"/>
    </row>
    <row r="67" spans="1:35" ht="14.25" customHeight="1" x14ac:dyDescent="0.2">
      <c r="A67" s="274"/>
      <c r="B67" s="17"/>
      <c r="C67" s="14"/>
      <c r="D67" s="294" t="s">
        <v>10</v>
      </c>
      <c r="E67" s="606" t="s">
        <v>153</v>
      </c>
      <c r="F67" s="607"/>
      <c r="G67" s="609" t="s">
        <v>14</v>
      </c>
      <c r="H67" s="605" t="s">
        <v>61</v>
      </c>
      <c r="I67" s="60" t="s">
        <v>12</v>
      </c>
      <c r="J67" s="316">
        <f>K67+M67</f>
        <v>15</v>
      </c>
      <c r="K67" s="317">
        <v>15</v>
      </c>
      <c r="L67" s="317"/>
      <c r="M67" s="318"/>
      <c r="N67" s="253">
        <f>O67+Q67</f>
        <v>15</v>
      </c>
      <c r="O67" s="224">
        <v>15</v>
      </c>
      <c r="P67" s="224"/>
      <c r="Q67" s="225"/>
      <c r="R67" s="231">
        <f>S67+U67</f>
        <v>0</v>
      </c>
      <c r="S67" s="224">
        <f>O67-K67</f>
        <v>0</v>
      </c>
      <c r="T67" s="224"/>
      <c r="U67" s="225"/>
    </row>
    <row r="68" spans="1:35" ht="14.25" customHeight="1" x14ac:dyDescent="0.2">
      <c r="A68" s="274"/>
      <c r="B68" s="17"/>
      <c r="C68" s="14"/>
      <c r="D68" s="285"/>
      <c r="E68" s="464"/>
      <c r="F68" s="598"/>
      <c r="G68" s="600"/>
      <c r="H68" s="506"/>
      <c r="I68" s="60"/>
      <c r="J68" s="319"/>
      <c r="K68" s="320"/>
      <c r="L68" s="320"/>
      <c r="M68" s="321"/>
      <c r="N68" s="192"/>
      <c r="O68" s="193"/>
      <c r="P68" s="193"/>
      <c r="Q68" s="244"/>
      <c r="R68" s="200"/>
      <c r="S68" s="193"/>
      <c r="T68" s="193"/>
      <c r="U68" s="244"/>
    </row>
    <row r="69" spans="1:35" ht="14.25" customHeight="1" x14ac:dyDescent="0.2">
      <c r="A69" s="276"/>
      <c r="B69" s="21"/>
      <c r="C69" s="30"/>
      <c r="D69" s="296"/>
      <c r="E69" s="465"/>
      <c r="F69" s="608"/>
      <c r="G69" s="610"/>
      <c r="H69" s="611"/>
      <c r="I69" s="325" t="s">
        <v>16</v>
      </c>
      <c r="J69" s="322">
        <f>K69+M69</f>
        <v>15</v>
      </c>
      <c r="K69" s="323">
        <f>SUM(K67:K68)</f>
        <v>15</v>
      </c>
      <c r="L69" s="322"/>
      <c r="M69" s="324"/>
      <c r="N69" s="398">
        <f>O69+Q69</f>
        <v>15</v>
      </c>
      <c r="O69" s="323">
        <f>SUM(O67:O68)</f>
        <v>15</v>
      </c>
      <c r="P69" s="322"/>
      <c r="Q69" s="399"/>
      <c r="R69" s="322">
        <f>S69+U69</f>
        <v>0</v>
      </c>
      <c r="S69" s="323">
        <f>SUM(S67:S68)</f>
        <v>0</v>
      </c>
      <c r="T69" s="322"/>
      <c r="U69" s="399"/>
    </row>
    <row r="70" spans="1:35" ht="14.25" customHeight="1" thickBot="1" x14ac:dyDescent="0.25">
      <c r="A70" s="272"/>
      <c r="B70" s="112"/>
      <c r="C70" s="140"/>
      <c r="D70" s="297"/>
      <c r="E70" s="298"/>
      <c r="F70" s="298"/>
      <c r="G70" s="298"/>
      <c r="H70" s="298"/>
      <c r="I70" s="300" t="s">
        <v>16</v>
      </c>
      <c r="J70" s="301">
        <f>K70+M70</f>
        <v>62</v>
      </c>
      <c r="K70" s="302">
        <f>K69+K66</f>
        <v>62</v>
      </c>
      <c r="L70" s="302"/>
      <c r="M70" s="301"/>
      <c r="N70" s="400">
        <f>O70+Q70</f>
        <v>62</v>
      </c>
      <c r="O70" s="302">
        <f>O69+O66</f>
        <v>62</v>
      </c>
      <c r="P70" s="302"/>
      <c r="Q70" s="401"/>
      <c r="R70" s="301">
        <f>R69</f>
        <v>0</v>
      </c>
      <c r="S70" s="302">
        <f>S69</f>
        <v>0</v>
      </c>
      <c r="T70" s="302"/>
      <c r="U70" s="401"/>
    </row>
    <row r="71" spans="1:35" ht="14.25" customHeight="1" thickBot="1" x14ac:dyDescent="0.25">
      <c r="A71" s="265" t="s">
        <v>9</v>
      </c>
      <c r="B71" s="23" t="s">
        <v>11</v>
      </c>
      <c r="C71" s="582" t="s">
        <v>15</v>
      </c>
      <c r="D71" s="583"/>
      <c r="E71" s="583"/>
      <c r="F71" s="583"/>
      <c r="G71" s="583"/>
      <c r="H71" s="583"/>
      <c r="I71" s="584"/>
      <c r="J71" s="15">
        <f>J63+J52+J70</f>
        <v>11089.900000000001</v>
      </c>
      <c r="K71" s="12">
        <f>K63+K52+K70</f>
        <v>9669.7000000000007</v>
      </c>
      <c r="L71" s="13">
        <f>L63+L52</f>
        <v>4814.7</v>
      </c>
      <c r="M71" s="38">
        <f>M63+M52</f>
        <v>1420.2</v>
      </c>
      <c r="N71" s="15">
        <f t="shared" ref="N71:S71" si="8">N63+N52+N70</f>
        <v>10881.4</v>
      </c>
      <c r="O71" s="12">
        <f t="shared" si="8"/>
        <v>9461.2000000000007</v>
      </c>
      <c r="P71" s="13">
        <f t="shared" si="8"/>
        <v>4655.5</v>
      </c>
      <c r="Q71" s="38">
        <f t="shared" si="8"/>
        <v>1420.2</v>
      </c>
      <c r="R71" s="15">
        <f t="shared" si="8"/>
        <v>-208.50000000000091</v>
      </c>
      <c r="S71" s="12">
        <f t="shared" si="8"/>
        <v>-208.5</v>
      </c>
      <c r="T71" s="13">
        <f>T63+T52</f>
        <v>-159.19999999999982</v>
      </c>
      <c r="U71" s="38">
        <f>U63+U52</f>
        <v>0</v>
      </c>
    </row>
    <row r="72" spans="1:35" ht="14.25" customHeight="1" thickBot="1" x14ac:dyDescent="0.25">
      <c r="A72" s="265" t="s">
        <v>9</v>
      </c>
      <c r="B72" s="603" t="s">
        <v>17</v>
      </c>
      <c r="C72" s="603"/>
      <c r="D72" s="603"/>
      <c r="E72" s="603"/>
      <c r="F72" s="603"/>
      <c r="G72" s="603"/>
      <c r="H72" s="603"/>
      <c r="I72" s="604"/>
      <c r="J72" s="304">
        <f t="shared" ref="J72:U72" si="9">J71+J26</f>
        <v>12379.400000000001</v>
      </c>
      <c r="K72" s="305">
        <f t="shared" si="9"/>
        <v>10959.2</v>
      </c>
      <c r="L72" s="306">
        <f t="shared" si="9"/>
        <v>4814.7</v>
      </c>
      <c r="M72" s="307">
        <f t="shared" si="9"/>
        <v>1420.2</v>
      </c>
      <c r="N72" s="304">
        <f t="shared" si="9"/>
        <v>12170.9</v>
      </c>
      <c r="O72" s="305">
        <f t="shared" si="9"/>
        <v>10750.7</v>
      </c>
      <c r="P72" s="306">
        <f t="shared" si="9"/>
        <v>4655.5</v>
      </c>
      <c r="Q72" s="307">
        <f t="shared" si="9"/>
        <v>1420.2</v>
      </c>
      <c r="R72" s="304">
        <f t="shared" si="9"/>
        <v>-208.50000000000091</v>
      </c>
      <c r="S72" s="305">
        <f t="shared" si="9"/>
        <v>-208.5</v>
      </c>
      <c r="T72" s="306">
        <f t="shared" si="9"/>
        <v>-159.19999999999982</v>
      </c>
      <c r="U72" s="307">
        <f t="shared" si="9"/>
        <v>0</v>
      </c>
    </row>
    <row r="73" spans="1:35" ht="14.25" customHeight="1" thickBot="1" x14ac:dyDescent="0.25">
      <c r="A73" s="308" t="s">
        <v>14</v>
      </c>
      <c r="B73" s="601" t="s">
        <v>18</v>
      </c>
      <c r="C73" s="601"/>
      <c r="D73" s="601"/>
      <c r="E73" s="601"/>
      <c r="F73" s="601"/>
      <c r="G73" s="601"/>
      <c r="H73" s="601"/>
      <c r="I73" s="602"/>
      <c r="J73" s="309">
        <f t="shared" ref="J73:U73" si="10">J72</f>
        <v>12379.400000000001</v>
      </c>
      <c r="K73" s="310">
        <f t="shared" si="10"/>
        <v>10959.2</v>
      </c>
      <c r="L73" s="311">
        <f t="shared" si="10"/>
        <v>4814.7</v>
      </c>
      <c r="M73" s="312">
        <f t="shared" si="10"/>
        <v>1420.2</v>
      </c>
      <c r="N73" s="309">
        <f t="shared" si="10"/>
        <v>12170.9</v>
      </c>
      <c r="O73" s="310">
        <f t="shared" si="10"/>
        <v>10750.7</v>
      </c>
      <c r="P73" s="311">
        <f t="shared" si="10"/>
        <v>4655.5</v>
      </c>
      <c r="Q73" s="312">
        <f t="shared" si="10"/>
        <v>1420.2</v>
      </c>
      <c r="R73" s="309">
        <f t="shared" si="10"/>
        <v>-208.50000000000091</v>
      </c>
      <c r="S73" s="310">
        <f t="shared" si="10"/>
        <v>-208.5</v>
      </c>
      <c r="T73" s="311">
        <f t="shared" si="10"/>
        <v>-159.19999999999982</v>
      </c>
      <c r="U73" s="312">
        <f t="shared" si="10"/>
        <v>0</v>
      </c>
    </row>
    <row r="74" spans="1:35" s="49" customFormat="1" ht="26.25" customHeight="1" x14ac:dyDescent="0.2">
      <c r="A74" s="653" t="s">
        <v>103</v>
      </c>
      <c r="B74" s="653"/>
      <c r="C74" s="653"/>
      <c r="D74" s="653"/>
      <c r="E74" s="653"/>
      <c r="F74" s="653"/>
      <c r="G74" s="653"/>
      <c r="H74" s="653"/>
      <c r="I74" s="653"/>
      <c r="J74" s="653"/>
      <c r="K74" s="653"/>
      <c r="L74" s="653"/>
      <c r="M74" s="653"/>
      <c r="N74" s="653"/>
      <c r="O74" s="653"/>
      <c r="P74" s="653"/>
      <c r="Q74" s="653"/>
      <c r="R74" s="653"/>
      <c r="S74" s="653"/>
      <c r="T74" s="653"/>
      <c r="U74" s="653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</row>
    <row r="75" spans="1:35" ht="18" customHeight="1" x14ac:dyDescent="0.2">
      <c r="A75" s="629" t="s">
        <v>170</v>
      </c>
      <c r="B75" s="629"/>
      <c r="C75" s="629"/>
      <c r="D75" s="629"/>
      <c r="E75" s="629"/>
      <c r="F75" s="629"/>
      <c r="G75" s="629"/>
      <c r="H75" s="629"/>
      <c r="I75" s="629"/>
      <c r="J75" s="629"/>
      <c r="K75" s="629"/>
      <c r="L75" s="629"/>
      <c r="M75" s="629"/>
      <c r="N75" s="629"/>
      <c r="O75" s="629"/>
      <c r="P75" s="629"/>
      <c r="Q75" s="629"/>
      <c r="R75" s="1"/>
      <c r="S75" s="1"/>
      <c r="T75" s="1"/>
      <c r="U75" s="1"/>
    </row>
    <row r="76" spans="1:35" ht="19.5" customHeight="1" thickBot="1" x14ac:dyDescent="0.25">
      <c r="A76" s="539" t="s">
        <v>23</v>
      </c>
      <c r="B76" s="539"/>
      <c r="C76" s="539"/>
      <c r="D76" s="539"/>
      <c r="E76" s="539"/>
      <c r="F76" s="539"/>
      <c r="G76" s="539"/>
      <c r="H76" s="539"/>
      <c r="I76" s="539"/>
      <c r="J76" s="539"/>
      <c r="K76" s="539"/>
      <c r="L76" s="539"/>
      <c r="M76" s="539"/>
      <c r="N76" s="539"/>
      <c r="O76" s="539"/>
      <c r="P76" s="539"/>
      <c r="Q76" s="539"/>
      <c r="R76" s="539"/>
      <c r="S76" s="539"/>
      <c r="T76" s="539"/>
      <c r="U76" s="539"/>
    </row>
    <row r="77" spans="1:35" ht="30.75" customHeight="1" x14ac:dyDescent="0.2">
      <c r="A77" s="569" t="s">
        <v>21</v>
      </c>
      <c r="B77" s="570"/>
      <c r="C77" s="570"/>
      <c r="D77" s="570"/>
      <c r="E77" s="570"/>
      <c r="F77" s="570"/>
      <c r="G77" s="570"/>
      <c r="H77" s="570"/>
      <c r="I77" s="571"/>
      <c r="J77" s="565" t="s">
        <v>137</v>
      </c>
      <c r="K77" s="566"/>
      <c r="L77" s="566"/>
      <c r="M77" s="567"/>
      <c r="N77" s="451" t="s">
        <v>155</v>
      </c>
      <c r="O77" s="452"/>
      <c r="P77" s="452"/>
      <c r="Q77" s="453"/>
      <c r="R77" s="451" t="s">
        <v>151</v>
      </c>
      <c r="S77" s="452"/>
      <c r="T77" s="452"/>
      <c r="U77" s="453"/>
    </row>
    <row r="78" spans="1:35" x14ac:dyDescent="0.2">
      <c r="A78" s="554" t="s">
        <v>34</v>
      </c>
      <c r="B78" s="555"/>
      <c r="C78" s="555"/>
      <c r="D78" s="555"/>
      <c r="E78" s="555"/>
      <c r="F78" s="555"/>
      <c r="G78" s="555"/>
      <c r="H78" s="555"/>
      <c r="I78" s="557"/>
      <c r="J78" s="579">
        <f>SUM(J79:M83)</f>
        <v>11501.1</v>
      </c>
      <c r="K78" s="580"/>
      <c r="L78" s="580"/>
      <c r="M78" s="581"/>
      <c r="N78" s="579">
        <f>SUM(N79:Q83)</f>
        <v>11292.6</v>
      </c>
      <c r="O78" s="580"/>
      <c r="P78" s="580"/>
      <c r="Q78" s="581"/>
      <c r="R78" s="579">
        <f>SUM(R79:U83)</f>
        <v>-208.5</v>
      </c>
      <c r="S78" s="580"/>
      <c r="T78" s="580"/>
      <c r="U78" s="581"/>
    </row>
    <row r="79" spans="1:35" x14ac:dyDescent="0.2">
      <c r="A79" s="547" t="s">
        <v>24</v>
      </c>
      <c r="B79" s="548"/>
      <c r="C79" s="548"/>
      <c r="D79" s="548"/>
      <c r="E79" s="548"/>
      <c r="F79" s="548"/>
      <c r="G79" s="548"/>
      <c r="H79" s="548"/>
      <c r="I79" s="550"/>
      <c r="J79" s="527">
        <f>SUMIF(I10:I68,"sb",J10:J68)</f>
        <v>8978.8000000000011</v>
      </c>
      <c r="K79" s="528"/>
      <c r="L79" s="528"/>
      <c r="M79" s="529"/>
      <c r="N79" s="527">
        <f>SUMIF(I13:I67,"SB",N13:N67)</f>
        <v>8770.3000000000011</v>
      </c>
      <c r="O79" s="528"/>
      <c r="P79" s="528"/>
      <c r="Q79" s="529"/>
      <c r="R79" s="637">
        <f>N79-J79</f>
        <v>-208.5</v>
      </c>
      <c r="S79" s="638"/>
      <c r="T79" s="638"/>
      <c r="U79" s="639"/>
    </row>
    <row r="80" spans="1:35" ht="12.75" customHeight="1" x14ac:dyDescent="0.2">
      <c r="A80" s="575" t="s">
        <v>33</v>
      </c>
      <c r="B80" s="576"/>
      <c r="C80" s="576"/>
      <c r="D80" s="576"/>
      <c r="E80" s="576"/>
      <c r="F80" s="576"/>
      <c r="G80" s="576"/>
      <c r="H80" s="576"/>
      <c r="I80" s="578"/>
      <c r="J80" s="530">
        <f>SUMIF(I12:I68,"sb(sp)",J12:J68)</f>
        <v>1197</v>
      </c>
      <c r="K80" s="531"/>
      <c r="L80" s="531"/>
      <c r="M80" s="532"/>
      <c r="N80" s="530">
        <f>SUMIF(I13:I65,"SB(SP)",N13:N65)</f>
        <v>1197</v>
      </c>
      <c r="O80" s="531"/>
      <c r="P80" s="531"/>
      <c r="Q80" s="532"/>
      <c r="R80" s="527">
        <f t="shared" ref="R80:R83" si="11">N80-J80</f>
        <v>0</v>
      </c>
      <c r="S80" s="528"/>
      <c r="T80" s="528"/>
      <c r="U80" s="529"/>
    </row>
    <row r="81" spans="1:21" s="7" customFormat="1" x14ac:dyDescent="0.2">
      <c r="A81" s="558" t="s">
        <v>51</v>
      </c>
      <c r="B81" s="559"/>
      <c r="C81" s="559"/>
      <c r="D81" s="559"/>
      <c r="E81" s="559"/>
      <c r="F81" s="559"/>
      <c r="G81" s="559"/>
      <c r="H81" s="559"/>
      <c r="I81" s="561"/>
      <c r="J81" s="536">
        <f>SUMIF(I12:I62,"sb(vb)",J12:J62)</f>
        <v>1300</v>
      </c>
      <c r="K81" s="537"/>
      <c r="L81" s="537"/>
      <c r="M81" s="538"/>
      <c r="N81" s="536">
        <f>SUMIF(I13:I65,I55,N13:N65)</f>
        <v>1300</v>
      </c>
      <c r="O81" s="537"/>
      <c r="P81" s="537"/>
      <c r="Q81" s="538"/>
      <c r="R81" s="527">
        <f t="shared" si="11"/>
        <v>0</v>
      </c>
      <c r="S81" s="528"/>
      <c r="T81" s="528"/>
      <c r="U81" s="529"/>
    </row>
    <row r="82" spans="1:21" s="7" customFormat="1" x14ac:dyDescent="0.2">
      <c r="A82" s="540" t="s">
        <v>109</v>
      </c>
      <c r="B82" s="541"/>
      <c r="C82" s="541"/>
      <c r="D82" s="541"/>
      <c r="E82" s="541"/>
      <c r="F82" s="541"/>
      <c r="G82" s="541"/>
      <c r="H82" s="541"/>
      <c r="I82" s="542"/>
      <c r="J82" s="536">
        <f>SUMIF(I12:I66,"SB(L)",J12:J66)</f>
        <v>6.5</v>
      </c>
      <c r="K82" s="537"/>
      <c r="L82" s="537"/>
      <c r="M82" s="538"/>
      <c r="N82" s="536">
        <f>SUMIF(I13:I65,I44,N13:N65)</f>
        <v>6.5</v>
      </c>
      <c r="O82" s="537"/>
      <c r="P82" s="537"/>
      <c r="Q82" s="538"/>
      <c r="R82" s="527">
        <f t="shared" si="11"/>
        <v>0</v>
      </c>
      <c r="S82" s="528"/>
      <c r="T82" s="528"/>
      <c r="U82" s="529"/>
    </row>
    <row r="83" spans="1:21" x14ac:dyDescent="0.2">
      <c r="A83" s="551" t="s">
        <v>49</v>
      </c>
      <c r="B83" s="552"/>
      <c r="C83" s="552"/>
      <c r="D83" s="552"/>
      <c r="E83" s="552"/>
      <c r="F83" s="552"/>
      <c r="G83" s="552"/>
      <c r="H83" s="552"/>
      <c r="I83" s="553"/>
      <c r="J83" s="533">
        <f>SUMIF(I10:I62,"sb(p)",J10:J62)</f>
        <v>18.8</v>
      </c>
      <c r="K83" s="534"/>
      <c r="L83" s="534"/>
      <c r="M83" s="535"/>
      <c r="N83" s="533">
        <f>SUMIF(I13:I65,I58,N13:N65)</f>
        <v>18.8</v>
      </c>
      <c r="O83" s="534"/>
      <c r="P83" s="534"/>
      <c r="Q83" s="535"/>
      <c r="R83" s="527">
        <f t="shared" si="11"/>
        <v>0</v>
      </c>
      <c r="S83" s="528"/>
      <c r="T83" s="528"/>
      <c r="U83" s="529"/>
    </row>
    <row r="84" spans="1:21" x14ac:dyDescent="0.2">
      <c r="A84" s="554" t="s">
        <v>35</v>
      </c>
      <c r="B84" s="555"/>
      <c r="C84" s="555"/>
      <c r="D84" s="555"/>
      <c r="E84" s="555"/>
      <c r="F84" s="555"/>
      <c r="G84" s="555"/>
      <c r="H84" s="555"/>
      <c r="I84" s="557"/>
      <c r="J84" s="572">
        <f ca="1">SUM(J85:M87)</f>
        <v>878.3</v>
      </c>
      <c r="K84" s="573"/>
      <c r="L84" s="573"/>
      <c r="M84" s="574"/>
      <c r="N84" s="572">
        <f>SUM(N85:Q87)</f>
        <v>878.3</v>
      </c>
      <c r="O84" s="573"/>
      <c r="P84" s="573"/>
      <c r="Q84" s="574"/>
      <c r="R84" s="572">
        <f ca="1">SUM(R85:U87)</f>
        <v>0</v>
      </c>
      <c r="S84" s="573"/>
      <c r="T84" s="573"/>
      <c r="U84" s="574"/>
    </row>
    <row r="85" spans="1:21" x14ac:dyDescent="0.2">
      <c r="A85" s="547" t="s">
        <v>25</v>
      </c>
      <c r="B85" s="548"/>
      <c r="C85" s="548"/>
      <c r="D85" s="548"/>
      <c r="E85" s="548"/>
      <c r="F85" s="548"/>
      <c r="G85" s="548"/>
      <c r="H85" s="548"/>
      <c r="I85" s="550"/>
      <c r="J85" s="527">
        <f>SUMIF(I10:I62,"es",J10:J62)</f>
        <v>411.8</v>
      </c>
      <c r="K85" s="528"/>
      <c r="L85" s="528"/>
      <c r="M85" s="529"/>
      <c r="N85" s="527">
        <f>SUMIF(I13:I65,I42,N13:N65)</f>
        <v>411.8</v>
      </c>
      <c r="O85" s="528"/>
      <c r="P85" s="528"/>
      <c r="Q85" s="529"/>
      <c r="R85" s="527">
        <f>N85-J85</f>
        <v>0</v>
      </c>
      <c r="S85" s="528"/>
      <c r="T85" s="528"/>
      <c r="U85" s="529"/>
    </row>
    <row r="86" spans="1:21" x14ac:dyDescent="0.2">
      <c r="A86" s="547" t="s">
        <v>26</v>
      </c>
      <c r="B86" s="548"/>
      <c r="C86" s="548"/>
      <c r="D86" s="548"/>
      <c r="E86" s="548"/>
      <c r="F86" s="548"/>
      <c r="G86" s="548"/>
      <c r="H86" s="548"/>
      <c r="I86" s="550"/>
      <c r="J86" s="527">
        <f>SUMIF(I10:I62,"lrvb",J10:J62)</f>
        <v>202.70000000000002</v>
      </c>
      <c r="K86" s="528"/>
      <c r="L86" s="528"/>
      <c r="M86" s="529"/>
      <c r="N86" s="527">
        <f>SUMIF(I13:I65,I30,N13:N65)</f>
        <v>202.70000000000002</v>
      </c>
      <c r="O86" s="528"/>
      <c r="P86" s="528"/>
      <c r="Q86" s="529"/>
      <c r="R86" s="527">
        <f>N86-J86</f>
        <v>0</v>
      </c>
      <c r="S86" s="528"/>
      <c r="T86" s="528"/>
      <c r="U86" s="529"/>
    </row>
    <row r="87" spans="1:21" x14ac:dyDescent="0.2">
      <c r="A87" s="612" t="s">
        <v>154</v>
      </c>
      <c r="B87" s="613"/>
      <c r="C87" s="613"/>
      <c r="D87" s="613"/>
      <c r="E87" s="613"/>
      <c r="F87" s="613"/>
      <c r="G87" s="613"/>
      <c r="H87" s="613"/>
      <c r="I87" s="614"/>
      <c r="J87" s="615">
        <f ca="1">SUMIF(I13:I68,I33,J13:J67)</f>
        <v>263.8</v>
      </c>
      <c r="K87" s="616"/>
      <c r="L87" s="616"/>
      <c r="M87" s="617"/>
      <c r="N87" s="615">
        <f>SUMIF(I13:I67,I46,N13:N67)</f>
        <v>263.8</v>
      </c>
      <c r="O87" s="616"/>
      <c r="P87" s="616"/>
      <c r="Q87" s="617"/>
      <c r="R87" s="527">
        <f ca="1">N87-J87</f>
        <v>0</v>
      </c>
      <c r="S87" s="528"/>
      <c r="T87" s="528"/>
      <c r="U87" s="529"/>
    </row>
    <row r="88" spans="1:21" ht="13.5" thickBot="1" x14ac:dyDescent="0.25">
      <c r="A88" s="543" t="s">
        <v>16</v>
      </c>
      <c r="B88" s="544"/>
      <c r="C88" s="544"/>
      <c r="D88" s="544"/>
      <c r="E88" s="544"/>
      <c r="F88" s="544"/>
      <c r="G88" s="544"/>
      <c r="H88" s="544"/>
      <c r="I88" s="546"/>
      <c r="J88" s="562">
        <f ca="1">J84+J78</f>
        <v>12379.4</v>
      </c>
      <c r="K88" s="563"/>
      <c r="L88" s="563"/>
      <c r="M88" s="564"/>
      <c r="N88" s="562">
        <f>N84+N78</f>
        <v>12170.9</v>
      </c>
      <c r="O88" s="563"/>
      <c r="P88" s="563"/>
      <c r="Q88" s="564"/>
      <c r="R88" s="562">
        <f ca="1">R84+R78</f>
        <v>-208.5</v>
      </c>
      <c r="S88" s="563"/>
      <c r="T88" s="563"/>
      <c r="U88" s="564"/>
    </row>
    <row r="89" spans="1:21" x14ac:dyDescent="0.2">
      <c r="A89" s="33"/>
      <c r="B89" s="33"/>
      <c r="C89" s="33"/>
      <c r="D89" s="33"/>
      <c r="E89" s="33"/>
    </row>
    <row r="90" spans="1:21" x14ac:dyDescent="0.2">
      <c r="J90" s="96"/>
      <c r="K90" s="96"/>
      <c r="N90" s="96"/>
      <c r="O90" s="96"/>
      <c r="R90" s="96"/>
      <c r="S90" s="96"/>
    </row>
    <row r="92" spans="1:2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</sheetData>
  <mergeCells count="130">
    <mergeCell ref="R87:U87"/>
    <mergeCell ref="A5:A7"/>
    <mergeCell ref="B5:B7"/>
    <mergeCell ref="C5:C7"/>
    <mergeCell ref="D5:D7"/>
    <mergeCell ref="E5:E7"/>
    <mergeCell ref="E67:E69"/>
    <mergeCell ref="F67:F69"/>
    <mergeCell ref="G67:G69"/>
    <mergeCell ref="H67:H69"/>
    <mergeCell ref="F12:F16"/>
    <mergeCell ref="G12:G16"/>
    <mergeCell ref="H12:H16"/>
    <mergeCell ref="E15:E16"/>
    <mergeCell ref="J6:J7"/>
    <mergeCell ref="K6:L6"/>
    <mergeCell ref="M6:M7"/>
    <mergeCell ref="R6:R7"/>
    <mergeCell ref="F5:F7"/>
    <mergeCell ref="G5:G7"/>
    <mergeCell ref="H5:H7"/>
    <mergeCell ref="I5:I7"/>
    <mergeCell ref="J5:M5"/>
    <mergeCell ref="F21:F25"/>
    <mergeCell ref="E33:E35"/>
    <mergeCell ref="E36:E38"/>
    <mergeCell ref="E39:E41"/>
    <mergeCell ref="E42:E44"/>
    <mergeCell ref="E45:E46"/>
    <mergeCell ref="A47:A52"/>
    <mergeCell ref="E47:E49"/>
    <mergeCell ref="C26:I26"/>
    <mergeCell ref="E28:E29"/>
    <mergeCell ref="E30:E32"/>
    <mergeCell ref="D52:H52"/>
    <mergeCell ref="E55:E57"/>
    <mergeCell ref="F55:F57"/>
    <mergeCell ref="G55:G57"/>
    <mergeCell ref="H55:H57"/>
    <mergeCell ref="E58:E62"/>
    <mergeCell ref="F58:F62"/>
    <mergeCell ref="G58:G62"/>
    <mergeCell ref="H58:H62"/>
    <mergeCell ref="E53:E54"/>
    <mergeCell ref="F53:F54"/>
    <mergeCell ref="G53:G54"/>
    <mergeCell ref="H53:H54"/>
    <mergeCell ref="C71:I71"/>
    <mergeCell ref="B72:I72"/>
    <mergeCell ref="B73:I73"/>
    <mergeCell ref="A76:U76"/>
    <mergeCell ref="A74:U74"/>
    <mergeCell ref="N77:Q77"/>
    <mergeCell ref="E65:E66"/>
    <mergeCell ref="F65:F66"/>
    <mergeCell ref="G65:G66"/>
    <mergeCell ref="H65:H66"/>
    <mergeCell ref="A78:I78"/>
    <mergeCell ref="J78:M78"/>
    <mergeCell ref="A79:I79"/>
    <mergeCell ref="J79:M79"/>
    <mergeCell ref="A80:I80"/>
    <mergeCell ref="J80:M80"/>
    <mergeCell ref="A75:Q75"/>
    <mergeCell ref="A77:I77"/>
    <mergeCell ref="J77:M77"/>
    <mergeCell ref="N79:Q79"/>
    <mergeCell ref="N78:Q78"/>
    <mergeCell ref="J84:M84"/>
    <mergeCell ref="A81:I81"/>
    <mergeCell ref="J81:M81"/>
    <mergeCell ref="A82:I82"/>
    <mergeCell ref="J82:M82"/>
    <mergeCell ref="A83:I83"/>
    <mergeCell ref="J83:M83"/>
    <mergeCell ref="A88:I88"/>
    <mergeCell ref="J88:M88"/>
    <mergeCell ref="A85:I85"/>
    <mergeCell ref="J85:M85"/>
    <mergeCell ref="A86:I86"/>
    <mergeCell ref="J86:M86"/>
    <mergeCell ref="A87:I87"/>
    <mergeCell ref="J87:M87"/>
    <mergeCell ref="R5:U5"/>
    <mergeCell ref="A1:U1"/>
    <mergeCell ref="A2:U2"/>
    <mergeCell ref="A3:U3"/>
    <mergeCell ref="A8:U8"/>
    <mergeCell ref="A9:U9"/>
    <mergeCell ref="B10:U10"/>
    <mergeCell ref="C11:U11"/>
    <mergeCell ref="C27:U27"/>
    <mergeCell ref="N5:Q5"/>
    <mergeCell ref="N6:N7"/>
    <mergeCell ref="O6:P6"/>
    <mergeCell ref="Q6:Q7"/>
    <mergeCell ref="E17:E18"/>
    <mergeCell ref="F17:F18"/>
    <mergeCell ref="G17:G18"/>
    <mergeCell ref="H17:H18"/>
    <mergeCell ref="G21:G25"/>
    <mergeCell ref="H21:H25"/>
    <mergeCell ref="E24:E25"/>
    <mergeCell ref="E19:E20"/>
    <mergeCell ref="F19:F20"/>
    <mergeCell ref="G19:G20"/>
    <mergeCell ref="H19:H20"/>
    <mergeCell ref="R84:U84"/>
    <mergeCell ref="R85:U85"/>
    <mergeCell ref="R86:U86"/>
    <mergeCell ref="N86:Q86"/>
    <mergeCell ref="N88:Q88"/>
    <mergeCell ref="S6:T6"/>
    <mergeCell ref="U6:U7"/>
    <mergeCell ref="R77:U77"/>
    <mergeCell ref="R78:U78"/>
    <mergeCell ref="R79:U79"/>
    <mergeCell ref="R80:U80"/>
    <mergeCell ref="N80:Q80"/>
    <mergeCell ref="N81:Q81"/>
    <mergeCell ref="N82:Q82"/>
    <mergeCell ref="N83:Q83"/>
    <mergeCell ref="N84:Q84"/>
    <mergeCell ref="N85:Q85"/>
    <mergeCell ref="R88:U88"/>
    <mergeCell ref="R81:U81"/>
    <mergeCell ref="R82:U82"/>
    <mergeCell ref="R83:U83"/>
    <mergeCell ref="N87:Q87"/>
    <mergeCell ref="A84:I84"/>
  </mergeCells>
  <printOptions horizontalCentered="1"/>
  <pageMargins left="0" right="0" top="0" bottom="0" header="0.31496062992125984" footer="0.31496062992125984"/>
  <pageSetup paperSize="9" orientation="landscape" r:id="rId1"/>
  <rowBreaks count="3" manualBreakCount="3">
    <brk id="26" max="16383" man="1"/>
    <brk id="57" max="16383" man="1"/>
    <brk id="75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D31" sqref="D31"/>
    </sheetView>
  </sheetViews>
  <sheetFormatPr defaultRowHeight="12.75" x14ac:dyDescent="0.2"/>
  <cols>
    <col min="1" max="1" width="4.85546875" customWidth="1"/>
    <col min="2" max="2" width="10.5703125" customWidth="1"/>
    <col min="3" max="3" width="10.42578125" customWidth="1"/>
    <col min="4" max="4" width="55.140625" customWidth="1"/>
  </cols>
  <sheetData>
    <row r="1" spans="1:4" x14ac:dyDescent="0.2">
      <c r="A1" s="657" t="s">
        <v>157</v>
      </c>
      <c r="B1" s="657"/>
      <c r="C1" s="657"/>
      <c r="D1" s="657"/>
    </row>
    <row r="2" spans="1:4" x14ac:dyDescent="0.2">
      <c r="A2" s="657" t="s">
        <v>158</v>
      </c>
      <c r="B2" s="657"/>
      <c r="C2" s="657"/>
      <c r="D2" s="657"/>
    </row>
    <row r="3" spans="1:4" x14ac:dyDescent="0.2">
      <c r="A3" s="657" t="s">
        <v>166</v>
      </c>
      <c r="B3" s="657"/>
      <c r="C3" s="657"/>
      <c r="D3" s="657"/>
    </row>
    <row r="4" spans="1:4" x14ac:dyDescent="0.2">
      <c r="A4" s="1"/>
      <c r="B4" s="1"/>
      <c r="C4" s="1"/>
      <c r="D4" s="1"/>
    </row>
    <row r="5" spans="1:4" x14ac:dyDescent="0.2">
      <c r="A5" s="658" t="s">
        <v>159</v>
      </c>
      <c r="B5" s="659" t="s">
        <v>160</v>
      </c>
      <c r="C5" s="659"/>
      <c r="D5" s="660" t="s">
        <v>161</v>
      </c>
    </row>
    <row r="6" spans="1:4" x14ac:dyDescent="0.2">
      <c r="A6" s="659"/>
      <c r="B6" s="256" t="s">
        <v>162</v>
      </c>
      <c r="C6" s="256" t="s">
        <v>163</v>
      </c>
      <c r="D6" s="660"/>
    </row>
    <row r="7" spans="1:4" x14ac:dyDescent="0.2">
      <c r="A7" s="257">
        <v>1</v>
      </c>
      <c r="B7" s="258">
        <v>41379</v>
      </c>
      <c r="C7" s="256" t="s">
        <v>164</v>
      </c>
      <c r="D7" s="259" t="s">
        <v>165</v>
      </c>
    </row>
    <row r="8" spans="1:4" x14ac:dyDescent="0.2">
      <c r="A8" s="257">
        <v>2</v>
      </c>
      <c r="B8" s="260">
        <v>41488</v>
      </c>
      <c r="C8" s="261" t="s">
        <v>167</v>
      </c>
      <c r="D8" s="259" t="s">
        <v>168</v>
      </c>
    </row>
    <row r="9" spans="1:4" x14ac:dyDescent="0.2">
      <c r="A9" s="257">
        <v>3</v>
      </c>
      <c r="B9" s="260"/>
      <c r="C9" s="261"/>
      <c r="D9" s="259"/>
    </row>
    <row r="10" spans="1:4" x14ac:dyDescent="0.2">
      <c r="A10" s="257">
        <v>4</v>
      </c>
      <c r="B10" s="258"/>
      <c r="C10" s="256"/>
      <c r="D10" s="259"/>
    </row>
    <row r="11" spans="1:4" x14ac:dyDescent="0.2">
      <c r="A11" s="257">
        <v>5</v>
      </c>
      <c r="B11" s="258"/>
      <c r="C11" s="256"/>
      <c r="D11" s="262"/>
    </row>
    <row r="12" spans="1:4" x14ac:dyDescent="0.2">
      <c r="A12" s="257">
        <v>6</v>
      </c>
      <c r="B12" s="256"/>
      <c r="C12" s="256"/>
      <c r="D12" s="262"/>
    </row>
    <row r="13" spans="1:4" x14ac:dyDescent="0.2">
      <c r="A13" s="257">
        <v>7</v>
      </c>
      <c r="B13" s="256"/>
      <c r="C13" s="256"/>
      <c r="D13" s="262"/>
    </row>
    <row r="14" spans="1:4" x14ac:dyDescent="0.2">
      <c r="A14" s="257">
        <v>8</v>
      </c>
      <c r="B14" s="256"/>
      <c r="C14" s="256"/>
      <c r="D14" s="262"/>
    </row>
    <row r="15" spans="1:4" x14ac:dyDescent="0.2">
      <c r="A15" s="257">
        <v>9</v>
      </c>
      <c r="B15" s="256"/>
      <c r="C15" s="256"/>
      <c r="D15" s="262"/>
    </row>
    <row r="16" spans="1:4" x14ac:dyDescent="0.2">
      <c r="A16" s="257">
        <v>10</v>
      </c>
      <c r="B16" s="256"/>
      <c r="C16" s="256"/>
      <c r="D16" s="262"/>
    </row>
    <row r="17" spans="1:4" x14ac:dyDescent="0.2">
      <c r="A17" s="257">
        <v>11</v>
      </c>
      <c r="B17" s="256"/>
      <c r="C17" s="256"/>
      <c r="D17" s="262"/>
    </row>
    <row r="18" spans="1:4" x14ac:dyDescent="0.2">
      <c r="A18" s="257">
        <v>12</v>
      </c>
      <c r="B18" s="256"/>
      <c r="C18" s="256"/>
      <c r="D18" s="262"/>
    </row>
    <row r="19" spans="1:4" x14ac:dyDescent="0.2">
      <c r="A19" s="257">
        <v>13</v>
      </c>
      <c r="B19" s="256"/>
      <c r="C19" s="256"/>
      <c r="D19" s="262"/>
    </row>
    <row r="20" spans="1:4" x14ac:dyDescent="0.2">
      <c r="A20" s="257">
        <v>14</v>
      </c>
      <c r="B20" s="256"/>
      <c r="C20" s="256"/>
      <c r="D20" s="262"/>
    </row>
    <row r="21" spans="1:4" x14ac:dyDescent="0.2">
      <c r="A21" s="257">
        <v>15</v>
      </c>
      <c r="B21" s="256"/>
      <c r="C21" s="256"/>
      <c r="D21" s="262"/>
    </row>
    <row r="22" spans="1:4" x14ac:dyDescent="0.2">
      <c r="A22" s="257">
        <v>16</v>
      </c>
      <c r="B22" s="256"/>
      <c r="C22" s="256"/>
      <c r="D22" s="262"/>
    </row>
    <row r="23" spans="1:4" x14ac:dyDescent="0.2">
      <c r="A23" s="257">
        <v>17</v>
      </c>
      <c r="B23" s="256"/>
      <c r="C23" s="256"/>
      <c r="D23" s="262"/>
    </row>
    <row r="24" spans="1:4" x14ac:dyDescent="0.2">
      <c r="A24" s="257">
        <v>18</v>
      </c>
      <c r="B24" s="256"/>
      <c r="C24" s="256"/>
      <c r="D24" s="262"/>
    </row>
    <row r="25" spans="1:4" x14ac:dyDescent="0.2">
      <c r="A25" s="257">
        <v>19</v>
      </c>
      <c r="B25" s="256"/>
      <c r="C25" s="256"/>
      <c r="D25" s="262"/>
    </row>
    <row r="26" spans="1:4" x14ac:dyDescent="0.2">
      <c r="A26" s="257">
        <v>20</v>
      </c>
      <c r="B26" s="256"/>
      <c r="C26" s="256"/>
      <c r="D26" s="262"/>
    </row>
  </sheetData>
  <mergeCells count="6">
    <mergeCell ref="A1:D1"/>
    <mergeCell ref="A2:D2"/>
    <mergeCell ref="A3:D3"/>
    <mergeCell ref="A5:A6"/>
    <mergeCell ref="B5:C5"/>
    <mergeCell ref="D5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3</vt:i4>
      </vt:variant>
    </vt:vector>
  </HeadingPairs>
  <TitlesOfParts>
    <vt:vector size="7" baseType="lpstr">
      <vt:lpstr>MVP 2013</vt:lpstr>
      <vt:lpstr>Asignavimų valdytojų kodai</vt:lpstr>
      <vt:lpstr>Lyginamasis</vt:lpstr>
      <vt:lpstr>Dir.įsakymai</vt:lpstr>
      <vt:lpstr>'MVP 2013'!Print_Area</vt:lpstr>
      <vt:lpstr>Lyginamasis!Print_Titles</vt:lpstr>
      <vt:lpstr>'MVP 2013'!Print_Titles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Snieguole Kacerauskaite</cp:lastModifiedBy>
  <cp:lastPrinted>2013-07-17T11:22:36Z</cp:lastPrinted>
  <dcterms:created xsi:type="dcterms:W3CDTF">2004-04-19T12:01:47Z</dcterms:created>
  <dcterms:modified xsi:type="dcterms:W3CDTF">2013-12-16T11:40:00Z</dcterms:modified>
</cp:coreProperties>
</file>