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15" windowWidth="19200" windowHeight="11580" tabRatio="656"/>
  </bookViews>
  <sheets>
    <sheet name="2013 MVP" sheetId="1" r:id="rId1"/>
    <sheet name="Asignavimų valdytojų kodai" sheetId="4" state="hidden" r:id="rId2"/>
    <sheet name="Lyginamasis" sheetId="5" r:id="rId3"/>
    <sheet name="Dir.isakymai" sheetId="6" r:id="rId4"/>
  </sheets>
  <definedNames>
    <definedName name="_xlnm.Print_Area" localSheetId="2">Lyginamasis!$A$1:$Y$95</definedName>
    <definedName name="_xlnm.Print_Titles" localSheetId="0">'2013 MVP'!$6:$8</definedName>
    <definedName name="_xlnm.Print_Titles" localSheetId="2">Lyginamasis!$5:$7</definedName>
  </definedNames>
  <calcPr calcId="145621"/>
</workbook>
</file>

<file path=xl/calcChain.xml><?xml version="1.0" encoding="utf-8"?>
<calcChain xmlns="http://schemas.openxmlformats.org/spreadsheetml/2006/main">
  <c r="L33" i="1" l="1"/>
  <c r="K33" i="1" s="1"/>
  <c r="M21" i="5"/>
  <c r="J18" i="5"/>
  <c r="K18" i="5"/>
  <c r="M18" i="5"/>
  <c r="K13" i="5"/>
  <c r="N94" i="5"/>
  <c r="N93" i="5"/>
  <c r="N91" i="5"/>
  <c r="N85" i="5"/>
  <c r="N90" i="5"/>
  <c r="N89" i="5"/>
  <c r="N88" i="5"/>
  <c r="N87" i="5"/>
  <c r="O32" i="5" l="1"/>
  <c r="N32" i="5"/>
  <c r="N54" i="1" l="1"/>
  <c r="K54" i="1"/>
  <c r="N53" i="1"/>
  <c r="K53" i="1" s="1"/>
  <c r="N52" i="1"/>
  <c r="K52" i="1" s="1"/>
  <c r="Q53" i="5"/>
  <c r="N53" i="5" s="1"/>
  <c r="J53" i="5"/>
  <c r="Q52" i="5"/>
  <c r="N52" i="5" s="1"/>
  <c r="M52" i="5"/>
  <c r="J52" i="5"/>
  <c r="Q51" i="5"/>
  <c r="U51" i="5" s="1"/>
  <c r="R51" i="5" s="1"/>
  <c r="J51" i="5"/>
  <c r="K48" i="1"/>
  <c r="M47" i="1"/>
  <c r="L47" i="1"/>
  <c r="K47" i="1" s="1"/>
  <c r="K46" i="5"/>
  <c r="N47" i="5"/>
  <c r="P46" i="5"/>
  <c r="O46" i="5"/>
  <c r="N46" i="5" s="1"/>
  <c r="U52" i="5" l="1"/>
  <c r="R52" i="5" s="1"/>
  <c r="N51" i="5"/>
  <c r="U53" i="5"/>
  <c r="R53" i="5" s="1"/>
  <c r="J46" i="5" l="1"/>
  <c r="S46" i="5"/>
  <c r="R46" i="5" s="1"/>
  <c r="T46" i="5"/>
  <c r="J47" i="5"/>
  <c r="S47" i="5"/>
  <c r="R47" i="5" s="1"/>
  <c r="T47" i="5"/>
  <c r="J29" i="5"/>
  <c r="J28" i="5"/>
  <c r="J27" i="5"/>
  <c r="J26" i="5"/>
  <c r="J25" i="5"/>
  <c r="J17" i="5"/>
  <c r="L49" i="1" l="1"/>
  <c r="M49" i="1"/>
  <c r="L32" i="1" l="1"/>
  <c r="L34" i="1" s="1"/>
  <c r="L19" i="1"/>
  <c r="N19" i="1"/>
  <c r="K30" i="1"/>
  <c r="K29" i="1"/>
  <c r="K28" i="1"/>
  <c r="K27" i="1"/>
  <c r="K26" i="1"/>
  <c r="K18" i="1"/>
  <c r="O48" i="5" l="1"/>
  <c r="P48" i="5"/>
  <c r="N29" i="5"/>
  <c r="N28" i="5"/>
  <c r="N27" i="5"/>
  <c r="N26" i="5"/>
  <c r="S25" i="5"/>
  <c r="R25" i="5" s="1"/>
  <c r="S26" i="5"/>
  <c r="R26" i="5" s="1"/>
  <c r="S27" i="5"/>
  <c r="R27" i="5" s="1"/>
  <c r="S28" i="5"/>
  <c r="R28" i="5" s="1"/>
  <c r="S29" i="5"/>
  <c r="R29" i="5" s="1"/>
  <c r="N25" i="5"/>
  <c r="O18" i="5"/>
  <c r="Q18" i="5"/>
  <c r="S16" i="5"/>
  <c r="R16" i="5" s="1"/>
  <c r="S17" i="5"/>
  <c r="U17" i="5"/>
  <c r="U18" i="5" s="1"/>
  <c r="N17" i="5"/>
  <c r="R17" i="5" l="1"/>
  <c r="S76" i="5" l="1"/>
  <c r="S77" i="5" s="1"/>
  <c r="S71" i="5"/>
  <c r="R71" i="5" s="1"/>
  <c r="S69" i="5"/>
  <c r="S70" i="5" s="1"/>
  <c r="R70" i="5" s="1"/>
  <c r="S64" i="5"/>
  <c r="U60" i="5"/>
  <c r="R60" i="5" s="1"/>
  <c r="U59" i="5"/>
  <c r="S57" i="5"/>
  <c r="R57" i="5" s="1"/>
  <c r="S56" i="5"/>
  <c r="S48" i="5"/>
  <c r="T48" i="5"/>
  <c r="S38" i="5"/>
  <c r="R38" i="5" s="1"/>
  <c r="S39" i="5"/>
  <c r="R39" i="5" s="1"/>
  <c r="S40" i="5"/>
  <c r="R40" i="5" s="1"/>
  <c r="S41" i="5"/>
  <c r="R41" i="5" s="1"/>
  <c r="S42" i="5"/>
  <c r="R42" i="5" s="1"/>
  <c r="S43" i="5"/>
  <c r="R43" i="5" s="1"/>
  <c r="S44" i="5"/>
  <c r="R44" i="5" s="1"/>
  <c r="S37" i="5"/>
  <c r="U34" i="5"/>
  <c r="U35" i="5" s="1"/>
  <c r="R35" i="5" s="1"/>
  <c r="S32" i="5"/>
  <c r="U32" i="5"/>
  <c r="S24" i="5"/>
  <c r="S19" i="5"/>
  <c r="R19" i="5" s="1"/>
  <c r="S15" i="5"/>
  <c r="S18" i="5" s="1"/>
  <c r="U15" i="5"/>
  <c r="S12" i="5"/>
  <c r="T95" i="5"/>
  <c r="R76" i="5"/>
  <c r="R77" i="5" s="1"/>
  <c r="U75" i="5"/>
  <c r="T75" i="5"/>
  <c r="U73" i="5"/>
  <c r="T73" i="5"/>
  <c r="R69" i="5"/>
  <c r="U65" i="5"/>
  <c r="T65" i="5"/>
  <c r="T66" i="5" s="1"/>
  <c r="S65" i="5"/>
  <c r="R64" i="5"/>
  <c r="R65" i="5" s="1"/>
  <c r="S61" i="5"/>
  <c r="S58" i="5"/>
  <c r="R58" i="5" s="1"/>
  <c r="R56" i="5"/>
  <c r="U48" i="5"/>
  <c r="S45" i="5"/>
  <c r="R45" i="5" s="1"/>
  <c r="R37" i="5"/>
  <c r="R34" i="5"/>
  <c r="R24" i="5"/>
  <c r="T21" i="5"/>
  <c r="U20" i="5"/>
  <c r="U21" i="5" s="1"/>
  <c r="S20" i="5"/>
  <c r="S13" i="5"/>
  <c r="R13" i="5" s="1"/>
  <c r="R12" i="5"/>
  <c r="P95" i="5"/>
  <c r="O77" i="5"/>
  <c r="N76" i="5"/>
  <c r="N77" i="5" s="1"/>
  <c r="Q75" i="5"/>
  <c r="P75" i="5"/>
  <c r="O74" i="5"/>
  <c r="O75" i="5" s="1"/>
  <c r="Q73" i="5"/>
  <c r="P73" i="5"/>
  <c r="O72" i="5"/>
  <c r="N71" i="5"/>
  <c r="O70" i="5"/>
  <c r="N70" i="5" s="1"/>
  <c r="N69" i="5"/>
  <c r="Q65" i="5"/>
  <c r="P65" i="5"/>
  <c r="P66" i="5" s="1"/>
  <c r="O65" i="5"/>
  <c r="N64" i="5"/>
  <c r="N65" i="5" s="1"/>
  <c r="Q61" i="5"/>
  <c r="Q62" i="5" s="1"/>
  <c r="O61" i="5"/>
  <c r="N60" i="5"/>
  <c r="N59" i="5"/>
  <c r="O58" i="5"/>
  <c r="N58" i="5" s="1"/>
  <c r="N57" i="5"/>
  <c r="N56" i="5"/>
  <c r="Q54" i="5"/>
  <c r="N54" i="5" s="1"/>
  <c r="Q48" i="5"/>
  <c r="N48" i="5" s="1"/>
  <c r="O45" i="5"/>
  <c r="N45" i="5" s="1"/>
  <c r="N44" i="5"/>
  <c r="N43" i="5"/>
  <c r="N42" i="5"/>
  <c r="N41" i="5"/>
  <c r="N40" i="5"/>
  <c r="N39" i="5"/>
  <c r="N38" i="5"/>
  <c r="N37" i="5"/>
  <c r="Q35" i="5"/>
  <c r="N35" i="5" s="1"/>
  <c r="N34" i="5"/>
  <c r="Q31" i="5"/>
  <c r="Q33" i="5" s="1"/>
  <c r="P31" i="5"/>
  <c r="P33" i="5" s="1"/>
  <c r="O31" i="5"/>
  <c r="O33" i="5" s="1"/>
  <c r="N24" i="5"/>
  <c r="P21" i="5"/>
  <c r="Q20" i="5"/>
  <c r="O20" i="5"/>
  <c r="N20" i="5"/>
  <c r="N19" i="5"/>
  <c r="Q21" i="5"/>
  <c r="N16" i="5"/>
  <c r="N15" i="5"/>
  <c r="O13" i="5"/>
  <c r="N13" i="5" s="1"/>
  <c r="N12" i="5"/>
  <c r="L95" i="5"/>
  <c r="K77" i="5"/>
  <c r="J76" i="5"/>
  <c r="J77" i="5" s="1"/>
  <c r="M75" i="5"/>
  <c r="L75" i="5"/>
  <c r="K74" i="5"/>
  <c r="K75" i="5" s="1"/>
  <c r="M73" i="5"/>
  <c r="L73" i="5"/>
  <c r="K72" i="5"/>
  <c r="J71" i="5"/>
  <c r="K70" i="5"/>
  <c r="J70" i="5" s="1"/>
  <c r="J69" i="5"/>
  <c r="M65" i="5"/>
  <c r="L65" i="5"/>
  <c r="L66" i="5" s="1"/>
  <c r="K65" i="5"/>
  <c r="J64" i="5"/>
  <c r="J65" i="5" s="1"/>
  <c r="M61" i="5"/>
  <c r="M62" i="5" s="1"/>
  <c r="K61" i="5"/>
  <c r="J60" i="5"/>
  <c r="J90" i="5" s="1"/>
  <c r="J59" i="5"/>
  <c r="K58" i="5"/>
  <c r="J58" i="5" s="1"/>
  <c r="J57" i="5"/>
  <c r="J56" i="5"/>
  <c r="J94" i="5"/>
  <c r="M54" i="5"/>
  <c r="J54" i="5" s="1"/>
  <c r="M48" i="5"/>
  <c r="L48" i="5"/>
  <c r="K48" i="5"/>
  <c r="K45" i="5"/>
  <c r="J45" i="5" s="1"/>
  <c r="J44" i="5"/>
  <c r="J43" i="5"/>
  <c r="J42" i="5"/>
  <c r="J41" i="5"/>
  <c r="J40" i="5"/>
  <c r="J39" i="5"/>
  <c r="J38" i="5"/>
  <c r="J37" i="5"/>
  <c r="M35" i="5"/>
  <c r="J35" i="5" s="1"/>
  <c r="J34" i="5"/>
  <c r="J32" i="5"/>
  <c r="J88" i="5" s="1"/>
  <c r="M31" i="5"/>
  <c r="M33" i="5" s="1"/>
  <c r="L31" i="5"/>
  <c r="L33" i="5" s="1"/>
  <c r="K31" i="5"/>
  <c r="K33" i="5" s="1"/>
  <c r="J24" i="5"/>
  <c r="J89" i="5" s="1"/>
  <c r="L21" i="5"/>
  <c r="M20" i="5"/>
  <c r="K20" i="5"/>
  <c r="J19" i="5"/>
  <c r="J16" i="5"/>
  <c r="J15" i="5"/>
  <c r="J13" i="5"/>
  <c r="J12" i="5"/>
  <c r="R20" i="5" l="1"/>
  <c r="S72" i="5"/>
  <c r="R72" i="5" s="1"/>
  <c r="R73" i="5" s="1"/>
  <c r="R15" i="5"/>
  <c r="R18" i="5" s="1"/>
  <c r="K21" i="5"/>
  <c r="J48" i="5"/>
  <c r="R32" i="5"/>
  <c r="J93" i="5"/>
  <c r="R93" i="5" s="1"/>
  <c r="J91" i="5"/>
  <c r="N18" i="5"/>
  <c r="O21" i="5"/>
  <c r="N31" i="5"/>
  <c r="N33" i="5" s="1"/>
  <c r="N49" i="5" s="1"/>
  <c r="O62" i="5"/>
  <c r="N62" i="5" s="1"/>
  <c r="N66" i="5" s="1"/>
  <c r="T31" i="5"/>
  <c r="T33" i="5" s="1"/>
  <c r="T49" i="5" s="1"/>
  <c r="T79" i="5" s="1"/>
  <c r="T80" i="5" s="1"/>
  <c r="R48" i="5"/>
  <c r="S74" i="5"/>
  <c r="R74" i="5" s="1"/>
  <c r="R75" i="5" s="1"/>
  <c r="J20" i="5"/>
  <c r="K73" i="5"/>
  <c r="K78" i="5" s="1"/>
  <c r="O73" i="5"/>
  <c r="O78" i="5" s="1"/>
  <c r="U31" i="5"/>
  <c r="U33" i="5" s="1"/>
  <c r="U49" i="5" s="1"/>
  <c r="S31" i="5"/>
  <c r="S33" i="5" s="1"/>
  <c r="S49" i="5" s="1"/>
  <c r="U54" i="5"/>
  <c r="R54" i="5" s="1"/>
  <c r="R88" i="5"/>
  <c r="R90" i="5"/>
  <c r="R89" i="5"/>
  <c r="R94" i="5"/>
  <c r="U61" i="5"/>
  <c r="U62" i="5" s="1"/>
  <c r="R59" i="5"/>
  <c r="S62" i="5"/>
  <c r="K49" i="5"/>
  <c r="M49" i="5"/>
  <c r="K62" i="5"/>
  <c r="J62" i="5" s="1"/>
  <c r="J66" i="5" s="1"/>
  <c r="Q66" i="5"/>
  <c r="N72" i="5"/>
  <c r="N73" i="5" s="1"/>
  <c r="N74" i="5"/>
  <c r="N75" i="5" s="1"/>
  <c r="R21" i="5"/>
  <c r="S21" i="5"/>
  <c r="S66" i="5"/>
  <c r="J21" i="5"/>
  <c r="L49" i="5"/>
  <c r="L79" i="5" s="1"/>
  <c r="L80" i="5" s="1"/>
  <c r="M66" i="5"/>
  <c r="J72" i="5"/>
  <c r="J73" i="5" s="1"/>
  <c r="J74" i="5"/>
  <c r="J75" i="5" s="1"/>
  <c r="N21" i="5"/>
  <c r="O49" i="5"/>
  <c r="Q49" i="5"/>
  <c r="R91" i="5"/>
  <c r="P49" i="5"/>
  <c r="P79" i="5" s="1"/>
  <c r="P80" i="5" s="1"/>
  <c r="N61" i="5"/>
  <c r="J31" i="5"/>
  <c r="J87" i="5" s="1"/>
  <c r="J86" i="5" s="1"/>
  <c r="J61" i="5"/>
  <c r="S75" i="5" l="1"/>
  <c r="Q79" i="5"/>
  <c r="Q80" i="5" s="1"/>
  <c r="S73" i="5"/>
  <c r="S78" i="5" s="1"/>
  <c r="U66" i="5"/>
  <c r="U79" i="5" s="1"/>
  <c r="U80" i="5" s="1"/>
  <c r="K66" i="5"/>
  <c r="K79" i="5" s="1"/>
  <c r="M79" i="5"/>
  <c r="M80" i="5" s="1"/>
  <c r="J85" i="5"/>
  <c r="J92" i="5"/>
  <c r="J33" i="5"/>
  <c r="J49" i="5" s="1"/>
  <c r="O66" i="5"/>
  <c r="O79" i="5" s="1"/>
  <c r="N86" i="5"/>
  <c r="R31" i="5"/>
  <c r="R33" i="5" s="1"/>
  <c r="R49" i="5" s="1"/>
  <c r="R61" i="5"/>
  <c r="R92" i="5"/>
  <c r="R62" i="5"/>
  <c r="R66" i="5" s="1"/>
  <c r="N78" i="5"/>
  <c r="J78" i="5"/>
  <c r="R78" i="5" l="1"/>
  <c r="S79" i="5"/>
  <c r="J95" i="5"/>
  <c r="R87" i="5"/>
  <c r="R86" i="5" s="1"/>
  <c r="R85" i="5" s="1"/>
  <c r="R95" i="5" s="1"/>
  <c r="N92" i="5"/>
  <c r="N95" i="5" s="1"/>
  <c r="S80" i="5"/>
  <c r="R80" i="5" s="1"/>
  <c r="R79" i="5"/>
  <c r="N79" i="5"/>
  <c r="O80" i="5"/>
  <c r="N80" i="5" s="1"/>
  <c r="K80" i="5"/>
  <c r="J80" i="5" s="1"/>
  <c r="J79" i="5"/>
  <c r="N55" i="1" l="1"/>
  <c r="K55" i="1" s="1"/>
  <c r="M22" i="1" l="1"/>
  <c r="K25" i="1"/>
  <c r="K90" i="1" l="1"/>
  <c r="L21" i="1"/>
  <c r="L75" i="1"/>
  <c r="N21" i="1" l="1"/>
  <c r="K21" i="1" s="1"/>
  <c r="K20" i="1"/>
  <c r="N32" i="1" l="1"/>
  <c r="M32" i="1"/>
  <c r="K32" i="1" l="1"/>
  <c r="K34" i="1" s="1"/>
  <c r="N36" i="1" l="1"/>
  <c r="K35" i="1"/>
  <c r="K36" i="1"/>
  <c r="N22" i="1"/>
  <c r="K16" i="1"/>
  <c r="K17" i="1"/>
  <c r="K19" i="1" s="1"/>
  <c r="K65" i="1" l="1"/>
  <c r="K66" i="1" l="1"/>
  <c r="L66" i="1"/>
  <c r="M66" i="1"/>
  <c r="M67" i="1" s="1"/>
  <c r="N66" i="1"/>
  <c r="L46" i="1" l="1"/>
  <c r="L76" i="1"/>
  <c r="M76" i="1"/>
  <c r="N76" i="1"/>
  <c r="M74" i="1"/>
  <c r="N74" i="1"/>
  <c r="K75" i="1"/>
  <c r="K76" i="1" s="1"/>
  <c r="P24" i="1" l="1"/>
  <c r="M34" i="1"/>
  <c r="N34" i="1"/>
  <c r="K89" i="1"/>
  <c r="K46" i="1"/>
  <c r="K92" i="1"/>
  <c r="L73" i="1"/>
  <c r="K73" i="1" s="1"/>
  <c r="L71" i="1"/>
  <c r="K71" i="1" s="1"/>
  <c r="N62" i="1"/>
  <c r="N63" i="1" s="1"/>
  <c r="N67" i="1" s="1"/>
  <c r="K61" i="1"/>
  <c r="K91" i="1" s="1"/>
  <c r="K60" i="1"/>
  <c r="K95" i="1"/>
  <c r="L59" i="1"/>
  <c r="K58" i="1"/>
  <c r="K57" i="1"/>
  <c r="P37" i="1"/>
  <c r="N49" i="1"/>
  <c r="K49" i="1" s="1"/>
  <c r="K39" i="1"/>
  <c r="K40" i="1"/>
  <c r="K41" i="1"/>
  <c r="K42" i="1"/>
  <c r="K44" i="1"/>
  <c r="K45" i="1"/>
  <c r="K43" i="1"/>
  <c r="K38" i="1"/>
  <c r="K72" i="1"/>
  <c r="K70" i="1"/>
  <c r="L78" i="1"/>
  <c r="K77" i="1"/>
  <c r="K78" i="1" s="1"/>
  <c r="L14" i="1"/>
  <c r="K13" i="1"/>
  <c r="M96" i="1"/>
  <c r="M50" i="1" l="1"/>
  <c r="M80" i="1" s="1"/>
  <c r="M81" i="1" s="1"/>
  <c r="K14" i="1"/>
  <c r="K22" i="1" s="1"/>
  <c r="L22" i="1"/>
  <c r="K50" i="1"/>
  <c r="N50" i="1"/>
  <c r="L50" i="1"/>
  <c r="K88" i="1"/>
  <c r="K87" i="1" s="1"/>
  <c r="K74" i="1"/>
  <c r="L74" i="1"/>
  <c r="L79" i="1" s="1"/>
  <c r="K94" i="1"/>
  <c r="K93" i="1" s="1"/>
  <c r="L63" i="1"/>
  <c r="K62" i="1"/>
  <c r="K59" i="1"/>
  <c r="K63" i="1" l="1"/>
  <c r="K67" i="1" s="1"/>
  <c r="L67" i="1"/>
  <c r="N80" i="1"/>
  <c r="N81" i="1" s="1"/>
  <c r="K86" i="1"/>
  <c r="K96" i="1" s="1"/>
  <c r="K79" i="1"/>
  <c r="L80" i="1" l="1"/>
  <c r="L81" i="1" l="1"/>
  <c r="K81" i="1" s="1"/>
  <c r="K80" i="1"/>
</calcChain>
</file>

<file path=xl/comments1.xml><?xml version="1.0" encoding="utf-8"?>
<comments xmlns="http://schemas.openxmlformats.org/spreadsheetml/2006/main">
  <authors>
    <author>Snieguole</author>
    <author>Snieguole Kacerauskaite</author>
  </authors>
  <commentList>
    <comment ref="E52" authorId="0">
      <text>
        <r>
          <rPr>
            <sz val="8"/>
            <color indexed="81"/>
            <rFont val="Tahoma"/>
            <family val="2"/>
            <charset val="186"/>
          </rPr>
          <t>IV etapas (dirbtinės dangos  aikštės įrengimas) -3000 tūkst. Lt; III etapas (lengvosios atletikos sektorių ir bėgimo takų dangų pakeitimas, priešgaisrinio vandentiekio sistemos remontas) 500 tūkst. Lt; II  etapas (VIP tribūnos rekonstrukcija,  žiūrovinių (~30 %)  vietų  tribūnų uždengimas stogu iš lengvų konstrukcijų bei pritaikymas neįgaliesiems) - 3500 Lt.</t>
        </r>
      </text>
    </comment>
    <comment ref="K54" authorId="1">
      <text>
        <r>
          <rPr>
            <b/>
            <sz val="9"/>
            <color indexed="81"/>
            <rFont val="Tahoma"/>
            <family val="2"/>
            <charset val="186"/>
          </rPr>
          <t>Snieguole Kacerauskaite:</t>
        </r>
        <r>
          <rPr>
            <sz val="9"/>
            <color indexed="81"/>
            <rFont val="Tahoma"/>
            <family val="2"/>
            <charset val="186"/>
          </rPr>
          <t xml:space="preserve">
+300 iš KLASCO</t>
        </r>
      </text>
    </comment>
    <comment ref="E57" authorId="1">
      <text>
        <r>
          <rPr>
            <sz val="9"/>
            <color indexed="81"/>
            <rFont val="Tahoma"/>
            <family val="2"/>
            <charset val="186"/>
          </rPr>
          <t xml:space="preserve">Planuojama atlikti šiuos darbus:
1. Esamos situacijos analizė.
2.  Klaipėdos regiono sporto sektoriaus apklausa (poreikio analizė).
3. Stadiono vietos parinkimo tyrimas.
4. Klaipėdos regiono stadiono koncepcijos parengimas atliktų tyrimų pagrindu.  
5. Statinio projektavimo techninės užduoties parengimas 
</t>
        </r>
      </text>
    </comment>
    <comment ref="E75" authorId="1">
      <text>
        <r>
          <rPr>
            <sz val="9"/>
            <color indexed="81"/>
            <rFont val="Tahoma"/>
            <family val="2"/>
            <charset val="186"/>
          </rPr>
          <t xml:space="preserve">2012-11-29 KMT sprendimas Nr. T2-282 „Dėl prioritetinių sporto šakų didelio sportinio meistriškumo klubų veiklos finansavimo“.
</t>
        </r>
      </text>
    </comment>
  </commentList>
</comments>
</file>

<file path=xl/comments2.xml><?xml version="1.0" encoding="utf-8"?>
<comments xmlns="http://schemas.openxmlformats.org/spreadsheetml/2006/main">
  <authors>
    <author>Snieguole Kacerauskaite</author>
  </authors>
  <commentList>
    <comment ref="N53" authorId="0">
      <text>
        <r>
          <rPr>
            <b/>
            <sz val="9"/>
            <color indexed="81"/>
            <rFont val="Tahoma"/>
            <family val="2"/>
            <charset val="186"/>
          </rPr>
          <t>Snieguole Kacerauskaite:</t>
        </r>
        <r>
          <rPr>
            <sz val="9"/>
            <color indexed="81"/>
            <rFont val="Tahoma"/>
            <family val="2"/>
            <charset val="186"/>
          </rPr>
          <t xml:space="preserve">
+300 iš KLASCO</t>
        </r>
      </text>
    </comment>
    <comment ref="E56" authorId="0">
      <text>
        <r>
          <rPr>
            <sz val="9"/>
            <color indexed="81"/>
            <rFont val="Tahoma"/>
            <family val="2"/>
            <charset val="186"/>
          </rPr>
          <t xml:space="preserve">Planuojama atlikti šiuos darbus:
1. Esamos situacijos analizė.
2.  Klaipėdos regiono sporto sektoriaus apklausa (poreikio analizė).
3. Stadiono vietos parinkimo tyrimas.
4. Klaipėdos regiono stadiono koncepcijos parengimas atliktų tyrimų pagrindu.  
5. Statinio projektavimo techninės užduoties parengimas 
</t>
        </r>
      </text>
    </comment>
    <comment ref="E74" authorId="0">
      <text>
        <r>
          <rPr>
            <sz val="9"/>
            <color indexed="81"/>
            <rFont val="Tahoma"/>
            <family val="2"/>
            <charset val="186"/>
          </rPr>
          <t xml:space="preserve">2012-11-29 KMT sprendimas Nr. T2-282 „Dėl prioritetinių sporto šakų didelio sportinio meistriškumo klubų veiklos finansavimo“.
</t>
        </r>
      </text>
    </comment>
  </commentList>
</comments>
</file>

<file path=xl/sharedStrings.xml><?xml version="1.0" encoding="utf-8"?>
<sst xmlns="http://schemas.openxmlformats.org/spreadsheetml/2006/main" count="570" uniqueCount="155">
  <si>
    <t>Užtikrinti sporto renginių ir pratybų aptarnavimo paslaugų teikimą</t>
  </si>
  <si>
    <t>Įrengti naujas ir modernizuoti esamas sporto bazes</t>
  </si>
  <si>
    <t>Programos tikslo kodas</t>
  </si>
  <si>
    <t>Uždavinio kodas</t>
  </si>
  <si>
    <t>Priemonės kodas</t>
  </si>
  <si>
    <t>Priemonės požymis</t>
  </si>
  <si>
    <t>Asignavimų valdytojo kodas</t>
  </si>
  <si>
    <t>Finansavimo šaltinis</t>
  </si>
  <si>
    <t>Iš viso</t>
  </si>
  <si>
    <t>Išlaidoms</t>
  </si>
  <si>
    <t>01</t>
  </si>
  <si>
    <t>08</t>
  </si>
  <si>
    <t>SB</t>
  </si>
  <si>
    <t>Iš viso:</t>
  </si>
  <si>
    <t>02</t>
  </si>
  <si>
    <t>03</t>
  </si>
  <si>
    <t>04</t>
  </si>
  <si>
    <t>05</t>
  </si>
  <si>
    <t>11</t>
  </si>
  <si>
    <t>Iš viso uždaviniui:</t>
  </si>
  <si>
    <t>Iš viso tikslui:</t>
  </si>
  <si>
    <t>Iš viso programai:</t>
  </si>
  <si>
    <t>Finansavimo šaltiniai</t>
  </si>
  <si>
    <t>SAVIVALDYBĖS LĖŠOS</t>
  </si>
  <si>
    <t>KITOS LĖŠOS</t>
  </si>
  <si>
    <t>tūkst. Lt</t>
  </si>
  <si>
    <t>ES</t>
  </si>
  <si>
    <t>Finansavimo šaltinių suvestinė</t>
  </si>
  <si>
    <t>11 Kūno kultūros ir sporto plėtros programa</t>
  </si>
  <si>
    <t>Pavadinimas</t>
  </si>
  <si>
    <t>Iš jų darbo užmokesčiui</t>
  </si>
  <si>
    <t>Strateginis tikslas 03. Užtikrinti gyventojams aukštą švietimo, kultūros, socialinių, sporto ir sveikatos apsaugos paslaugų kokybę ir prieinamumą</t>
  </si>
  <si>
    <t>Turtui įsigyti ir finansiniams įsipareigojimams vykdyti</t>
  </si>
  <si>
    <t>Kt</t>
  </si>
  <si>
    <t xml:space="preserve"> KŪNO KULTŪROS IR SPORTO PLĖTROS PROGRAMOS (NR. 11)</t>
  </si>
  <si>
    <t>Individualių sporto šakų sportininkų pasirengimas dalyvauti atrankos varžybose dėl patekimo į nacionalines rinktines</t>
  </si>
  <si>
    <t>5</t>
  </si>
  <si>
    <t>2</t>
  </si>
  <si>
    <t>BĮ Klaipėdos kūno kultūros ir rekreacijos centro išlaikymas ir  veiklos organizavimas</t>
  </si>
  <si>
    <t>Sporto pratybų ir renginių aptarnavimas pagrindinėse sporto bazėse</t>
  </si>
  <si>
    <t>Tobulinti perspektyvių sportininkų atrankos ir rengimo sistemą, sudaryti sąlygas siekti didelio sportinio meistriškumo</t>
  </si>
  <si>
    <r>
      <t xml:space="preserve">Savivaldybės biudžeto lėšos </t>
    </r>
    <r>
      <rPr>
        <b/>
        <sz val="10"/>
        <rFont val="Times New Roman"/>
        <family val="1"/>
      </rPr>
      <t>SB</t>
    </r>
  </si>
  <si>
    <r>
      <t xml:space="preserve">Pajamų įmokos už paslaugas </t>
    </r>
    <r>
      <rPr>
        <b/>
        <sz val="10"/>
        <rFont val="Times New Roman"/>
        <family val="1"/>
      </rPr>
      <t>SB(SP)</t>
    </r>
  </si>
  <si>
    <r>
      <t xml:space="preserve">Europos Sąjungos paramos lėšos </t>
    </r>
    <r>
      <rPr>
        <b/>
        <sz val="10"/>
        <rFont val="Times New Roman"/>
        <family val="1"/>
      </rPr>
      <t>ES</t>
    </r>
  </si>
  <si>
    <t>06</t>
  </si>
  <si>
    <t>Sudaryti sąlygas sportuoti visų amžiaus grupių miestiečiams</t>
  </si>
  <si>
    <t>Sportinės veiklos programų dalinis finansavimas:</t>
  </si>
  <si>
    <t>Sudaryti sąlygas įtraukti visas miesto socialines grupes į sporto veiklą ir sukurti socialinį pagrindą didelio meistriškumo sportininkų rengimo sistemai</t>
  </si>
  <si>
    <t>buriavimo klubų, vykdančių vaikų ir jaunimo buriavimo mokymo veiklą</t>
  </si>
  <si>
    <t>Papriemonės kodas</t>
  </si>
  <si>
    <t>Indėlio kriterijaus</t>
  </si>
  <si>
    <t xml:space="preserve">Klaipėdos krepšinio sporto klubo „Neptūnas“ </t>
  </si>
  <si>
    <t xml:space="preserve"> TIKSLŲ, UŽDAVINIŲ, PRIEMONIŲ, PRIEMONIŲ IŠLAIDŲ IR KRITERIJŲ SUVESTINĖ</t>
  </si>
  <si>
    <t>BĮ Klaipėdos futbolo sporto mokykloje</t>
  </si>
  <si>
    <t>tradicinių, tarptautinių sporto renginių</t>
  </si>
  <si>
    <t>neįgaliųjų sporto klubų</t>
  </si>
  <si>
    <t>sporto klubų, dalyvaujančių judėjime „sportas visiems“</t>
  </si>
  <si>
    <t>prioritetinių sporto šakų sporto klubų, atstovaujančių Klaipėdos miestui</t>
  </si>
  <si>
    <t>sporto klubų, dalyvaujančių regioniniuose, šalies ar tarptautiniuose mėgėjiško sporto renginiuose</t>
  </si>
  <si>
    <t>miesto jachtų su jaunųjų buriuotojų įgulomis dalyvavimo tarptautinėse regatose</t>
  </si>
  <si>
    <t>Klaipėdos miesto sportinių šokių klubo „Žuvėdra“</t>
  </si>
  <si>
    <t>07</t>
  </si>
  <si>
    <t>Iš dalies finansuota programų</t>
  </si>
  <si>
    <t xml:space="preserve">Klaipėdos centrinio stadiono Sportininkų g. 46  rekonstrukcija (II-IV etapai) </t>
  </si>
  <si>
    <t>Projekto „Jaunimo pasitraukimo iš sportinės veiklos prevencija (PYDOS)“ įgyvendinimas</t>
  </si>
  <si>
    <t xml:space="preserve">Dokumentacijos, reikalingos sporto infrastruktūros plėtrai, parengimas:                                      </t>
  </si>
  <si>
    <t>SB(VB)</t>
  </si>
  <si>
    <t xml:space="preserve">Sporto infrastruktūros objektų einamasis remontas ir techninis aptarnavimas:                                    </t>
  </si>
  <si>
    <t>Nupirkta irklavimo, baidarių ir kanojų irklavimo pratybų ir sporto renginių aptarnavimo paslaugų, tūkst. val.</t>
  </si>
  <si>
    <t>Dalyvių skaičius 25 sporto šakų varžybose, tūkst.</t>
  </si>
  <si>
    <t>BĮ Klaipėdos miesto sporto centre</t>
  </si>
  <si>
    <t>BĮ Klaipėdos „Viesulo“ sporto centre</t>
  </si>
  <si>
    <t>BĮ Klaipėdos „Gintaro“ sporto centre</t>
  </si>
  <si>
    <t>BĮ Klaipėdos Vlado Knašiaus krepšinio mokykloje</t>
  </si>
  <si>
    <t>Finansuota programų, iš viso</t>
  </si>
  <si>
    <t>Įgyvendinta programa, proc.</t>
  </si>
  <si>
    <t>Dalyvių sk. varžybose Lenkijoje</t>
  </si>
  <si>
    <t xml:space="preserve">Iškovota vieta Lietuvos krepšinio lygos čempionate  </t>
  </si>
  <si>
    <t xml:space="preserve">Iškovota vieta Lietuvos rankinio aukščiausioje lygoje </t>
  </si>
  <si>
    <t>Skirta stipendijų sportininkams, sk.</t>
  </si>
  <si>
    <t>Europos jaunių sunkiosios atletikos varžybų organizavimas</t>
  </si>
  <si>
    <t>Dalyvių sk., tūkst.</t>
  </si>
  <si>
    <t>Stadiono perspektyvų studijos Klaipėdos regione parengimas</t>
  </si>
  <si>
    <t>Parengta galimybių studija</t>
  </si>
  <si>
    <r>
      <t xml:space="preserve">Valstybės biudžeto specialiosios tikslinės dotacijos lėšos </t>
    </r>
    <r>
      <rPr>
        <b/>
        <sz val="10"/>
        <rFont val="Times New Roman"/>
        <family val="1"/>
        <charset val="186"/>
      </rPr>
      <t>SB(VB)</t>
    </r>
  </si>
  <si>
    <r>
      <t xml:space="preserve">Kiti finansavimo šaltiniai </t>
    </r>
    <r>
      <rPr>
        <b/>
        <sz val="10"/>
        <rFont val="Times New Roman"/>
        <family val="1"/>
        <charset val="186"/>
      </rPr>
      <t>Kt</t>
    </r>
  </si>
  <si>
    <t>Funkcinės klasifikacijos kodas*</t>
  </si>
  <si>
    <t>IX pasaulio lietuvių sporto žaidynių organizavimas:</t>
  </si>
  <si>
    <t>Bazių remonto darbai ir sportinio inventoriaus bei kito turto įsigijimas</t>
  </si>
  <si>
    <t>6</t>
  </si>
  <si>
    <t>Šventinių renginių organizavimas</t>
  </si>
  <si>
    <t xml:space="preserve"> 3-4</t>
  </si>
  <si>
    <t xml:space="preserve"> 1-2</t>
  </si>
  <si>
    <t>PF</t>
  </si>
  <si>
    <t>Visų įstaigų išlaikymui (be šildymo):</t>
  </si>
  <si>
    <t>Sąlygų ugdytis sporto įstaigose sudarymas:</t>
  </si>
  <si>
    <t xml:space="preserve">Savivaldybės biudžetas, iš jo: </t>
  </si>
  <si>
    <t>Savivaldybės privatizavimo fondo lėšos PF</t>
  </si>
  <si>
    <t xml:space="preserve">Klaipėdos miesto rankinio klubo „Dragūnas“ </t>
  </si>
  <si>
    <t>SB(SP)</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</si>
  <si>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įsakymo Nr. 1K-085 redakcija)</t>
  </si>
  <si>
    <t>Parengtas techninis projektas</t>
  </si>
  <si>
    <t>Asignavimų valdytojų kodų klasifikatorius*</t>
  </si>
  <si>
    <t xml:space="preserve">                              Pavadinimas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</si>
  <si>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</si>
  <si>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</si>
  <si>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</si>
  <si>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</si>
  <si>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</si>
  <si>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</si>
  <si>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2011-02-24 įsakymu Nr. AD1-384</t>
  </si>
  <si>
    <t>Reprezentuojančių miestą sporto klubų veiklos dalinis finansavimas, iš jų pagal ilgalaikes sutartis:</t>
  </si>
  <si>
    <t>Reprezentuojančių miestą sporto klubų veiklos programų dalinis finansavimas</t>
  </si>
  <si>
    <t xml:space="preserve">I </t>
  </si>
  <si>
    <t>Sporto salės ir kitų patalpų (Pilies g. 2A) remontas</t>
  </si>
  <si>
    <t xml:space="preserve">Suremontuota sporto salė, proc. </t>
  </si>
  <si>
    <t>Įsteigta viešoji įstaiga</t>
  </si>
  <si>
    <t>Klaipėdos miesto baseino (50 m) su sveikatingumo centru techninio projekto parengimas</t>
  </si>
  <si>
    <t>SB(L)</t>
  </si>
  <si>
    <r>
      <t xml:space="preserve">Programų lėšų likučių laikinai laisvos lėšos </t>
    </r>
    <r>
      <rPr>
        <b/>
        <sz val="10"/>
        <rFont val="Times New Roman"/>
        <family val="1"/>
        <charset val="186"/>
      </rPr>
      <t xml:space="preserve">SB(L) </t>
    </r>
  </si>
  <si>
    <t>VšĮ Klaipėdos krašto buriavimo sporto mokyklos „Žiemys“ įsteigimas</t>
  </si>
  <si>
    <t>Dalyvavusiųjų sporto ir sveikatingumo reng. sk., tūkst. žm.</t>
  </si>
  <si>
    <r>
      <t>Įrengta 12440 m</t>
    </r>
    <r>
      <rPr>
        <vertAlign val="superscript"/>
        <sz val="10"/>
        <rFont val="Times New Roman"/>
        <family val="1"/>
        <charset val="186"/>
      </rPr>
      <t>2</t>
    </r>
    <r>
      <rPr>
        <sz val="10"/>
        <rFont val="Times New Roman"/>
        <family val="1"/>
      </rPr>
      <t xml:space="preserve"> dirbtinės dangos, 1000 tribūnų vietų (iš jų 500 dengtos). Užbaigtumas, proc.</t>
    </r>
  </si>
  <si>
    <t>P4</t>
  </si>
  <si>
    <t>2013 M. KLAIPĖDOS MIESTO SAVIVALDYBĖS ADMINISTRACIJOS</t>
  </si>
  <si>
    <t>pavadinimas</t>
  </si>
  <si>
    <t>planuojama reikšmė</t>
  </si>
  <si>
    <t>Vykdytojas</t>
  </si>
  <si>
    <t>Ugdymo ir kultūros departamento Sporto ir kūno kultūros skyrius</t>
  </si>
  <si>
    <t>Miesto ūkio departamento Socialinės infrastruktūros priežiūros skyriaus Socialinės infrastruktūros poskyris</t>
  </si>
  <si>
    <t>Investicijų ir ekonomikos departamento Statybos ir infrastruktūros plėtros sk.</t>
  </si>
  <si>
    <t>Investicijų ir ekonomikos departamento Projektų skyrius</t>
  </si>
  <si>
    <t>Lėšos biudžetiniams 2013-iesiems metams</t>
  </si>
  <si>
    <t>Asmenų, lankančių sporto mokyklas, skaičius:</t>
  </si>
  <si>
    <t>Sporto bazių, kuriose pagerintos  sportavimo sąlygos, sk.</t>
  </si>
  <si>
    <t>Iš dalies finansuota programų, sk.</t>
  </si>
  <si>
    <t>Lėšos biudžetiniams 2013-iesiems metams**</t>
  </si>
  <si>
    <t>Siūlomos keisti lėšos biudžetiniams 2013 m.**</t>
  </si>
  <si>
    <t>Skirtumas</t>
  </si>
  <si>
    <t xml:space="preserve"> 2013 M. KLAIPĖDOS MIESTO SAVIVALDYBĖS</t>
  </si>
  <si>
    <t>ADMINISTRACIJOS DIREKTORIAUS ĮSAKYMAI DĖL</t>
  </si>
  <si>
    <t>Eil. Nr.</t>
  </si>
  <si>
    <t>Įsakymo</t>
  </si>
  <si>
    <t>Pastabos</t>
  </si>
  <si>
    <t>Data</t>
  </si>
  <si>
    <t>Numeris</t>
  </si>
  <si>
    <t>AD1-894</t>
  </si>
  <si>
    <t>Pirminis variantas</t>
  </si>
  <si>
    <t>MIESTO INFRASTRUKTŪROS OBJEKTŲ PRIEŽIŪROS IR MODERNIZAVIMO PROGRAMOS (NR. 11)</t>
  </si>
  <si>
    <t>AD1-1921</t>
  </si>
  <si>
    <t>Keitimas (pagal 2013.07.25 sprendimą Nr.T2-184)</t>
  </si>
  <si>
    <t>** pagal Klaipėdos miesto savivaldybės tarybos 2013-11-28 sprendimą Nr. T2-279</t>
  </si>
  <si>
    <t>**  pagal Klaipėdos miesto savivaldybės tarybos 2013-11-28 sprendimą Nr. T2-279</t>
  </si>
  <si>
    <r>
      <t xml:space="preserve">Kiti finansavimo šaltiniai </t>
    </r>
    <r>
      <rPr>
        <b/>
        <sz val="10"/>
        <rFont val="Times New Roman"/>
        <family val="1"/>
      </rPr>
      <t>Kt</t>
    </r>
  </si>
  <si>
    <t xml:space="preserve">PATVIRTINTA
Klaipėdos miesto savivaldybės administracijos
direktoriaus 2013 m. balandžio 15 d. įsakymu Nr. AD1-894                                                                  (Klaipėdos miesto savivaldybės administracijos direktoriaus 2013 m. gruodžio 12 d. įsakymo Nr. AD1 -3148 redakcija)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</si>
</sst>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font>
      <sz val="10"/>
      <name val="Arial"/>
      <charset val="186"/>
    </font>
    <font>
      <sz val="10"/>
      <name val="Times New Roman"/>
      <family val="1"/>
    </font>
    <font>
      <b/>
      <sz val="10"/>
      <name val="Times New Roman"/>
      <family val="1"/>
    </font>
    <font>
      <b/>
      <sz val="9"/>
      <name val="Times New Roman"/>
      <family val="1"/>
    </font>
    <font>
      <b/>
      <sz val="11"/>
      <name val="Times New Roman"/>
      <family val="1"/>
    </font>
    <font>
      <sz val="8"/>
      <name val="Arial"/>
      <family val="2"/>
      <charset val="186"/>
    </font>
    <font>
      <sz val="10"/>
      <name val="Times New Roman"/>
      <family val="1"/>
      <charset val="186"/>
    </font>
    <font>
      <sz val="10"/>
      <name val="Arial"/>
      <family val="2"/>
      <charset val="186"/>
    </font>
    <font>
      <sz val="10"/>
      <name val="Times New Roman"/>
      <family val="1"/>
      <charset val="204"/>
    </font>
    <font>
      <b/>
      <sz val="10"/>
      <name val="Times New Roman"/>
      <family val="1"/>
      <charset val="186"/>
    </font>
    <font>
      <b/>
      <sz val="9"/>
      <name val="Times New Roman"/>
      <family val="1"/>
      <charset val="186"/>
    </font>
    <font>
      <sz val="8"/>
      <color indexed="81"/>
      <name val="Tahoma"/>
      <family val="2"/>
      <charset val="186"/>
    </font>
    <font>
      <sz val="9"/>
      <name val="Times New Roman"/>
      <family val="1"/>
      <charset val="186"/>
    </font>
    <font>
      <b/>
      <u/>
      <sz val="10"/>
      <name val="Times New Roman"/>
      <family val="1"/>
    </font>
    <font>
      <sz val="9"/>
      <name val="Arial"/>
      <family val="2"/>
      <charset val="186"/>
    </font>
    <font>
      <u/>
      <sz val="10"/>
      <color indexed="36"/>
      <name val="Times New Roman Baltic"/>
      <charset val="186"/>
    </font>
    <font>
      <u/>
      <sz val="10"/>
      <color indexed="12"/>
      <name val="Times New Roman Baltic"/>
      <charset val="186"/>
    </font>
    <font>
      <sz val="9"/>
      <color indexed="81"/>
      <name val="Tahoma"/>
      <family val="2"/>
      <charset val="186"/>
    </font>
    <font>
      <sz val="8"/>
      <name val="Times New Roman"/>
      <family val="1"/>
      <charset val="186"/>
    </font>
    <font>
      <vertAlign val="superscript"/>
      <sz val="10"/>
      <name val="Times New Roman"/>
      <family val="1"/>
      <charset val="186"/>
    </font>
    <font>
      <sz val="12"/>
      <name val="Times New Roman"/>
      <family val="1"/>
      <charset val="186"/>
    </font>
    <font>
      <sz val="10"/>
      <name val="TimesLT"/>
      <charset val="186"/>
    </font>
    <font>
      <b/>
      <sz val="10"/>
      <color rgb="FFFF0000"/>
      <name val="Times New Roman"/>
      <family val="1"/>
    </font>
    <font>
      <sz val="10"/>
      <color rgb="FFFF0000"/>
      <name val="Times New Roman"/>
      <family val="1"/>
    </font>
    <font>
      <sz val="10"/>
      <color rgb="FFFF0000"/>
      <name val="Times New Roman"/>
      <family val="1"/>
      <charset val="186"/>
    </font>
    <font>
      <b/>
      <sz val="9"/>
      <color indexed="81"/>
      <name val="Tahoma"/>
      <family val="2"/>
      <charset val="186"/>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rgb="FFFFCCFF"/>
        <bgColor indexed="64"/>
      </patternFill>
    </fill>
    <fill>
      <patternFill patternType="solid">
        <fgColor rgb="FFCCECFF"/>
        <bgColor indexed="64"/>
      </patternFill>
    </fill>
    <fill>
      <patternFill patternType="solid">
        <fgColor theme="0" tint="-4.9989318521683403E-2"/>
        <bgColor indexed="64"/>
      </patternFill>
    </fill>
    <fill>
      <patternFill patternType="solid">
        <fgColor theme="2" tint="-9.9978637043366805E-2"/>
        <bgColor indexed="64"/>
      </patternFill>
    </fill>
  </fills>
  <borders count="7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s>
  <cellStyleXfs count="5">
    <xf numFmtId="0" fontId="0" fillId="0" borderId="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1" fillId="0" borderId="0"/>
    <xf numFmtId="0" fontId="7" fillId="0" borderId="0"/>
  </cellStyleXfs>
  <cellXfs count="851">
    <xf numFmtId="0" fontId="0" fillId="0" borderId="0" xfId="0"/>
    <xf numFmtId="0" fontId="7" fillId="0" borderId="0" xfId="0" applyFont="1"/>
    <xf numFmtId="49" fontId="1" fillId="0" borderId="0" xfId="0" applyNumberFormat="1" applyFont="1" applyFill="1" applyBorder="1" applyAlignment="1">
      <alignment vertical="top"/>
    </xf>
    <xf numFmtId="0" fontId="1" fillId="0" borderId="0" xfId="0" applyFont="1" applyAlignment="1">
      <alignment vertical="top"/>
    </xf>
    <xf numFmtId="49" fontId="4" fillId="0" borderId="0" xfId="0" applyNumberFormat="1" applyFont="1" applyFill="1" applyBorder="1" applyAlignment="1">
      <alignment vertical="top" wrapText="1"/>
    </xf>
    <xf numFmtId="0" fontId="1" fillId="0" borderId="0" xfId="0" applyFont="1" applyBorder="1" applyAlignment="1">
      <alignment vertical="top"/>
    </xf>
    <xf numFmtId="0" fontId="7" fillId="0" borderId="0" xfId="0" applyFont="1" applyBorder="1"/>
    <xf numFmtId="0" fontId="1" fillId="0" borderId="0" xfId="0" applyFont="1" applyAlignment="1">
      <alignment horizontal="left" vertical="top"/>
    </xf>
    <xf numFmtId="165" fontId="9" fillId="3" borderId="0" xfId="0" applyNumberFormat="1" applyFont="1" applyFill="1" applyBorder="1" applyAlignment="1">
      <alignment horizontal="left" vertical="center" wrapText="1"/>
    </xf>
    <xf numFmtId="164" fontId="10" fillId="3" borderId="0" xfId="0" applyNumberFormat="1" applyFont="1" applyFill="1" applyBorder="1" applyAlignment="1">
      <alignment horizontal="center" vertical="top" wrapText="1"/>
    </xf>
    <xf numFmtId="164" fontId="12" fillId="3" borderId="0" xfId="0" applyNumberFormat="1" applyFont="1" applyFill="1" applyBorder="1" applyAlignment="1">
      <alignment horizontal="center" vertical="top" wrapText="1"/>
    </xf>
    <xf numFmtId="164" fontId="9" fillId="3" borderId="0" xfId="0" applyNumberFormat="1" applyFont="1" applyFill="1" applyBorder="1" applyAlignment="1">
      <alignment horizontal="center" vertical="top"/>
    </xf>
    <xf numFmtId="164" fontId="1" fillId="0" borderId="50" xfId="0" applyNumberFormat="1" applyFont="1" applyFill="1" applyBorder="1" applyAlignment="1">
      <alignment horizontal="center" vertical="top" wrapText="1"/>
    </xf>
    <xf numFmtId="0" fontId="1" fillId="0" borderId="47" xfId="0" applyFont="1" applyBorder="1" applyAlignment="1">
      <alignment horizontal="center" vertical="top"/>
    </xf>
    <xf numFmtId="49" fontId="1" fillId="0" borderId="59" xfId="0" applyNumberFormat="1" applyFont="1" applyFill="1" applyBorder="1" applyAlignment="1">
      <alignment horizontal="center" vertical="top" wrapText="1"/>
    </xf>
    <xf numFmtId="49" fontId="1" fillId="0" borderId="31" xfId="0" applyNumberFormat="1" applyFont="1" applyFill="1" applyBorder="1" applyAlignment="1">
      <alignment horizontal="center" vertical="top" wrapText="1"/>
    </xf>
    <xf numFmtId="0" fontId="1" fillId="0" borderId="20" xfId="0" applyNumberFormat="1" applyFont="1" applyBorder="1" applyAlignment="1">
      <alignment horizontal="center" vertical="top" wrapText="1"/>
    </xf>
    <xf numFmtId="0" fontId="2" fillId="0" borderId="16" xfId="0" applyNumberFormat="1" applyFont="1" applyFill="1" applyBorder="1" applyAlignment="1">
      <alignment horizontal="center" vertical="top"/>
    </xf>
    <xf numFmtId="0" fontId="2" fillId="2" borderId="6" xfId="0" applyNumberFormat="1" applyFont="1" applyFill="1" applyBorder="1" applyAlignment="1">
      <alignment horizontal="center" vertical="top"/>
    </xf>
    <xf numFmtId="0" fontId="1" fillId="0" borderId="0" xfId="0" applyNumberFormat="1" applyFont="1" applyAlignment="1">
      <alignment horizontal="center" vertical="top"/>
    </xf>
    <xf numFmtId="49" fontId="2" fillId="2" borderId="11" xfId="0" applyNumberFormat="1" applyFont="1" applyFill="1" applyBorder="1" applyAlignment="1">
      <alignment vertical="top"/>
    </xf>
    <xf numFmtId="49" fontId="2" fillId="2" borderId="13" xfId="0" applyNumberFormat="1" applyFont="1" applyFill="1" applyBorder="1" applyAlignment="1">
      <alignment vertical="top"/>
    </xf>
    <xf numFmtId="49" fontId="2" fillId="2" borderId="12" xfId="0" applyNumberFormat="1" applyFont="1" applyFill="1" applyBorder="1" applyAlignment="1">
      <alignment vertical="top"/>
    </xf>
    <xf numFmtId="164" fontId="1" fillId="0" borderId="17" xfId="0" applyNumberFormat="1" applyFont="1" applyFill="1" applyBorder="1" applyAlignment="1">
      <alignment vertical="top" wrapText="1"/>
    </xf>
    <xf numFmtId="0" fontId="1" fillId="0" borderId="7" xfId="0" applyFont="1" applyBorder="1" applyAlignment="1">
      <alignment horizontal="center" vertical="top"/>
    </xf>
    <xf numFmtId="0" fontId="6" fillId="0" borderId="0" xfId="0" applyFont="1" applyFill="1" applyAlignment="1">
      <alignment vertical="top"/>
    </xf>
    <xf numFmtId="0" fontId="6" fillId="3" borderId="0" xfId="0" applyFont="1" applyFill="1" applyAlignment="1">
      <alignment vertical="top"/>
    </xf>
    <xf numFmtId="0" fontId="6" fillId="0" borderId="0" xfId="0" applyFont="1" applyAlignment="1">
      <alignment vertical="center"/>
    </xf>
    <xf numFmtId="49" fontId="2" fillId="0" borderId="11" xfId="0" applyNumberFormat="1" applyFont="1" applyFill="1" applyBorder="1" applyAlignment="1">
      <alignment vertical="top"/>
    </xf>
    <xf numFmtId="49" fontId="6" fillId="0" borderId="13" xfId="0" applyNumberFormat="1" applyFont="1" applyFill="1" applyBorder="1" applyAlignment="1">
      <alignment vertical="top"/>
    </xf>
    <xf numFmtId="0" fontId="12" fillId="0" borderId="18" xfId="0" applyFont="1" applyFill="1" applyBorder="1" applyAlignment="1">
      <alignment vertical="top" wrapText="1"/>
    </xf>
    <xf numFmtId="49" fontId="6" fillId="0" borderId="12" xfId="0" applyNumberFormat="1" applyFont="1" applyFill="1" applyBorder="1" applyAlignment="1">
      <alignment vertical="top"/>
    </xf>
    <xf numFmtId="164" fontId="1" fillId="0" borderId="8" xfId="0" applyNumberFormat="1" applyFont="1" applyFill="1" applyBorder="1" applyAlignment="1">
      <alignment vertical="top" wrapText="1"/>
    </xf>
    <xf numFmtId="0" fontId="9" fillId="0" borderId="30" xfId="0" applyFont="1" applyFill="1" applyBorder="1" applyAlignment="1">
      <alignment vertical="top" wrapText="1"/>
    </xf>
    <xf numFmtId="0" fontId="1" fillId="0" borderId="31" xfId="0" applyFont="1" applyFill="1" applyBorder="1" applyAlignment="1">
      <alignment vertical="top" wrapText="1"/>
    </xf>
    <xf numFmtId="49" fontId="1" fillId="0" borderId="57" xfId="0" applyNumberFormat="1" applyFont="1" applyFill="1" applyBorder="1" applyAlignment="1">
      <alignment horizontal="center" vertical="top"/>
    </xf>
    <xf numFmtId="164" fontId="1" fillId="0" borderId="62" xfId="0" applyNumberFormat="1" applyFont="1" applyFill="1" applyBorder="1" applyAlignment="1">
      <alignment horizontal="left" vertical="top" wrapText="1"/>
    </xf>
    <xf numFmtId="0" fontId="9" fillId="0" borderId="17" xfId="0" applyFont="1" applyFill="1" applyBorder="1" applyAlignment="1">
      <alignment horizontal="center" vertical="top" textRotation="180" wrapText="1"/>
    </xf>
    <xf numFmtId="0" fontId="6" fillId="0" borderId="0" xfId="0" applyFont="1" applyAlignment="1">
      <alignment vertical="top"/>
    </xf>
    <xf numFmtId="0" fontId="6" fillId="0" borderId="0" xfId="0" applyFont="1" applyBorder="1" applyAlignment="1">
      <alignment vertical="top"/>
    </xf>
    <xf numFmtId="0" fontId="6" fillId="0" borderId="0" xfId="0" applyNumberFormat="1" applyFont="1" applyAlignment="1">
      <alignment horizontal="center" vertical="top"/>
    </xf>
    <xf numFmtId="49" fontId="1" fillId="0" borderId="20" xfId="0" applyNumberFormat="1" applyFont="1" applyFill="1" applyBorder="1" applyAlignment="1">
      <alignment vertical="top"/>
    </xf>
    <xf numFmtId="49" fontId="1" fillId="0" borderId="21" xfId="0" applyNumberFormat="1" applyFont="1" applyFill="1" applyBorder="1" applyAlignment="1">
      <alignment vertical="top"/>
    </xf>
    <xf numFmtId="0" fontId="9" fillId="3" borderId="6" xfId="0" applyFont="1" applyFill="1" applyBorder="1" applyAlignment="1">
      <alignment vertical="top" wrapText="1"/>
    </xf>
    <xf numFmtId="0" fontId="6" fillId="3" borderId="34" xfId="0" applyFont="1" applyFill="1" applyBorder="1" applyAlignment="1">
      <alignment horizontal="left" vertical="top" wrapText="1"/>
    </xf>
    <xf numFmtId="49" fontId="9" fillId="0" borderId="6" xfId="0" applyNumberFormat="1" applyFont="1" applyFill="1" applyBorder="1" applyAlignment="1">
      <alignment vertical="top" wrapText="1"/>
    </xf>
    <xf numFmtId="0" fontId="1" fillId="3" borderId="10" xfId="0" applyFont="1" applyFill="1" applyBorder="1" applyAlignment="1">
      <alignment horizontal="center" vertical="top" wrapText="1"/>
    </xf>
    <xf numFmtId="1" fontId="18" fillId="0" borderId="37" xfId="0" applyNumberFormat="1" applyFont="1" applyFill="1" applyBorder="1" applyAlignment="1">
      <alignment horizontal="center" vertical="top"/>
    </xf>
    <xf numFmtId="0" fontId="20" fillId="0" borderId="0" xfId="0" applyFont="1"/>
    <xf numFmtId="0" fontId="20" fillId="0" borderId="36" xfId="0" applyFont="1" applyBorder="1" applyAlignment="1">
      <alignment horizontal="center" vertical="top" wrapText="1"/>
    </xf>
    <xf numFmtId="0" fontId="20" fillId="0" borderId="36" xfId="0" applyFont="1" applyBorder="1" applyAlignment="1">
      <alignment vertical="top" wrapText="1"/>
    </xf>
    <xf numFmtId="49" fontId="9" fillId="4" borderId="30" xfId="0" applyNumberFormat="1" applyFont="1" applyFill="1" applyBorder="1" applyAlignment="1">
      <alignment horizontal="center" vertical="top"/>
    </xf>
    <xf numFmtId="49" fontId="9" fillId="4" borderId="31" xfId="0" applyNumberFormat="1" applyFont="1" applyFill="1" applyBorder="1" applyAlignment="1">
      <alignment horizontal="center" vertical="top"/>
    </xf>
    <xf numFmtId="49" fontId="2" fillId="4" borderId="13" xfId="0" applyNumberFormat="1" applyFont="1" applyFill="1" applyBorder="1" applyAlignment="1">
      <alignment vertical="top"/>
    </xf>
    <xf numFmtId="49" fontId="2" fillId="4" borderId="31" xfId="0" applyNumberFormat="1" applyFont="1" applyFill="1" applyBorder="1" applyAlignment="1">
      <alignment vertical="top"/>
    </xf>
    <xf numFmtId="49" fontId="2" fillId="4" borderId="32" xfId="0" applyNumberFormat="1" applyFont="1" applyFill="1" applyBorder="1" applyAlignment="1">
      <alignment vertical="top"/>
    </xf>
    <xf numFmtId="49" fontId="1" fillId="0" borderId="20" xfId="0" applyNumberFormat="1" applyFont="1" applyBorder="1" applyAlignment="1">
      <alignment vertical="top"/>
    </xf>
    <xf numFmtId="49" fontId="1" fillId="0" borderId="21" xfId="0" applyNumberFormat="1" applyFont="1" applyBorder="1" applyAlignment="1">
      <alignment vertical="top"/>
    </xf>
    <xf numFmtId="49" fontId="2" fillId="4" borderId="30" xfId="0" applyNumberFormat="1" applyFont="1" applyFill="1" applyBorder="1" applyAlignment="1">
      <alignment vertical="top"/>
    </xf>
    <xf numFmtId="49" fontId="1" fillId="0" borderId="0" xfId="0" applyNumberFormat="1" applyFont="1" applyFill="1" applyBorder="1" applyAlignment="1">
      <alignment vertical="top" wrapText="1"/>
    </xf>
    <xf numFmtId="49" fontId="2" fillId="4" borderId="12" xfId="0" applyNumberFormat="1" applyFont="1" applyFill="1" applyBorder="1" applyAlignment="1">
      <alignment vertical="top"/>
    </xf>
    <xf numFmtId="49" fontId="2" fillId="0" borderId="17" xfId="0" applyNumberFormat="1" applyFont="1" applyFill="1" applyBorder="1" applyAlignment="1">
      <alignment horizontal="center" vertical="top"/>
    </xf>
    <xf numFmtId="49" fontId="1" fillId="0" borderId="58" xfId="0" applyNumberFormat="1" applyFont="1" applyFill="1" applyBorder="1" applyAlignment="1">
      <alignment vertical="top" wrapText="1"/>
    </xf>
    <xf numFmtId="49" fontId="1" fillId="0" borderId="64" xfId="0" applyNumberFormat="1" applyFont="1" applyFill="1" applyBorder="1" applyAlignment="1">
      <alignment vertical="top" wrapText="1"/>
    </xf>
    <xf numFmtId="49" fontId="1" fillId="0" borderId="6" xfId="0" applyNumberFormat="1" applyFont="1" applyBorder="1" applyAlignment="1">
      <alignment horizontal="center" vertical="top" wrapText="1"/>
    </xf>
    <xf numFmtId="49" fontId="3" fillId="4" borderId="30" xfId="0" applyNumberFormat="1" applyFont="1" applyFill="1" applyBorder="1" applyAlignment="1">
      <alignment vertical="top" wrapText="1"/>
    </xf>
    <xf numFmtId="0" fontId="14" fillId="4" borderId="31" xfId="0" applyFont="1" applyFill="1" applyBorder="1" applyAlignment="1">
      <alignment vertical="top" wrapText="1"/>
    </xf>
    <xf numFmtId="49" fontId="1" fillId="0" borderId="30" xfId="0" applyNumberFormat="1" applyFont="1" applyFill="1" applyBorder="1" applyAlignment="1">
      <alignment horizontal="center" vertical="top" wrapText="1"/>
    </xf>
    <xf numFmtId="49" fontId="2" fillId="0" borderId="56" xfId="0" applyNumberFormat="1" applyFont="1" applyFill="1" applyBorder="1" applyAlignment="1">
      <alignment horizontal="center" vertical="top"/>
    </xf>
    <xf numFmtId="0" fontId="9" fillId="3" borderId="0"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top" wrapText="1"/>
    </xf>
    <xf numFmtId="0" fontId="9" fillId="3" borderId="0" xfId="0" applyNumberFormat="1" applyFont="1" applyFill="1" applyBorder="1" applyAlignment="1">
      <alignment horizontal="center" vertical="top"/>
    </xf>
    <xf numFmtId="164" fontId="0" fillId="0" borderId="0" xfId="0" applyNumberFormat="1" applyFont="1" applyAlignment="1">
      <alignment vertical="top"/>
    </xf>
    <xf numFmtId="164" fontId="1" fillId="0" borderId="0" xfId="0" applyNumberFormat="1" applyFont="1" applyAlignment="1">
      <alignment vertical="top"/>
    </xf>
    <xf numFmtId="0" fontId="1" fillId="0" borderId="71" xfId="0" applyFont="1" applyBorder="1" applyAlignment="1">
      <alignment horizontal="center" vertical="top"/>
    </xf>
    <xf numFmtId="0" fontId="12" fillId="3" borderId="0" xfId="0" applyNumberFormat="1" applyFont="1" applyFill="1" applyBorder="1" applyAlignment="1">
      <alignment horizontal="center" vertical="top" wrapText="1"/>
    </xf>
    <xf numFmtId="0" fontId="6" fillId="0" borderId="41" xfId="0" applyFont="1" applyFill="1" applyBorder="1" applyAlignment="1">
      <alignment vertical="top" wrapText="1"/>
    </xf>
    <xf numFmtId="1" fontId="12" fillId="0" borderId="20" xfId="0" applyNumberFormat="1" applyFont="1" applyFill="1" applyBorder="1" applyAlignment="1">
      <alignment horizontal="center" vertical="top" wrapText="1"/>
    </xf>
    <xf numFmtId="164" fontId="2" fillId="2" borderId="5" xfId="0" applyNumberFormat="1" applyFont="1" applyFill="1" applyBorder="1" applyAlignment="1">
      <alignment horizontal="center" vertical="center"/>
    </xf>
    <xf numFmtId="164" fontId="3" fillId="2" borderId="3" xfId="0" applyNumberFormat="1" applyFont="1" applyFill="1" applyBorder="1" applyAlignment="1">
      <alignment horizontal="center" vertical="center"/>
    </xf>
    <xf numFmtId="164" fontId="3" fillId="2" borderId="51"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1" fillId="0" borderId="21" xfId="0" applyNumberFormat="1" applyFont="1" applyBorder="1" applyAlignment="1">
      <alignment horizontal="center" vertical="top" wrapText="1"/>
    </xf>
    <xf numFmtId="0" fontId="1" fillId="0" borderId="16" xfId="0" applyNumberFormat="1" applyFont="1" applyBorder="1" applyAlignment="1">
      <alignment horizontal="center" vertical="top" wrapText="1"/>
    </xf>
    <xf numFmtId="164" fontId="1" fillId="0" borderId="7" xfId="0" applyNumberFormat="1" applyFont="1" applyFill="1" applyBorder="1" applyAlignment="1">
      <alignment horizontal="left" vertical="top" wrapText="1"/>
    </xf>
    <xf numFmtId="49" fontId="9" fillId="0" borderId="6" xfId="0" applyNumberFormat="1" applyFont="1" applyFill="1" applyBorder="1" applyAlignment="1">
      <alignment horizontal="left" vertical="top" wrapText="1"/>
    </xf>
    <xf numFmtId="49" fontId="9" fillId="0" borderId="34" xfId="0" applyNumberFormat="1" applyFont="1" applyFill="1" applyBorder="1" applyAlignment="1">
      <alignment horizontal="left" vertical="top" wrapText="1"/>
    </xf>
    <xf numFmtId="49" fontId="2" fillId="0" borderId="54" xfId="0" applyNumberFormat="1" applyFont="1" applyFill="1" applyBorder="1" applyAlignment="1">
      <alignment horizontal="center" vertical="top"/>
    </xf>
    <xf numFmtId="0" fontId="9" fillId="0" borderId="10" xfId="0" applyNumberFormat="1" applyFont="1" applyBorder="1" applyAlignment="1">
      <alignment horizontal="center" vertical="top"/>
    </xf>
    <xf numFmtId="49" fontId="2" fillId="0" borderId="7" xfId="0" applyNumberFormat="1" applyFont="1" applyFill="1" applyBorder="1" applyAlignment="1">
      <alignment horizontal="center" vertical="top" wrapText="1"/>
    </xf>
    <xf numFmtId="49" fontId="2" fillId="0" borderId="49" xfId="0" applyNumberFormat="1" applyFont="1" applyFill="1" applyBorder="1" applyAlignment="1">
      <alignment horizontal="center" vertical="top"/>
    </xf>
    <xf numFmtId="164" fontId="6" fillId="0" borderId="20"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xf>
    <xf numFmtId="49" fontId="2" fillId="2" borderId="5" xfId="0" applyNumberFormat="1" applyFont="1" applyFill="1" applyBorder="1" applyAlignment="1">
      <alignment vertical="top"/>
    </xf>
    <xf numFmtId="0" fontId="1" fillId="0" borderId="1" xfId="0" applyFont="1" applyBorder="1" applyAlignment="1">
      <alignment horizontal="center" vertical="top"/>
    </xf>
    <xf numFmtId="164" fontId="2" fillId="2" borderId="9" xfId="0" applyNumberFormat="1" applyFont="1" applyFill="1" applyBorder="1" applyAlignment="1">
      <alignment horizontal="center" vertical="center"/>
    </xf>
    <xf numFmtId="49" fontId="2" fillId="0" borderId="1" xfId="0" applyNumberFormat="1" applyFont="1" applyFill="1" applyBorder="1" applyAlignment="1">
      <alignment horizontal="center" vertical="top" wrapText="1"/>
    </xf>
    <xf numFmtId="49" fontId="1" fillId="0" borderId="6" xfId="0" applyNumberFormat="1" applyFont="1" applyFill="1" applyBorder="1" applyAlignment="1">
      <alignment horizontal="center" vertical="top"/>
    </xf>
    <xf numFmtId="49" fontId="1" fillId="0" borderId="2" xfId="0" applyNumberFormat="1" applyFont="1" applyFill="1" applyBorder="1" applyAlignment="1">
      <alignment horizontal="center" vertical="top"/>
    </xf>
    <xf numFmtId="164" fontId="3" fillId="2" borderId="5" xfId="0" applyNumberFormat="1" applyFont="1" applyFill="1" applyBorder="1" applyAlignment="1">
      <alignment horizontal="center" vertical="center"/>
    </xf>
    <xf numFmtId="49" fontId="2" fillId="2" borderId="5" xfId="0" applyNumberFormat="1" applyFont="1" applyFill="1" applyBorder="1" applyAlignment="1">
      <alignment horizontal="center" vertical="top"/>
    </xf>
    <xf numFmtId="49" fontId="3" fillId="2" borderId="5" xfId="0" applyNumberFormat="1" applyFont="1" applyFill="1" applyBorder="1" applyAlignment="1">
      <alignment horizontal="center" vertical="top" wrapText="1"/>
    </xf>
    <xf numFmtId="49" fontId="3" fillId="2" borderId="11" xfId="0" applyNumberFormat="1" applyFont="1" applyFill="1" applyBorder="1" applyAlignment="1">
      <alignment vertical="top"/>
    </xf>
    <xf numFmtId="49" fontId="3" fillId="2" borderId="12" xfId="0" applyNumberFormat="1" applyFont="1" applyFill="1" applyBorder="1" applyAlignment="1">
      <alignment vertical="top"/>
    </xf>
    <xf numFmtId="49" fontId="3" fillId="2" borderId="11" xfId="0" applyNumberFormat="1" applyFont="1" applyFill="1" applyBorder="1" applyAlignment="1">
      <alignment vertical="top" wrapText="1"/>
    </xf>
    <xf numFmtId="0" fontId="14" fillId="2" borderId="13" xfId="0" applyFont="1" applyFill="1" applyBorder="1" applyAlignment="1">
      <alignment vertical="top" wrapText="1"/>
    </xf>
    <xf numFmtId="49" fontId="1" fillId="0" borderId="7" xfId="0" applyNumberFormat="1" applyFont="1" applyFill="1" applyBorder="1" applyAlignment="1">
      <alignment horizontal="center" vertical="top"/>
    </xf>
    <xf numFmtId="49" fontId="2" fillId="0" borderId="6" xfId="0" applyNumberFormat="1" applyFont="1" applyFill="1" applyBorder="1" applyAlignment="1">
      <alignment horizontal="center" vertical="top"/>
    </xf>
    <xf numFmtId="49" fontId="2" fillId="0" borderId="19" xfId="0" applyNumberFormat="1" applyFont="1" applyFill="1" applyBorder="1" applyAlignment="1">
      <alignment horizontal="center" vertical="top"/>
    </xf>
    <xf numFmtId="164" fontId="2" fillId="2" borderId="9" xfId="0" applyNumberFormat="1" applyFont="1" applyFill="1" applyBorder="1" applyAlignment="1">
      <alignment horizontal="center" vertical="top"/>
    </xf>
    <xf numFmtId="164" fontId="2" fillId="2" borderId="51" xfId="0" applyNumberFormat="1" applyFont="1" applyFill="1" applyBorder="1" applyAlignment="1">
      <alignment horizontal="center" vertical="top"/>
    </xf>
    <xf numFmtId="164" fontId="2" fillId="2" borderId="5" xfId="0" applyNumberFormat="1" applyFont="1" applyFill="1" applyBorder="1" applyAlignment="1">
      <alignment horizontal="center" vertical="top"/>
    </xf>
    <xf numFmtId="49" fontId="3" fillId="2" borderId="13" xfId="0" applyNumberFormat="1" applyFont="1" applyFill="1" applyBorder="1" applyAlignment="1">
      <alignment vertical="top"/>
    </xf>
    <xf numFmtId="164" fontId="2" fillId="2" borderId="4" xfId="0" applyNumberFormat="1" applyFont="1" applyFill="1" applyBorder="1" applyAlignment="1">
      <alignment horizontal="center" vertical="top"/>
    </xf>
    <xf numFmtId="49" fontId="1" fillId="0" borderId="20" xfId="0" applyNumberFormat="1" applyFont="1" applyBorder="1" applyAlignment="1">
      <alignment horizontal="center" vertical="top"/>
    </xf>
    <xf numFmtId="49" fontId="2" fillId="0" borderId="19" xfId="0" applyNumberFormat="1" applyFont="1" applyFill="1" applyBorder="1" applyAlignment="1">
      <alignment horizontal="center" vertical="top" wrapText="1"/>
    </xf>
    <xf numFmtId="49" fontId="3" fillId="0" borderId="11" xfId="0" applyNumberFormat="1" applyFont="1" applyBorder="1" applyAlignment="1">
      <alignment vertical="top" wrapText="1"/>
    </xf>
    <xf numFmtId="49" fontId="3" fillId="0" borderId="13" xfId="0" applyNumberFormat="1" applyFont="1" applyBorder="1" applyAlignment="1">
      <alignment vertical="top" wrapText="1"/>
    </xf>
    <xf numFmtId="49" fontId="3" fillId="0" borderId="11" xfId="0" applyNumberFormat="1" applyFont="1" applyFill="1" applyBorder="1" applyAlignment="1">
      <alignment vertical="top" wrapText="1"/>
    </xf>
    <xf numFmtId="0" fontId="14" fillId="0" borderId="13" xfId="0" applyFont="1" applyBorder="1" applyAlignment="1">
      <alignment vertical="top" wrapText="1"/>
    </xf>
    <xf numFmtId="0" fontId="1" fillId="0" borderId="29" xfId="0" applyFont="1" applyBorder="1" applyAlignment="1">
      <alignment horizontal="center" vertical="top"/>
    </xf>
    <xf numFmtId="0" fontId="1" fillId="0" borderId="10" xfId="0" applyFont="1" applyBorder="1" applyAlignment="1">
      <alignment horizontal="center" vertical="top"/>
    </xf>
    <xf numFmtId="49" fontId="1" fillId="0" borderId="33" xfId="0" applyNumberFormat="1" applyFont="1" applyFill="1" applyBorder="1" applyAlignment="1">
      <alignment horizontal="center" vertical="top"/>
    </xf>
    <xf numFmtId="164" fontId="1" fillId="0" borderId="10" xfId="0" applyNumberFormat="1" applyFont="1" applyFill="1" applyBorder="1" applyAlignment="1">
      <alignment horizontal="left" vertical="top" wrapText="1"/>
    </xf>
    <xf numFmtId="164" fontId="2" fillId="2" borderId="7" xfId="0" applyNumberFormat="1" applyFont="1" applyFill="1" applyBorder="1" applyAlignment="1">
      <alignment horizontal="left" vertical="top"/>
    </xf>
    <xf numFmtId="164" fontId="1" fillId="0" borderId="47" xfId="0" applyNumberFormat="1" applyFont="1" applyFill="1" applyBorder="1" applyAlignment="1">
      <alignment horizontal="left" vertical="top" wrapText="1"/>
    </xf>
    <xf numFmtId="49" fontId="2" fillId="0" borderId="18" xfId="0" applyNumberFormat="1" applyFont="1" applyFill="1" applyBorder="1" applyAlignment="1">
      <alignment horizontal="center" vertical="center"/>
    </xf>
    <xf numFmtId="164" fontId="2" fillId="2" borderId="51" xfId="0" applyNumberFormat="1" applyFont="1" applyFill="1" applyBorder="1" applyAlignment="1">
      <alignment horizontal="center" vertical="center"/>
    </xf>
    <xf numFmtId="0" fontId="9" fillId="0" borderId="18" xfId="0" applyFont="1" applyFill="1" applyBorder="1" applyAlignment="1">
      <alignment horizontal="center" vertical="top" textRotation="180" wrapText="1"/>
    </xf>
    <xf numFmtId="49" fontId="2" fillId="0" borderId="19" xfId="0" applyNumberFormat="1" applyFont="1" applyBorder="1" applyAlignment="1">
      <alignment horizontal="center" vertical="top"/>
    </xf>
    <xf numFmtId="0" fontId="6" fillId="0" borderId="61" xfId="0" applyNumberFormat="1" applyFont="1" applyBorder="1" applyAlignment="1">
      <alignment horizontal="center" vertical="top"/>
    </xf>
    <xf numFmtId="0" fontId="1" fillId="0" borderId="20" xfId="0" applyNumberFormat="1" applyFont="1" applyFill="1" applyBorder="1" applyAlignment="1">
      <alignment horizontal="center" vertical="top" wrapText="1"/>
    </xf>
    <xf numFmtId="0" fontId="1" fillId="0" borderId="37" xfId="0" applyNumberFormat="1" applyFont="1" applyFill="1" applyBorder="1" applyAlignment="1">
      <alignment horizontal="center" vertical="top" wrapText="1"/>
    </xf>
    <xf numFmtId="0" fontId="1" fillId="0" borderId="61" xfId="0" applyNumberFormat="1" applyFont="1" applyFill="1" applyBorder="1" applyAlignment="1">
      <alignment horizontal="center" vertical="top" wrapText="1"/>
    </xf>
    <xf numFmtId="0" fontId="6" fillId="0" borderId="43" xfId="0" applyFont="1" applyFill="1" applyBorder="1" applyAlignment="1">
      <alignment horizontal="center" vertical="top" wrapText="1"/>
    </xf>
    <xf numFmtId="0" fontId="1" fillId="0" borderId="16" xfId="0" applyNumberFormat="1" applyFont="1" applyBorder="1" applyAlignment="1">
      <alignment vertical="top" wrapText="1"/>
    </xf>
    <xf numFmtId="0" fontId="1" fillId="3" borderId="7" xfId="0" applyFont="1" applyFill="1" applyBorder="1" applyAlignment="1">
      <alignment horizontal="center" vertical="top" wrapText="1"/>
    </xf>
    <xf numFmtId="0" fontId="1" fillId="3" borderId="47" xfId="0" applyFont="1" applyFill="1" applyBorder="1" applyAlignment="1">
      <alignment horizontal="center" vertical="top" wrapText="1"/>
    </xf>
    <xf numFmtId="164" fontId="1" fillId="0" borderId="7" xfId="0" applyNumberFormat="1" applyFont="1" applyFill="1" applyBorder="1" applyAlignment="1">
      <alignment horizontal="center" vertical="top" wrapText="1"/>
    </xf>
    <xf numFmtId="49" fontId="2" fillId="0" borderId="39" xfId="0" applyNumberFormat="1" applyFont="1" applyFill="1" applyBorder="1" applyAlignment="1">
      <alignment horizontal="center" vertical="center"/>
    </xf>
    <xf numFmtId="49" fontId="1" fillId="0" borderId="38" xfId="0" applyNumberFormat="1" applyFont="1" applyFill="1" applyBorder="1" applyAlignment="1">
      <alignment vertical="top"/>
    </xf>
    <xf numFmtId="49" fontId="1" fillId="0" borderId="34" xfId="0" applyNumberFormat="1" applyFont="1" applyFill="1" applyBorder="1" applyAlignment="1">
      <alignment horizontal="center" vertical="top"/>
    </xf>
    <xf numFmtId="49" fontId="9" fillId="0" borderId="50" xfId="0" applyNumberFormat="1" applyFont="1" applyFill="1" applyBorder="1" applyAlignment="1">
      <alignment vertical="top" wrapText="1"/>
    </xf>
    <xf numFmtId="49" fontId="2" fillId="0" borderId="6" xfId="0" applyNumberFormat="1" applyFont="1" applyBorder="1" applyAlignment="1">
      <alignment horizontal="center" vertical="top"/>
    </xf>
    <xf numFmtId="164" fontId="9" fillId="0" borderId="7" xfId="0" applyNumberFormat="1" applyFont="1" applyFill="1" applyBorder="1" applyAlignment="1">
      <alignment horizontal="left" vertical="top" wrapText="1"/>
    </xf>
    <xf numFmtId="0" fontId="9" fillId="0" borderId="20" xfId="0" applyNumberFormat="1" applyFont="1" applyFill="1" applyBorder="1" applyAlignment="1">
      <alignment horizontal="center" vertical="top" wrapText="1"/>
    </xf>
    <xf numFmtId="49" fontId="1" fillId="0" borderId="28" xfId="0" applyNumberFormat="1" applyFont="1" applyFill="1" applyBorder="1" applyAlignment="1">
      <alignment vertical="top" wrapText="1"/>
    </xf>
    <xf numFmtId="49" fontId="1" fillId="0" borderId="16" xfId="0" applyNumberFormat="1" applyFont="1" applyBorder="1" applyAlignment="1">
      <alignment vertical="top"/>
    </xf>
    <xf numFmtId="0" fontId="1" fillId="0" borderId="8" xfId="0" applyFont="1" applyBorder="1" applyAlignment="1">
      <alignment horizontal="center" vertical="top"/>
    </xf>
    <xf numFmtId="0" fontId="1" fillId="0" borderId="24" xfId="0" applyNumberFormat="1" applyFont="1" applyFill="1" applyBorder="1" applyAlignment="1">
      <alignment horizontal="center" vertical="top" wrapText="1"/>
    </xf>
    <xf numFmtId="164" fontId="1" fillId="0" borderId="39" xfId="0" applyNumberFormat="1" applyFont="1" applyFill="1" applyBorder="1" applyAlignment="1">
      <alignment vertical="top" wrapText="1"/>
    </xf>
    <xf numFmtId="164" fontId="1" fillId="0" borderId="18" xfId="0" applyNumberFormat="1" applyFont="1" applyFill="1" applyBorder="1" applyAlignment="1">
      <alignment vertical="top" wrapText="1"/>
    </xf>
    <xf numFmtId="0" fontId="1" fillId="0" borderId="38" xfId="0" applyNumberFormat="1" applyFont="1" applyFill="1" applyBorder="1" applyAlignment="1">
      <alignment vertical="top" wrapText="1"/>
    </xf>
    <xf numFmtId="0" fontId="1" fillId="0" borderId="21" xfId="0" applyNumberFormat="1" applyFont="1" applyFill="1" applyBorder="1" applyAlignment="1">
      <alignment vertical="top" wrapText="1"/>
    </xf>
    <xf numFmtId="49" fontId="1" fillId="0" borderId="16" xfId="0" applyNumberFormat="1" applyFont="1" applyBorder="1" applyAlignment="1">
      <alignment horizontal="center" vertical="top"/>
    </xf>
    <xf numFmtId="49" fontId="2" fillId="0" borderId="48" xfId="0" applyNumberFormat="1" applyFont="1" applyBorder="1" applyAlignment="1">
      <alignment horizontal="center" vertical="top"/>
    </xf>
    <xf numFmtId="49" fontId="2" fillId="0" borderId="54" xfId="0" applyNumberFormat="1" applyFont="1" applyBorder="1" applyAlignment="1">
      <alignment horizontal="center" vertical="top"/>
    </xf>
    <xf numFmtId="164" fontId="2" fillId="2" borderId="3" xfId="0" applyNumberFormat="1" applyFont="1" applyFill="1" applyBorder="1" applyAlignment="1">
      <alignment horizontal="center" vertical="top"/>
    </xf>
    <xf numFmtId="49" fontId="1" fillId="0" borderId="48" xfId="0" applyNumberFormat="1" applyFont="1" applyBorder="1" applyAlignment="1">
      <alignment horizontal="center" vertical="top" wrapText="1"/>
    </xf>
    <xf numFmtId="0" fontId="9" fillId="0" borderId="19" xfId="0" applyNumberFormat="1" applyFont="1" applyBorder="1" applyAlignment="1">
      <alignment horizontal="center" vertical="top"/>
    </xf>
    <xf numFmtId="49" fontId="2" fillId="0" borderId="1" xfId="0" applyNumberFormat="1" applyFont="1" applyBorder="1" applyAlignment="1">
      <alignment horizontal="center" vertical="top" wrapText="1"/>
    </xf>
    <xf numFmtId="49" fontId="2" fillId="0" borderId="19" xfId="0" applyNumberFormat="1" applyFont="1" applyBorder="1" applyAlignment="1">
      <alignment horizontal="center" vertical="top" wrapText="1"/>
    </xf>
    <xf numFmtId="0" fontId="1" fillId="0" borderId="0" xfId="0" applyFont="1" applyAlignment="1">
      <alignment horizontal="center" vertical="top"/>
    </xf>
    <xf numFmtId="49" fontId="2" fillId="2" borderId="13"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49" fontId="2" fillId="0" borderId="12" xfId="0" applyNumberFormat="1" applyFont="1" applyFill="1" applyBorder="1" applyAlignment="1">
      <alignment horizontal="center" vertical="top"/>
    </xf>
    <xf numFmtId="49" fontId="2" fillId="0" borderId="1" xfId="0" applyNumberFormat="1" applyFont="1" applyFill="1" applyBorder="1" applyAlignment="1">
      <alignment horizontal="center" vertical="top"/>
    </xf>
    <xf numFmtId="49" fontId="2" fillId="2" borderId="11" xfId="0" applyNumberFormat="1" applyFont="1" applyFill="1" applyBorder="1" applyAlignment="1">
      <alignment horizontal="center" vertical="top"/>
    </xf>
    <xf numFmtId="164" fontId="1" fillId="0" borderId="15" xfId="0" applyNumberFormat="1" applyFont="1" applyFill="1" applyBorder="1" applyAlignment="1">
      <alignment horizontal="left" vertical="top" wrapText="1"/>
    </xf>
    <xf numFmtId="0" fontId="1" fillId="0" borderId="38" xfId="0" applyNumberFormat="1" applyFont="1" applyFill="1" applyBorder="1" applyAlignment="1">
      <alignment horizontal="center" vertical="top" wrapText="1"/>
    </xf>
    <xf numFmtId="0" fontId="1" fillId="0" borderId="16"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164" fontId="2" fillId="2" borderId="3" xfId="0" applyNumberFormat="1" applyFont="1" applyFill="1" applyBorder="1" applyAlignment="1">
      <alignment horizontal="center" vertical="center"/>
    </xf>
    <xf numFmtId="0" fontId="6" fillId="4" borderId="23" xfId="0" applyFont="1" applyFill="1" applyBorder="1" applyAlignment="1">
      <alignment horizontal="center" vertical="center" textRotation="90" wrapText="1"/>
    </xf>
    <xf numFmtId="49" fontId="2" fillId="8" borderId="4" xfId="0" applyNumberFormat="1" applyFont="1" applyFill="1" applyBorder="1" applyAlignment="1">
      <alignment horizontal="center" vertical="center" wrapText="1"/>
    </xf>
    <xf numFmtId="49" fontId="2" fillId="8" borderId="10" xfId="0" applyNumberFormat="1" applyFont="1" applyFill="1" applyBorder="1" applyAlignment="1">
      <alignment horizontal="center" vertical="top"/>
    </xf>
    <xf numFmtId="49" fontId="2" fillId="8" borderId="18" xfId="0" applyNumberFormat="1" applyFont="1" applyFill="1" applyBorder="1" applyAlignment="1">
      <alignment vertical="top"/>
    </xf>
    <xf numFmtId="49" fontId="2" fillId="8" borderId="15" xfId="0" applyNumberFormat="1" applyFont="1" applyFill="1" applyBorder="1" applyAlignment="1">
      <alignment vertical="top"/>
    </xf>
    <xf numFmtId="49" fontId="2" fillId="8" borderId="8" xfId="0" applyNumberFormat="1" applyFont="1" applyFill="1" applyBorder="1" applyAlignment="1">
      <alignment horizontal="center" vertical="top"/>
    </xf>
    <xf numFmtId="49" fontId="2" fillId="8" borderId="3" xfId="0" applyNumberFormat="1" applyFont="1" applyFill="1" applyBorder="1" applyAlignment="1">
      <alignment horizontal="center" vertical="top"/>
    </xf>
    <xf numFmtId="49" fontId="2" fillId="8" borderId="17" xfId="0" applyNumberFormat="1" applyFont="1" applyFill="1" applyBorder="1" applyAlignment="1">
      <alignment horizontal="center" vertical="top"/>
    </xf>
    <xf numFmtId="49" fontId="2" fillId="8" borderId="18" xfId="0" applyNumberFormat="1" applyFont="1" applyFill="1" applyBorder="1" applyAlignment="1">
      <alignment horizontal="center" vertical="top"/>
    </xf>
    <xf numFmtId="49" fontId="2" fillId="8" borderId="17" xfId="0" applyNumberFormat="1" applyFont="1" applyFill="1" applyBorder="1" applyAlignment="1">
      <alignment vertical="top"/>
    </xf>
    <xf numFmtId="49" fontId="3" fillId="8" borderId="7" xfId="0" applyNumberFormat="1" applyFont="1" applyFill="1" applyBorder="1" applyAlignment="1">
      <alignment vertical="top"/>
    </xf>
    <xf numFmtId="49" fontId="3" fillId="8" borderId="10" xfId="0" applyNumberFormat="1" applyFont="1" applyFill="1" applyBorder="1" applyAlignment="1">
      <alignment vertical="top"/>
    </xf>
    <xf numFmtId="49" fontId="3" fillId="8" borderId="8" xfId="0" applyNumberFormat="1" applyFont="1" applyFill="1" applyBorder="1" applyAlignment="1">
      <alignment vertical="top"/>
    </xf>
    <xf numFmtId="49" fontId="3" fillId="8" borderId="3" xfId="0" applyNumberFormat="1" applyFont="1" applyFill="1" applyBorder="1" applyAlignment="1">
      <alignment horizontal="center" vertical="top" wrapText="1"/>
    </xf>
    <xf numFmtId="49" fontId="3" fillId="8" borderId="7" xfId="0" applyNumberFormat="1" applyFont="1" applyFill="1" applyBorder="1" applyAlignment="1">
      <alignment vertical="top" wrapText="1"/>
    </xf>
    <xf numFmtId="0" fontId="14" fillId="8" borderId="10" xfId="0" applyFont="1" applyFill="1" applyBorder="1" applyAlignment="1">
      <alignment vertical="top" wrapText="1"/>
    </xf>
    <xf numFmtId="49" fontId="2" fillId="8" borderId="4" xfId="0" applyNumberFormat="1" applyFont="1" applyFill="1" applyBorder="1" applyAlignment="1">
      <alignment horizontal="center" vertical="top"/>
    </xf>
    <xf numFmtId="164" fontId="3" fillId="8" borderId="4" xfId="0" applyNumberFormat="1" applyFont="1" applyFill="1" applyBorder="1" applyAlignment="1">
      <alignment horizontal="center" vertical="top"/>
    </xf>
    <xf numFmtId="164" fontId="3" fillId="8" borderId="5" xfId="0" applyNumberFormat="1" applyFont="1" applyFill="1" applyBorder="1" applyAlignment="1">
      <alignment horizontal="center" vertical="top"/>
    </xf>
    <xf numFmtId="164" fontId="3" fillId="8" borderId="9" xfId="0" applyNumberFormat="1" applyFont="1" applyFill="1" applyBorder="1" applyAlignment="1">
      <alignment horizontal="center" vertical="top"/>
    </xf>
    <xf numFmtId="164" fontId="3" fillId="8" borderId="51" xfId="0" applyNumberFormat="1" applyFont="1" applyFill="1" applyBorder="1" applyAlignment="1">
      <alignment horizontal="left" vertical="top"/>
    </xf>
    <xf numFmtId="0" fontId="3" fillId="8" borderId="53" xfId="0" applyNumberFormat="1" applyFont="1" applyFill="1" applyBorder="1" applyAlignment="1">
      <alignment horizontal="center" vertical="top"/>
    </xf>
    <xf numFmtId="49" fontId="2" fillId="5" borderId="3" xfId="0" applyNumberFormat="1" applyFont="1" applyFill="1" applyBorder="1" applyAlignment="1">
      <alignment vertical="top"/>
    </xf>
    <xf numFmtId="164" fontId="3" fillId="5" borderId="15" xfId="0" applyNumberFormat="1" applyFont="1" applyFill="1" applyBorder="1" applyAlignment="1">
      <alignment horizontal="center" vertical="top"/>
    </xf>
    <xf numFmtId="164" fontId="3" fillId="5" borderId="12" xfId="0" applyNumberFormat="1" applyFont="1" applyFill="1" applyBorder="1" applyAlignment="1">
      <alignment horizontal="center" vertical="top"/>
    </xf>
    <xf numFmtId="164" fontId="3" fillId="5" borderId="16" xfId="0" applyNumberFormat="1" applyFont="1" applyFill="1" applyBorder="1" applyAlignment="1">
      <alignment horizontal="center" vertical="top"/>
    </xf>
    <xf numFmtId="164" fontId="3" fillId="5" borderId="49" xfId="0" applyNumberFormat="1" applyFont="1" applyFill="1" applyBorder="1" applyAlignment="1">
      <alignment horizontal="left" vertical="top"/>
    </xf>
    <xf numFmtId="0" fontId="3" fillId="5" borderId="54" xfId="0" applyNumberFormat="1" applyFont="1" applyFill="1" applyBorder="1" applyAlignment="1">
      <alignment horizontal="center" vertical="top"/>
    </xf>
    <xf numFmtId="164" fontId="1" fillId="9" borderId="17" xfId="0" applyNumberFormat="1" applyFont="1" applyFill="1" applyBorder="1" applyAlignment="1">
      <alignment horizontal="center" vertical="top"/>
    </xf>
    <xf numFmtId="164" fontId="1" fillId="9" borderId="11" xfId="0" applyNumberFormat="1" applyFont="1" applyFill="1" applyBorder="1" applyAlignment="1">
      <alignment horizontal="center" vertical="top"/>
    </xf>
    <xf numFmtId="164" fontId="1" fillId="9" borderId="42" xfId="0" applyNumberFormat="1" applyFont="1" applyFill="1" applyBorder="1" applyAlignment="1">
      <alignment horizontal="center" vertical="center"/>
    </xf>
    <xf numFmtId="164" fontId="1" fillId="9" borderId="63" xfId="0" applyNumberFormat="1" applyFont="1" applyFill="1" applyBorder="1" applyAlignment="1">
      <alignment horizontal="center" vertical="center"/>
    </xf>
    <xf numFmtId="164" fontId="2" fillId="9" borderId="25" xfId="0" applyNumberFormat="1" applyFont="1" applyFill="1" applyBorder="1" applyAlignment="1">
      <alignment horizontal="center" vertical="top"/>
    </xf>
    <xf numFmtId="164" fontId="2" fillId="9" borderId="23" xfId="0" applyNumberFormat="1" applyFont="1" applyFill="1" applyBorder="1" applyAlignment="1">
      <alignment horizontal="center" vertical="top"/>
    </xf>
    <xf numFmtId="164" fontId="2" fillId="9" borderId="55" xfId="0" applyNumberFormat="1" applyFont="1" applyFill="1" applyBorder="1" applyAlignment="1">
      <alignment horizontal="center" vertical="top"/>
    </xf>
    <xf numFmtId="164" fontId="1" fillId="9" borderId="18" xfId="0" applyNumberFormat="1" applyFont="1" applyFill="1" applyBorder="1" applyAlignment="1">
      <alignment horizontal="center" vertical="top"/>
    </xf>
    <xf numFmtId="164" fontId="1" fillId="9" borderId="40" xfId="0" applyNumberFormat="1" applyFont="1" applyFill="1" applyBorder="1" applyAlignment="1">
      <alignment horizontal="center" vertical="top"/>
    </xf>
    <xf numFmtId="164" fontId="1" fillId="9" borderId="64" xfId="0" applyNumberFormat="1" applyFont="1" applyFill="1" applyBorder="1" applyAlignment="1">
      <alignment horizontal="center" vertical="top"/>
    </xf>
    <xf numFmtId="164" fontId="1" fillId="9" borderId="46" xfId="0" applyNumberFormat="1" applyFont="1" applyFill="1" applyBorder="1" applyAlignment="1">
      <alignment horizontal="center" vertical="top"/>
    </xf>
    <xf numFmtId="164" fontId="1" fillId="9" borderId="36" xfId="0" applyNumberFormat="1" applyFont="1" applyFill="1" applyBorder="1" applyAlignment="1">
      <alignment horizontal="center" vertical="top"/>
    </xf>
    <xf numFmtId="164" fontId="1" fillId="9" borderId="67" xfId="0" applyNumberFormat="1" applyFont="1" applyFill="1" applyBorder="1" applyAlignment="1">
      <alignment horizontal="center" vertical="top"/>
    </xf>
    <xf numFmtId="164" fontId="2" fillId="9" borderId="67" xfId="0" applyNumberFormat="1" applyFont="1" applyFill="1" applyBorder="1" applyAlignment="1">
      <alignment horizontal="center" vertical="top"/>
    </xf>
    <xf numFmtId="164" fontId="6" fillId="9" borderId="6" xfId="0" applyNumberFormat="1" applyFont="1" applyFill="1" applyBorder="1" applyAlignment="1">
      <alignment horizontal="center" vertical="top"/>
    </xf>
    <xf numFmtId="164" fontId="2" fillId="9" borderId="22" xfId="0" applyNumberFormat="1" applyFont="1" applyFill="1" applyBorder="1" applyAlignment="1">
      <alignment horizontal="center" vertical="top"/>
    </xf>
    <xf numFmtId="164" fontId="2" fillId="9" borderId="26" xfId="0" applyNumberFormat="1" applyFont="1" applyFill="1" applyBorder="1" applyAlignment="1">
      <alignment horizontal="center" vertical="top"/>
    </xf>
    <xf numFmtId="164" fontId="2" fillId="9" borderId="28" xfId="0" applyNumberFormat="1" applyFont="1" applyFill="1" applyBorder="1" applyAlignment="1">
      <alignment horizontal="center" vertical="top"/>
    </xf>
    <xf numFmtId="0" fontId="2" fillId="9" borderId="25" xfId="0" applyFont="1" applyFill="1" applyBorder="1" applyAlignment="1">
      <alignment horizontal="right" vertical="top"/>
    </xf>
    <xf numFmtId="49" fontId="2" fillId="9" borderId="27" xfId="0" applyNumberFormat="1" applyFont="1" applyFill="1" applyBorder="1" applyAlignment="1">
      <alignment horizontal="right" vertical="top"/>
    </xf>
    <xf numFmtId="49" fontId="9" fillId="10" borderId="11" xfId="0" applyNumberFormat="1" applyFont="1" applyFill="1" applyBorder="1" applyAlignment="1">
      <alignment vertical="top"/>
    </xf>
    <xf numFmtId="49" fontId="6" fillId="10" borderId="40" xfId="0" applyNumberFormat="1" applyFont="1" applyFill="1" applyBorder="1" applyAlignment="1">
      <alignment vertical="top"/>
    </xf>
    <xf numFmtId="49" fontId="6" fillId="10" borderId="36" xfId="0" applyNumberFormat="1" applyFont="1" applyFill="1" applyBorder="1" applyAlignment="1">
      <alignment vertical="top"/>
    </xf>
    <xf numFmtId="49" fontId="9" fillId="10" borderId="31" xfId="0" applyNumberFormat="1" applyFont="1" applyFill="1" applyBorder="1" applyAlignment="1">
      <alignment horizontal="center" vertical="top"/>
    </xf>
    <xf numFmtId="49" fontId="9" fillId="10" borderId="31" xfId="0" applyNumberFormat="1" applyFont="1" applyFill="1" applyBorder="1" applyAlignment="1">
      <alignment vertical="top"/>
    </xf>
    <xf numFmtId="49" fontId="9" fillId="10" borderId="32" xfId="0" applyNumberFormat="1" applyFont="1" applyFill="1" applyBorder="1" applyAlignment="1">
      <alignment vertical="top"/>
    </xf>
    <xf numFmtId="49" fontId="9" fillId="10" borderId="34" xfId="0" applyNumberFormat="1" applyFont="1" applyFill="1" applyBorder="1" applyAlignment="1">
      <alignment horizontal="right" vertical="top"/>
    </xf>
    <xf numFmtId="0" fontId="6" fillId="10" borderId="29" xfId="0" applyFont="1" applyFill="1" applyBorder="1" applyAlignment="1">
      <alignment horizontal="center" vertical="top" wrapText="1"/>
    </xf>
    <xf numFmtId="164" fontId="6" fillId="10" borderId="39" xfId="0" applyNumberFormat="1" applyFont="1" applyFill="1" applyBorder="1" applyAlignment="1">
      <alignment horizontal="center" vertical="top"/>
    </xf>
    <xf numFmtId="164" fontId="6" fillId="10" borderId="40" xfId="0" applyNumberFormat="1" applyFont="1" applyFill="1" applyBorder="1" applyAlignment="1">
      <alignment horizontal="center" vertical="top"/>
    </xf>
    <xf numFmtId="164" fontId="6" fillId="10" borderId="38" xfId="0" applyNumberFormat="1" applyFont="1" applyFill="1" applyBorder="1" applyAlignment="1">
      <alignment horizontal="center" vertical="top"/>
    </xf>
    <xf numFmtId="164" fontId="1" fillId="10" borderId="29" xfId="0" applyNumberFormat="1" applyFont="1" applyFill="1" applyBorder="1" applyAlignment="1">
      <alignment vertical="top" wrapText="1"/>
    </xf>
    <xf numFmtId="164" fontId="1" fillId="10" borderId="34" xfId="0" applyNumberFormat="1" applyFont="1" applyFill="1" applyBorder="1" applyAlignment="1">
      <alignment vertical="top" wrapText="1"/>
    </xf>
    <xf numFmtId="49" fontId="9" fillId="10" borderId="0" xfId="0" applyNumberFormat="1" applyFont="1" applyFill="1" applyBorder="1" applyAlignment="1">
      <alignment vertical="top"/>
    </xf>
    <xf numFmtId="49" fontId="9" fillId="10" borderId="0" xfId="0" applyNumberFormat="1" applyFont="1" applyFill="1" applyBorder="1" applyAlignment="1">
      <alignment horizontal="center" vertical="top"/>
    </xf>
    <xf numFmtId="49" fontId="9" fillId="10" borderId="48" xfId="0" applyNumberFormat="1" applyFont="1" applyFill="1" applyBorder="1" applyAlignment="1">
      <alignment vertical="top"/>
    </xf>
    <xf numFmtId="0" fontId="6" fillId="10" borderId="47" xfId="0" applyFont="1" applyFill="1" applyBorder="1" applyAlignment="1">
      <alignment horizontal="center" vertical="top" wrapText="1"/>
    </xf>
    <xf numFmtId="164" fontId="6" fillId="10" borderId="36" xfId="0" applyNumberFormat="1" applyFont="1" applyFill="1" applyBorder="1" applyAlignment="1">
      <alignment horizontal="center" vertical="top"/>
    </xf>
    <xf numFmtId="164" fontId="6" fillId="10" borderId="37" xfId="0" applyNumberFormat="1" applyFont="1" applyFill="1" applyBorder="1" applyAlignment="1">
      <alignment horizontal="center" vertical="top"/>
    </xf>
    <xf numFmtId="164" fontId="1" fillId="10" borderId="10" xfId="0" applyNumberFormat="1" applyFont="1" applyFill="1" applyBorder="1" applyAlignment="1">
      <alignment vertical="top" wrapText="1"/>
    </xf>
    <xf numFmtId="164" fontId="1" fillId="10" borderId="48" xfId="0" applyNumberFormat="1" applyFont="1" applyFill="1" applyBorder="1" applyAlignment="1">
      <alignment vertical="top" wrapText="1"/>
    </xf>
    <xf numFmtId="49" fontId="9" fillId="10" borderId="49" xfId="0" applyNumberFormat="1" applyFont="1" applyFill="1" applyBorder="1" applyAlignment="1">
      <alignment vertical="top"/>
    </xf>
    <xf numFmtId="49" fontId="9" fillId="10" borderId="49" xfId="0" applyNumberFormat="1" applyFont="1" applyFill="1" applyBorder="1" applyAlignment="1">
      <alignment horizontal="center" vertical="top"/>
    </xf>
    <xf numFmtId="49" fontId="9" fillId="10" borderId="54" xfId="0" applyNumberFormat="1" applyFont="1" applyFill="1" applyBorder="1" applyAlignment="1">
      <alignment vertical="top"/>
    </xf>
    <xf numFmtId="0" fontId="9" fillId="10" borderId="25" xfId="0" applyFont="1" applyFill="1" applyBorder="1" applyAlignment="1">
      <alignment horizontal="center" vertical="top" wrapText="1"/>
    </xf>
    <xf numFmtId="164" fontId="2" fillId="10" borderId="25" xfId="0" applyNumberFormat="1" applyFont="1" applyFill="1" applyBorder="1" applyAlignment="1">
      <alignment horizontal="center" vertical="top"/>
    </xf>
    <xf numFmtId="164" fontId="2" fillId="10" borderId="23" xfId="0" applyNumberFormat="1" applyFont="1" applyFill="1" applyBorder="1" applyAlignment="1">
      <alignment horizontal="center" vertical="top"/>
    </xf>
    <xf numFmtId="164" fontId="2" fillId="10" borderId="55" xfId="0" applyNumberFormat="1" applyFont="1" applyFill="1" applyBorder="1" applyAlignment="1">
      <alignment horizontal="center" vertical="top"/>
    </xf>
    <xf numFmtId="164" fontId="2" fillId="10" borderId="24" xfId="0" applyNumberFormat="1" applyFont="1" applyFill="1" applyBorder="1" applyAlignment="1">
      <alignment horizontal="center" vertical="top"/>
    </xf>
    <xf numFmtId="164" fontId="1" fillId="10" borderId="8" xfId="0" applyNumberFormat="1" applyFont="1" applyFill="1" applyBorder="1" applyAlignment="1">
      <alignment vertical="top" wrapText="1"/>
    </xf>
    <xf numFmtId="164" fontId="1" fillId="10" borderId="54" xfId="0" applyNumberFormat="1" applyFont="1" applyFill="1" applyBorder="1" applyAlignment="1">
      <alignment vertical="top" wrapText="1"/>
    </xf>
    <xf numFmtId="49" fontId="2" fillId="10" borderId="11" xfId="0" applyNumberFormat="1" applyFont="1" applyFill="1" applyBorder="1" applyAlignment="1">
      <alignment horizontal="center" vertical="top"/>
    </xf>
    <xf numFmtId="49" fontId="6" fillId="10" borderId="36" xfId="0" applyNumberFormat="1" applyFont="1" applyFill="1" applyBorder="1" applyAlignment="1">
      <alignment horizontal="center" vertical="top"/>
    </xf>
    <xf numFmtId="49" fontId="6" fillId="10" borderId="13" xfId="0" applyNumberFormat="1" applyFont="1" applyFill="1" applyBorder="1" applyAlignment="1">
      <alignment horizontal="center" vertical="top"/>
    </xf>
    <xf numFmtId="49" fontId="6" fillId="10" borderId="40" xfId="0" applyNumberFormat="1" applyFont="1" applyFill="1" applyBorder="1" applyAlignment="1">
      <alignment horizontal="center" vertical="top"/>
    </xf>
    <xf numFmtId="49" fontId="6" fillId="10" borderId="23" xfId="0" applyNumberFormat="1" applyFont="1" applyFill="1" applyBorder="1" applyAlignment="1">
      <alignment horizontal="center" vertical="top"/>
    </xf>
    <xf numFmtId="49" fontId="6" fillId="10" borderId="60" xfId="0" applyNumberFormat="1" applyFont="1" applyFill="1" applyBorder="1" applyAlignment="1">
      <alignment horizontal="center" vertical="top"/>
    </xf>
    <xf numFmtId="49" fontId="6" fillId="10" borderId="12" xfId="0" applyNumberFormat="1" applyFont="1" applyFill="1" applyBorder="1" applyAlignment="1">
      <alignment horizontal="center" vertical="top"/>
    </xf>
    <xf numFmtId="49" fontId="1" fillId="0" borderId="38" xfId="0" applyNumberFormat="1" applyFont="1" applyFill="1" applyBorder="1" applyAlignment="1">
      <alignment vertical="top" wrapText="1"/>
    </xf>
    <xf numFmtId="49" fontId="2" fillId="10" borderId="25" xfId="0" applyNumberFormat="1" applyFont="1" applyFill="1" applyBorder="1" applyAlignment="1">
      <alignment horizontal="right" vertical="top"/>
    </xf>
    <xf numFmtId="164" fontId="2" fillId="10" borderId="22" xfId="0" applyNumberFormat="1" applyFont="1" applyFill="1" applyBorder="1" applyAlignment="1">
      <alignment horizontal="center" vertical="top"/>
    </xf>
    <xf numFmtId="164" fontId="2" fillId="10" borderId="26" xfId="0" applyNumberFormat="1" applyFont="1" applyFill="1" applyBorder="1" applyAlignment="1">
      <alignment horizontal="center" vertical="top"/>
    </xf>
    <xf numFmtId="164" fontId="2" fillId="10" borderId="28" xfId="0" applyNumberFormat="1" applyFont="1" applyFill="1" applyBorder="1" applyAlignment="1">
      <alignment horizontal="center" vertical="top"/>
    </xf>
    <xf numFmtId="164" fontId="1" fillId="10" borderId="22" xfId="0" applyNumberFormat="1" applyFont="1" applyFill="1" applyBorder="1" applyAlignment="1">
      <alignment vertical="top" wrapText="1"/>
    </xf>
    <xf numFmtId="0" fontId="1" fillId="10" borderId="24" xfId="0" applyNumberFormat="1" applyFont="1" applyFill="1" applyBorder="1" applyAlignment="1">
      <alignment vertical="top" wrapText="1"/>
    </xf>
    <xf numFmtId="49" fontId="3" fillId="10" borderId="11" xfId="0" applyNumberFormat="1" applyFont="1" applyFill="1" applyBorder="1" applyAlignment="1">
      <alignment vertical="top" wrapText="1"/>
    </xf>
    <xf numFmtId="49" fontId="12" fillId="10" borderId="40" xfId="0" applyNumberFormat="1" applyFont="1" applyFill="1" applyBorder="1" applyAlignment="1">
      <alignment vertical="top" wrapText="1"/>
    </xf>
    <xf numFmtId="49" fontId="12" fillId="10" borderId="13" xfId="0" applyNumberFormat="1" applyFont="1" applyFill="1" applyBorder="1" applyAlignment="1">
      <alignment vertical="top" wrapText="1"/>
    </xf>
    <xf numFmtId="49" fontId="14" fillId="10" borderId="13" xfId="0" applyNumberFormat="1" applyFont="1" applyFill="1" applyBorder="1" applyAlignment="1">
      <alignment vertical="top" wrapText="1"/>
    </xf>
    <xf numFmtId="0" fontId="14" fillId="10" borderId="32" xfId="0" applyFont="1" applyFill="1" applyBorder="1" applyAlignment="1">
      <alignment vertical="top" wrapText="1"/>
    </xf>
    <xf numFmtId="0" fontId="14" fillId="10" borderId="55" xfId="0" applyFont="1" applyFill="1" applyBorder="1" applyAlignment="1">
      <alignment vertical="top" wrapText="1"/>
    </xf>
    <xf numFmtId="0" fontId="14" fillId="10" borderId="55" xfId="0" applyFont="1" applyFill="1" applyBorder="1" applyAlignment="1">
      <alignment horizontal="center" vertical="top" wrapText="1"/>
    </xf>
    <xf numFmtId="0" fontId="14" fillId="10" borderId="28" xfId="0" applyFont="1" applyFill="1" applyBorder="1" applyAlignment="1">
      <alignment vertical="top" wrapText="1"/>
    </xf>
    <xf numFmtId="0" fontId="2" fillId="10" borderId="8" xfId="0" applyFont="1" applyFill="1" applyBorder="1" applyAlignment="1">
      <alignment horizontal="right" vertical="top"/>
    </xf>
    <xf numFmtId="164" fontId="2" fillId="10" borderId="15" xfId="0" applyNumberFormat="1" applyFont="1" applyFill="1" applyBorder="1" applyAlignment="1">
      <alignment horizontal="center" vertical="top"/>
    </xf>
    <xf numFmtId="164" fontId="2" fillId="10" borderId="12" xfId="0" applyNumberFormat="1" applyFont="1" applyFill="1" applyBorder="1" applyAlignment="1">
      <alignment horizontal="center" vertical="top"/>
    </xf>
    <xf numFmtId="164" fontId="2" fillId="10" borderId="16" xfId="0" applyNumberFormat="1" applyFont="1" applyFill="1" applyBorder="1" applyAlignment="1">
      <alignment horizontal="center" vertical="top"/>
    </xf>
    <xf numFmtId="164" fontId="1" fillId="10" borderId="25" xfId="0" applyNumberFormat="1" applyFont="1" applyFill="1" applyBorder="1" applyAlignment="1">
      <alignment vertical="top" wrapText="1"/>
    </xf>
    <xf numFmtId="0" fontId="1" fillId="10" borderId="28" xfId="0" applyNumberFormat="1" applyFont="1" applyFill="1" applyBorder="1" applyAlignment="1">
      <alignment vertical="top" wrapText="1"/>
    </xf>
    <xf numFmtId="49" fontId="2" fillId="10" borderId="13" xfId="0" applyNumberFormat="1" applyFont="1" applyFill="1" applyBorder="1" applyAlignment="1">
      <alignment horizontal="center" vertical="top"/>
    </xf>
    <xf numFmtId="49" fontId="2" fillId="10" borderId="32" xfId="0" applyNumberFormat="1" applyFont="1" applyFill="1" applyBorder="1" applyAlignment="1">
      <alignment vertical="top"/>
    </xf>
    <xf numFmtId="49" fontId="2" fillId="10" borderId="55" xfId="0" applyNumberFormat="1" applyFont="1" applyFill="1" applyBorder="1" applyAlignment="1">
      <alignment vertical="top"/>
    </xf>
    <xf numFmtId="49" fontId="2" fillId="10" borderId="55" xfId="0" applyNumberFormat="1" applyFont="1" applyFill="1" applyBorder="1" applyAlignment="1">
      <alignment horizontal="center" vertical="top"/>
    </xf>
    <xf numFmtId="0" fontId="2" fillId="10" borderId="28" xfId="0" applyFont="1" applyFill="1" applyBorder="1" applyAlignment="1">
      <alignment horizontal="right" vertical="top"/>
    </xf>
    <xf numFmtId="0" fontId="2" fillId="10" borderId="28" xfId="0" applyNumberFormat="1" applyFont="1" applyFill="1" applyBorder="1" applyAlignment="1">
      <alignment horizontal="center" vertical="top"/>
    </xf>
    <xf numFmtId="164" fontId="1" fillId="9" borderId="17" xfId="0" applyNumberFormat="1" applyFont="1" applyFill="1" applyBorder="1" applyAlignment="1">
      <alignment horizontal="center" vertical="top" wrapText="1"/>
    </xf>
    <xf numFmtId="164" fontId="1" fillId="9" borderId="11" xfId="0" applyNumberFormat="1" applyFont="1" applyFill="1" applyBorder="1" applyAlignment="1">
      <alignment horizontal="center" vertical="top" wrapText="1"/>
    </xf>
    <xf numFmtId="164" fontId="1" fillId="9" borderId="20" xfId="0" applyNumberFormat="1" applyFont="1" applyFill="1" applyBorder="1" applyAlignment="1">
      <alignment horizontal="center" vertical="top" wrapText="1"/>
    </xf>
    <xf numFmtId="164" fontId="1" fillId="9" borderId="47" xfId="0" applyNumberFormat="1" applyFont="1" applyFill="1" applyBorder="1" applyAlignment="1">
      <alignment horizontal="center" vertical="top" wrapText="1"/>
    </xf>
    <xf numFmtId="164" fontId="1" fillId="9" borderId="70" xfId="0" applyNumberFormat="1" applyFont="1" applyFill="1" applyBorder="1" applyAlignment="1">
      <alignment horizontal="center" vertical="top" wrapText="1"/>
    </xf>
    <xf numFmtId="164" fontId="1" fillId="9" borderId="37" xfId="0" applyNumberFormat="1" applyFont="1" applyFill="1" applyBorder="1" applyAlignment="1">
      <alignment horizontal="center" vertical="top"/>
    </xf>
    <xf numFmtId="164" fontId="1" fillId="9" borderId="31" xfId="0" applyNumberFormat="1" applyFont="1" applyFill="1" applyBorder="1" applyAlignment="1">
      <alignment horizontal="center" vertical="top" wrapText="1"/>
    </xf>
    <xf numFmtId="164" fontId="1" fillId="9" borderId="21" xfId="0" applyNumberFormat="1" applyFont="1" applyFill="1" applyBorder="1" applyAlignment="1">
      <alignment horizontal="center" vertical="top"/>
    </xf>
    <xf numFmtId="164" fontId="9" fillId="9" borderId="21" xfId="0" applyNumberFormat="1" applyFont="1" applyFill="1" applyBorder="1" applyAlignment="1">
      <alignment horizontal="center" vertical="top"/>
    </xf>
    <xf numFmtId="164" fontId="1" fillId="9" borderId="39" xfId="0" applyNumberFormat="1" applyFont="1" applyFill="1" applyBorder="1" applyAlignment="1">
      <alignment horizontal="center" vertical="top" wrapText="1"/>
    </xf>
    <xf numFmtId="164" fontId="1" fillId="9" borderId="40" xfId="0" applyNumberFormat="1" applyFont="1" applyFill="1" applyBorder="1" applyAlignment="1">
      <alignment horizontal="center" vertical="top" wrapText="1"/>
    </xf>
    <xf numFmtId="164" fontId="1" fillId="9" borderId="38" xfId="0" applyNumberFormat="1" applyFont="1" applyFill="1" applyBorder="1" applyAlignment="1">
      <alignment horizontal="center" vertical="top" wrapText="1"/>
    </xf>
    <xf numFmtId="164" fontId="1" fillId="9" borderId="13" xfId="0" applyNumberFormat="1" applyFont="1" applyFill="1" applyBorder="1" applyAlignment="1">
      <alignment horizontal="center" vertical="top"/>
    </xf>
    <xf numFmtId="164" fontId="1" fillId="9" borderId="39" xfId="0" applyNumberFormat="1" applyFont="1" applyFill="1" applyBorder="1" applyAlignment="1">
      <alignment horizontal="center" vertical="top"/>
    </xf>
    <xf numFmtId="164" fontId="1" fillId="9" borderId="65" xfId="0" applyNumberFormat="1" applyFont="1" applyFill="1" applyBorder="1" applyAlignment="1">
      <alignment horizontal="center" vertical="top"/>
    </xf>
    <xf numFmtId="164" fontId="2" fillId="9" borderId="65" xfId="0" applyNumberFormat="1" applyFont="1" applyFill="1" applyBorder="1" applyAlignment="1">
      <alignment horizontal="center" vertical="top"/>
    </xf>
    <xf numFmtId="164" fontId="6" fillId="9" borderId="34" xfId="0" applyNumberFormat="1" applyFont="1" applyFill="1" applyBorder="1" applyAlignment="1">
      <alignment horizontal="center" vertical="top"/>
    </xf>
    <xf numFmtId="164" fontId="2" fillId="9" borderId="11" xfId="0" applyNumberFormat="1" applyFont="1" applyFill="1" applyBorder="1" applyAlignment="1">
      <alignment horizontal="center" vertical="top"/>
    </xf>
    <xf numFmtId="164" fontId="2" fillId="9" borderId="20" xfId="0" applyNumberFormat="1" applyFont="1" applyFill="1" applyBorder="1" applyAlignment="1">
      <alignment horizontal="center" vertical="top"/>
    </xf>
    <xf numFmtId="164" fontId="1" fillId="9" borderId="66" xfId="0" applyNumberFormat="1" applyFont="1" applyFill="1" applyBorder="1" applyAlignment="1">
      <alignment horizontal="center" vertical="top"/>
    </xf>
    <xf numFmtId="164" fontId="2" fillId="9" borderId="66" xfId="0" applyNumberFormat="1" applyFont="1" applyFill="1" applyBorder="1" applyAlignment="1">
      <alignment horizontal="center" vertical="top"/>
    </xf>
    <xf numFmtId="164" fontId="2" fillId="9" borderId="33" xfId="0" applyNumberFormat="1" applyFont="1" applyFill="1" applyBorder="1" applyAlignment="1">
      <alignment horizontal="center" vertical="top"/>
    </xf>
    <xf numFmtId="164" fontId="1" fillId="9" borderId="45" xfId="0" applyNumberFormat="1" applyFont="1" applyFill="1" applyBorder="1" applyAlignment="1">
      <alignment horizontal="center" vertical="top"/>
    </xf>
    <xf numFmtId="164" fontId="2" fillId="9" borderId="45" xfId="0" applyNumberFormat="1" applyFont="1" applyFill="1" applyBorder="1" applyAlignment="1">
      <alignment horizontal="center" vertical="top"/>
    </xf>
    <xf numFmtId="164" fontId="2" fillId="9" borderId="48" xfId="0" applyNumberFormat="1" applyFont="1" applyFill="1" applyBorder="1" applyAlignment="1">
      <alignment horizontal="center" vertical="top"/>
    </xf>
    <xf numFmtId="164" fontId="1" fillId="9" borderId="15" xfId="0" applyNumberFormat="1" applyFont="1" applyFill="1" applyBorder="1" applyAlignment="1">
      <alignment horizontal="center" vertical="top"/>
    </xf>
    <xf numFmtId="164" fontId="1" fillId="9" borderId="75" xfId="0" applyNumberFormat="1" applyFont="1" applyFill="1" applyBorder="1" applyAlignment="1">
      <alignment horizontal="center" vertical="top"/>
    </xf>
    <xf numFmtId="164" fontId="2" fillId="9" borderId="75" xfId="0" applyNumberFormat="1" applyFont="1" applyFill="1" applyBorder="1" applyAlignment="1">
      <alignment horizontal="center" vertical="top"/>
    </xf>
    <xf numFmtId="164" fontId="2" fillId="9" borderId="54" xfId="0" applyNumberFormat="1" applyFont="1" applyFill="1" applyBorder="1" applyAlignment="1">
      <alignment horizontal="center" vertical="top"/>
    </xf>
    <xf numFmtId="164" fontId="1" fillId="9" borderId="44" xfId="0" applyNumberFormat="1" applyFont="1" applyFill="1" applyBorder="1" applyAlignment="1">
      <alignment horizontal="center" vertical="top"/>
    </xf>
    <xf numFmtId="164" fontId="2" fillId="9" borderId="34" xfId="0" applyNumberFormat="1" applyFont="1" applyFill="1" applyBorder="1" applyAlignment="1">
      <alignment horizontal="center" vertical="top"/>
    </xf>
    <xf numFmtId="49" fontId="2" fillId="9" borderId="25" xfId="0" applyNumberFormat="1" applyFont="1" applyFill="1" applyBorder="1" applyAlignment="1">
      <alignment horizontal="right" vertical="top"/>
    </xf>
    <xf numFmtId="164" fontId="1" fillId="9" borderId="46" xfId="0" applyNumberFormat="1" applyFont="1" applyFill="1" applyBorder="1" applyAlignment="1">
      <alignment horizontal="center" vertical="top" wrapText="1"/>
    </xf>
    <xf numFmtId="164" fontId="1" fillId="9" borderId="36" xfId="0" applyNumberFormat="1" applyFont="1" applyFill="1" applyBorder="1" applyAlignment="1">
      <alignment horizontal="center" vertical="top" wrapText="1"/>
    </xf>
    <xf numFmtId="164" fontId="1" fillId="9" borderId="37" xfId="0" applyNumberFormat="1" applyFont="1" applyFill="1" applyBorder="1" applyAlignment="1">
      <alignment horizontal="center" vertical="top" wrapText="1"/>
    </xf>
    <xf numFmtId="164" fontId="2" fillId="9" borderId="24" xfId="0" applyNumberFormat="1" applyFont="1" applyFill="1" applyBorder="1" applyAlignment="1">
      <alignment horizontal="center" vertical="top"/>
    </xf>
    <xf numFmtId="164" fontId="1" fillId="9" borderId="18" xfId="0" applyNumberFormat="1" applyFont="1" applyFill="1" applyBorder="1" applyAlignment="1">
      <alignment horizontal="center" vertical="top" wrapText="1"/>
    </xf>
    <xf numFmtId="164" fontId="1" fillId="9" borderId="13" xfId="0" applyNumberFormat="1" applyFont="1" applyFill="1" applyBorder="1" applyAlignment="1">
      <alignment horizontal="center" vertical="top" wrapText="1"/>
    </xf>
    <xf numFmtId="164" fontId="1" fillId="9" borderId="21" xfId="0" applyNumberFormat="1" applyFont="1" applyFill="1" applyBorder="1" applyAlignment="1">
      <alignment horizontal="center" vertical="top" wrapText="1"/>
    </xf>
    <xf numFmtId="0" fontId="6" fillId="9" borderId="17" xfId="0" applyFont="1" applyFill="1" applyBorder="1" applyAlignment="1">
      <alignment horizontal="center" vertical="top" wrapText="1"/>
    </xf>
    <xf numFmtId="164" fontId="6" fillId="9" borderId="11" xfId="0" applyNumberFormat="1" applyFont="1" applyFill="1" applyBorder="1" applyAlignment="1">
      <alignment horizontal="center" vertical="top" wrapText="1"/>
    </xf>
    <xf numFmtId="0" fontId="7" fillId="9" borderId="20" xfId="0" applyFont="1" applyFill="1" applyBorder="1" applyAlignment="1">
      <alignment horizontal="center" vertical="top" wrapText="1"/>
    </xf>
    <xf numFmtId="164" fontId="9" fillId="9" borderId="46" xfId="0" applyNumberFormat="1" applyFont="1" applyFill="1" applyBorder="1" applyAlignment="1">
      <alignment horizontal="center" vertical="top" wrapText="1"/>
    </xf>
    <xf numFmtId="164" fontId="9" fillId="9" borderId="36" xfId="0" applyNumberFormat="1" applyFont="1" applyFill="1" applyBorder="1" applyAlignment="1">
      <alignment horizontal="center" vertical="top" wrapText="1"/>
    </xf>
    <xf numFmtId="164" fontId="9" fillId="9" borderId="37" xfId="0" applyNumberFormat="1" applyFont="1" applyFill="1" applyBorder="1" applyAlignment="1">
      <alignment horizontal="center" vertical="top" wrapText="1"/>
    </xf>
    <xf numFmtId="0" fontId="2" fillId="9" borderId="27" xfId="0" applyFont="1" applyFill="1" applyBorder="1" applyAlignment="1">
      <alignment horizontal="right" vertical="top"/>
    </xf>
    <xf numFmtId="0" fontId="9" fillId="9" borderId="47" xfId="0" applyFont="1" applyFill="1" applyBorder="1" applyAlignment="1">
      <alignment horizontal="center" vertical="top"/>
    </xf>
    <xf numFmtId="164" fontId="9" fillId="9" borderId="25" xfId="0" applyNumberFormat="1" applyFont="1" applyFill="1" applyBorder="1" applyAlignment="1">
      <alignment horizontal="center" vertical="top" wrapText="1"/>
    </xf>
    <xf numFmtId="164" fontId="9" fillId="9" borderId="23" xfId="0" applyNumberFormat="1" applyFont="1" applyFill="1" applyBorder="1" applyAlignment="1">
      <alignment horizontal="center" vertical="top" wrapText="1"/>
    </xf>
    <xf numFmtId="164" fontId="9" fillId="9" borderId="26" xfId="0" applyNumberFormat="1" applyFont="1" applyFill="1" applyBorder="1" applyAlignment="1">
      <alignment horizontal="center" vertical="top" wrapText="1"/>
    </xf>
    <xf numFmtId="0" fontId="9" fillId="9" borderId="29" xfId="0" applyFont="1" applyFill="1" applyBorder="1" applyAlignment="1">
      <alignment horizontal="center" vertical="top"/>
    </xf>
    <xf numFmtId="164" fontId="1" fillId="9" borderId="7" xfId="0" applyNumberFormat="1" applyFont="1" applyFill="1" applyBorder="1" applyAlignment="1">
      <alignment horizontal="center" vertical="top"/>
    </xf>
    <xf numFmtId="164" fontId="2" fillId="9" borderId="11" xfId="0" applyNumberFormat="1" applyFont="1" applyFill="1" applyBorder="1" applyAlignment="1">
      <alignment horizontal="right" vertical="top"/>
    </xf>
    <xf numFmtId="164" fontId="2" fillId="9" borderId="6" xfId="0" applyNumberFormat="1" applyFont="1" applyFill="1" applyBorder="1" applyAlignment="1">
      <alignment horizontal="right" vertical="top"/>
    </xf>
    <xf numFmtId="164" fontId="1" fillId="9" borderId="47" xfId="0" applyNumberFormat="1" applyFont="1" applyFill="1" applyBorder="1" applyAlignment="1">
      <alignment horizontal="center" vertical="top"/>
    </xf>
    <xf numFmtId="164" fontId="2" fillId="9" borderId="36" xfId="0" applyNumberFormat="1" applyFont="1" applyFill="1" applyBorder="1" applyAlignment="1">
      <alignment horizontal="right" vertical="top"/>
    </xf>
    <xf numFmtId="164" fontId="2" fillId="9" borderId="33" xfId="0" applyNumberFormat="1" applyFont="1" applyFill="1" applyBorder="1" applyAlignment="1">
      <alignment horizontal="right" vertical="top"/>
    </xf>
    <xf numFmtId="164" fontId="9" fillId="9" borderId="29" xfId="0" applyNumberFormat="1" applyFont="1" applyFill="1" applyBorder="1" applyAlignment="1">
      <alignment horizontal="center" vertical="top"/>
    </xf>
    <xf numFmtId="164" fontId="9" fillId="9" borderId="40" xfId="0" applyNumberFormat="1" applyFont="1" applyFill="1" applyBorder="1" applyAlignment="1">
      <alignment horizontal="center" vertical="top"/>
    </xf>
    <xf numFmtId="164" fontId="9" fillId="9" borderId="40" xfId="0" applyNumberFormat="1" applyFont="1" applyFill="1" applyBorder="1" applyAlignment="1">
      <alignment horizontal="right" vertical="top"/>
    </xf>
    <xf numFmtId="164" fontId="9" fillId="9" borderId="34" xfId="0" applyNumberFormat="1" applyFont="1" applyFill="1" applyBorder="1" applyAlignment="1">
      <alignment horizontal="right" vertical="top"/>
    </xf>
    <xf numFmtId="164" fontId="1" fillId="9" borderId="29" xfId="0" applyNumberFormat="1" applyFont="1" applyFill="1" applyBorder="1" applyAlignment="1">
      <alignment horizontal="center" vertical="top"/>
    </xf>
    <xf numFmtId="164" fontId="2" fillId="9" borderId="40" xfId="0" applyNumberFormat="1" applyFont="1" applyFill="1" applyBorder="1" applyAlignment="1">
      <alignment horizontal="right" vertical="top"/>
    </xf>
    <xf numFmtId="164" fontId="2" fillId="9" borderId="34" xfId="0" applyNumberFormat="1" applyFont="1" applyFill="1" applyBorder="1" applyAlignment="1">
      <alignment horizontal="right" vertical="top"/>
    </xf>
    <xf numFmtId="49" fontId="9" fillId="9" borderId="56" xfId="0" applyNumberFormat="1" applyFont="1" applyFill="1" applyBorder="1" applyAlignment="1">
      <alignment horizontal="center" vertical="top"/>
    </xf>
    <xf numFmtId="164" fontId="1" fillId="9" borderId="50" xfId="0" applyNumberFormat="1" applyFont="1" applyFill="1" applyBorder="1" applyAlignment="1">
      <alignment horizontal="center" vertical="top"/>
    </xf>
    <xf numFmtId="164" fontId="1" fillId="9" borderId="20" xfId="0" applyNumberFormat="1" applyFont="1" applyFill="1" applyBorder="1" applyAlignment="1">
      <alignment horizontal="center" vertical="top"/>
    </xf>
    <xf numFmtId="0" fontId="2" fillId="9" borderId="28" xfId="0" applyFont="1" applyFill="1" applyBorder="1" applyAlignment="1">
      <alignment horizontal="right" vertical="top"/>
    </xf>
    <xf numFmtId="164" fontId="1" fillId="4" borderId="17" xfId="0" applyNumberFormat="1" applyFont="1" applyFill="1" applyBorder="1" applyAlignment="1">
      <alignment horizontal="center" vertical="top"/>
    </xf>
    <xf numFmtId="164" fontId="1" fillId="4" borderId="11" xfId="0" applyNumberFormat="1" applyFont="1" applyFill="1" applyBorder="1" applyAlignment="1">
      <alignment horizontal="center" vertical="top"/>
    </xf>
    <xf numFmtId="164" fontId="1" fillId="4" borderId="42" xfId="0" applyNumberFormat="1" applyFont="1" applyFill="1" applyBorder="1" applyAlignment="1">
      <alignment horizontal="center" vertical="center"/>
    </xf>
    <xf numFmtId="164" fontId="1" fillId="4" borderId="63" xfId="0" applyNumberFormat="1" applyFont="1" applyFill="1" applyBorder="1" applyAlignment="1">
      <alignment horizontal="center" vertical="center"/>
    </xf>
    <xf numFmtId="164" fontId="1" fillId="4" borderId="18" xfId="0" applyNumberFormat="1" applyFont="1" applyFill="1" applyBorder="1" applyAlignment="1">
      <alignment horizontal="center" vertical="top"/>
    </xf>
    <xf numFmtId="164" fontId="1" fillId="4" borderId="40" xfId="0" applyNumberFormat="1" applyFont="1" applyFill="1" applyBorder="1" applyAlignment="1">
      <alignment horizontal="center" vertical="top"/>
    </xf>
    <xf numFmtId="164" fontId="1" fillId="4" borderId="46" xfId="0" applyNumberFormat="1" applyFont="1" applyFill="1" applyBorder="1" applyAlignment="1">
      <alignment horizontal="center" vertical="top"/>
    </xf>
    <xf numFmtId="164" fontId="1" fillId="4" borderId="36" xfId="0" applyNumberFormat="1" applyFont="1" applyFill="1" applyBorder="1" applyAlignment="1">
      <alignment horizontal="center" vertical="top"/>
    </xf>
    <xf numFmtId="164" fontId="1" fillId="4" borderId="67" xfId="0" applyNumberFormat="1" applyFont="1" applyFill="1" applyBorder="1" applyAlignment="1">
      <alignment horizontal="center" vertical="top"/>
    </xf>
    <xf numFmtId="164" fontId="2" fillId="4" borderId="67" xfId="0" applyNumberFormat="1" applyFont="1" applyFill="1" applyBorder="1" applyAlignment="1">
      <alignment horizontal="center" vertical="top"/>
    </xf>
    <xf numFmtId="164" fontId="6" fillId="4" borderId="6" xfId="0" applyNumberFormat="1" applyFont="1" applyFill="1" applyBorder="1" applyAlignment="1">
      <alignment horizontal="center" vertical="top"/>
    </xf>
    <xf numFmtId="164" fontId="1" fillId="4" borderId="17" xfId="0" applyNumberFormat="1" applyFont="1" applyFill="1" applyBorder="1" applyAlignment="1">
      <alignment horizontal="center" vertical="top" wrapText="1"/>
    </xf>
    <xf numFmtId="164" fontId="1" fillId="4" borderId="11" xfId="0" applyNumberFormat="1" applyFont="1" applyFill="1" applyBorder="1" applyAlignment="1">
      <alignment horizontal="center" vertical="top" wrapText="1"/>
    </xf>
    <xf numFmtId="164" fontId="1" fillId="4" borderId="20" xfId="0" applyNumberFormat="1" applyFont="1" applyFill="1" applyBorder="1" applyAlignment="1">
      <alignment horizontal="center" vertical="top" wrapText="1"/>
    </xf>
    <xf numFmtId="164" fontId="1" fillId="4" borderId="47" xfId="0" applyNumberFormat="1" applyFont="1" applyFill="1" applyBorder="1" applyAlignment="1">
      <alignment horizontal="center" vertical="top" wrapText="1"/>
    </xf>
    <xf numFmtId="164" fontId="1" fillId="4" borderId="70" xfId="0" applyNumberFormat="1" applyFont="1" applyFill="1" applyBorder="1" applyAlignment="1">
      <alignment horizontal="center" vertical="top" wrapText="1"/>
    </xf>
    <xf numFmtId="164" fontId="1" fillId="4" borderId="37" xfId="0" applyNumberFormat="1" applyFont="1" applyFill="1" applyBorder="1" applyAlignment="1">
      <alignment horizontal="center" vertical="top"/>
    </xf>
    <xf numFmtId="164" fontId="1" fillId="4" borderId="21" xfId="0" applyNumberFormat="1" applyFont="1" applyFill="1" applyBorder="1" applyAlignment="1">
      <alignment horizontal="center" vertical="top"/>
    </xf>
    <xf numFmtId="164" fontId="1" fillId="4" borderId="40" xfId="0" applyNumberFormat="1" applyFont="1" applyFill="1" applyBorder="1" applyAlignment="1">
      <alignment horizontal="center" vertical="top" wrapText="1"/>
    </xf>
    <xf numFmtId="164" fontId="1" fillId="4" borderId="38" xfId="0" applyNumberFormat="1" applyFont="1" applyFill="1" applyBorder="1" applyAlignment="1">
      <alignment horizontal="center" vertical="top" wrapText="1"/>
    </xf>
    <xf numFmtId="164" fontId="1" fillId="4" borderId="13" xfId="0" applyNumberFormat="1" applyFont="1" applyFill="1" applyBorder="1" applyAlignment="1">
      <alignment horizontal="center" vertical="top"/>
    </xf>
    <xf numFmtId="164" fontId="1" fillId="4" borderId="39" xfId="0" applyNumberFormat="1" applyFont="1" applyFill="1" applyBorder="1" applyAlignment="1">
      <alignment horizontal="center" vertical="top"/>
    </xf>
    <xf numFmtId="164" fontId="1" fillId="4" borderId="65" xfId="0" applyNumberFormat="1" applyFont="1" applyFill="1" applyBorder="1" applyAlignment="1">
      <alignment horizontal="center" vertical="top"/>
    </xf>
    <xf numFmtId="164" fontId="2" fillId="4" borderId="65" xfId="0" applyNumberFormat="1" applyFont="1" applyFill="1" applyBorder="1" applyAlignment="1">
      <alignment horizontal="center" vertical="top"/>
    </xf>
    <xf numFmtId="164" fontId="6" fillId="4" borderId="34" xfId="0" applyNumberFormat="1" applyFont="1" applyFill="1" applyBorder="1" applyAlignment="1">
      <alignment horizontal="center" vertical="top"/>
    </xf>
    <xf numFmtId="164" fontId="2" fillId="4" borderId="11" xfId="0" applyNumberFormat="1" applyFont="1" applyFill="1" applyBorder="1" applyAlignment="1">
      <alignment horizontal="center" vertical="top"/>
    </xf>
    <xf numFmtId="164" fontId="2" fillId="4" borderId="20" xfId="0" applyNumberFormat="1" applyFont="1" applyFill="1" applyBorder="1" applyAlignment="1">
      <alignment horizontal="center" vertical="top"/>
    </xf>
    <xf numFmtId="164" fontId="1" fillId="4" borderId="66" xfId="0" applyNumberFormat="1" applyFont="1" applyFill="1" applyBorder="1" applyAlignment="1">
      <alignment horizontal="center" vertical="top"/>
    </xf>
    <xf numFmtId="164" fontId="2" fillId="4" borderId="66" xfId="0" applyNumberFormat="1" applyFont="1" applyFill="1" applyBorder="1" applyAlignment="1">
      <alignment horizontal="center" vertical="top"/>
    </xf>
    <xf numFmtId="164" fontId="2" fillId="4" borderId="33" xfId="0" applyNumberFormat="1" applyFont="1" applyFill="1" applyBorder="1" applyAlignment="1">
      <alignment horizontal="center" vertical="top"/>
    </xf>
    <xf numFmtId="164" fontId="1" fillId="4" borderId="45" xfId="0" applyNumberFormat="1" applyFont="1" applyFill="1" applyBorder="1" applyAlignment="1">
      <alignment horizontal="center" vertical="top"/>
    </xf>
    <xf numFmtId="164" fontId="2" fillId="4" borderId="45" xfId="0" applyNumberFormat="1" applyFont="1" applyFill="1" applyBorder="1" applyAlignment="1">
      <alignment horizontal="center" vertical="top"/>
    </xf>
    <xf numFmtId="164" fontId="2" fillId="4" borderId="48" xfId="0" applyNumberFormat="1" applyFont="1" applyFill="1" applyBorder="1" applyAlignment="1">
      <alignment horizontal="center" vertical="top"/>
    </xf>
    <xf numFmtId="164" fontId="1" fillId="4" borderId="15" xfId="0" applyNumberFormat="1" applyFont="1" applyFill="1" applyBorder="1" applyAlignment="1">
      <alignment horizontal="center" vertical="top"/>
    </xf>
    <xf numFmtId="164" fontId="1" fillId="4" borderId="75" xfId="0" applyNumberFormat="1" applyFont="1" applyFill="1" applyBorder="1" applyAlignment="1">
      <alignment horizontal="center" vertical="top"/>
    </xf>
    <xf numFmtId="164" fontId="2" fillId="4" borderId="75" xfId="0" applyNumberFormat="1" applyFont="1" applyFill="1" applyBorder="1" applyAlignment="1">
      <alignment horizontal="center" vertical="top"/>
    </xf>
    <xf numFmtId="164" fontId="2" fillId="4" borderId="54" xfId="0" applyNumberFormat="1" applyFont="1" applyFill="1" applyBorder="1" applyAlignment="1">
      <alignment horizontal="center" vertical="top"/>
    </xf>
    <xf numFmtId="164" fontId="1" fillId="4" borderId="44" xfId="0" applyNumberFormat="1" applyFont="1" applyFill="1" applyBorder="1" applyAlignment="1">
      <alignment horizontal="center" vertical="top"/>
    </xf>
    <xf numFmtId="164" fontId="2" fillId="4" borderId="34" xfId="0" applyNumberFormat="1" applyFont="1" applyFill="1" applyBorder="1" applyAlignment="1">
      <alignment horizontal="center" vertical="top"/>
    </xf>
    <xf numFmtId="164" fontId="1" fillId="4" borderId="46" xfId="0" applyNumberFormat="1" applyFont="1" applyFill="1" applyBorder="1" applyAlignment="1">
      <alignment horizontal="center" vertical="top" wrapText="1"/>
    </xf>
    <xf numFmtId="164" fontId="1" fillId="4" borderId="36" xfId="0" applyNumberFormat="1" applyFont="1" applyFill="1" applyBorder="1" applyAlignment="1">
      <alignment horizontal="center" vertical="top" wrapText="1"/>
    </xf>
    <xf numFmtId="164" fontId="1" fillId="4" borderId="37" xfId="0" applyNumberFormat="1" applyFont="1" applyFill="1" applyBorder="1" applyAlignment="1">
      <alignment horizontal="center" vertical="top" wrapText="1"/>
    </xf>
    <xf numFmtId="164" fontId="1" fillId="4" borderId="18" xfId="0" applyNumberFormat="1" applyFont="1" applyFill="1" applyBorder="1" applyAlignment="1">
      <alignment horizontal="center" vertical="top" wrapText="1"/>
    </xf>
    <xf numFmtId="164" fontId="1" fillId="4" borderId="13" xfId="0" applyNumberFormat="1" applyFont="1" applyFill="1" applyBorder="1" applyAlignment="1">
      <alignment horizontal="center" vertical="top" wrapText="1"/>
    </xf>
    <xf numFmtId="164" fontId="1" fillId="4" borderId="21" xfId="0" applyNumberFormat="1" applyFont="1" applyFill="1" applyBorder="1" applyAlignment="1">
      <alignment horizontal="center" vertical="top" wrapText="1"/>
    </xf>
    <xf numFmtId="0" fontId="6" fillId="4" borderId="17" xfId="0" applyFont="1" applyFill="1" applyBorder="1" applyAlignment="1">
      <alignment horizontal="center" vertical="top" wrapText="1"/>
    </xf>
    <xf numFmtId="164" fontId="6" fillId="4" borderId="11" xfId="0" applyNumberFormat="1" applyFont="1" applyFill="1" applyBorder="1" applyAlignment="1">
      <alignment horizontal="center" vertical="top" wrapText="1"/>
    </xf>
    <xf numFmtId="0" fontId="7" fillId="4" borderId="20" xfId="0" applyFont="1" applyFill="1" applyBorder="1" applyAlignment="1">
      <alignment horizontal="center" vertical="top" wrapText="1"/>
    </xf>
    <xf numFmtId="164" fontId="1" fillId="4" borderId="7" xfId="0" applyNumberFormat="1" applyFont="1" applyFill="1" applyBorder="1" applyAlignment="1">
      <alignment horizontal="center" vertical="top"/>
    </xf>
    <xf numFmtId="164" fontId="2" fillId="4" borderId="11" xfId="0" applyNumberFormat="1" applyFont="1" applyFill="1" applyBorder="1" applyAlignment="1">
      <alignment horizontal="right" vertical="top"/>
    </xf>
    <xf numFmtId="164" fontId="2" fillId="4" borderId="6" xfId="0" applyNumberFormat="1" applyFont="1" applyFill="1" applyBorder="1" applyAlignment="1">
      <alignment horizontal="right" vertical="top"/>
    </xf>
    <xf numFmtId="164" fontId="1" fillId="4" borderId="47" xfId="0" applyNumberFormat="1" applyFont="1" applyFill="1" applyBorder="1" applyAlignment="1">
      <alignment horizontal="center" vertical="top"/>
    </xf>
    <xf numFmtId="164" fontId="2" fillId="4" borderId="36" xfId="0" applyNumberFormat="1" applyFont="1" applyFill="1" applyBorder="1" applyAlignment="1">
      <alignment horizontal="right" vertical="top"/>
    </xf>
    <xf numFmtId="164" fontId="2" fillId="4" borderId="33" xfId="0" applyNumberFormat="1" applyFont="1" applyFill="1" applyBorder="1" applyAlignment="1">
      <alignment horizontal="right" vertical="top"/>
    </xf>
    <xf numFmtId="164" fontId="1" fillId="4" borderId="29" xfId="0" applyNumberFormat="1" applyFont="1" applyFill="1" applyBorder="1" applyAlignment="1">
      <alignment horizontal="center" vertical="top"/>
    </xf>
    <xf numFmtId="164" fontId="2" fillId="4" borderId="40" xfId="0" applyNumberFormat="1" applyFont="1" applyFill="1" applyBorder="1" applyAlignment="1">
      <alignment horizontal="right" vertical="top"/>
    </xf>
    <xf numFmtId="164" fontId="2" fillId="4" borderId="34" xfId="0" applyNumberFormat="1" applyFont="1" applyFill="1" applyBorder="1" applyAlignment="1">
      <alignment horizontal="right" vertical="top"/>
    </xf>
    <xf numFmtId="164" fontId="1" fillId="4" borderId="50" xfId="0" applyNumberFormat="1" applyFont="1" applyFill="1" applyBorder="1" applyAlignment="1">
      <alignment horizontal="center" vertical="top"/>
    </xf>
    <xf numFmtId="164" fontId="1" fillId="4" borderId="20" xfId="0" applyNumberFormat="1" applyFont="1" applyFill="1" applyBorder="1" applyAlignment="1">
      <alignment horizontal="center" vertical="top"/>
    </xf>
    <xf numFmtId="164" fontId="1" fillId="4" borderId="43" xfId="0" applyNumberFormat="1" applyFont="1" applyFill="1" applyBorder="1" applyAlignment="1">
      <alignment horizontal="center" vertical="center"/>
    </xf>
    <xf numFmtId="164" fontId="3" fillId="2" borderId="53" xfId="0" applyNumberFormat="1" applyFont="1" applyFill="1" applyBorder="1" applyAlignment="1">
      <alignment horizontal="center" vertical="center"/>
    </xf>
    <xf numFmtId="164" fontId="1" fillId="4" borderId="41" xfId="0" applyNumberFormat="1" applyFont="1" applyFill="1" applyBorder="1" applyAlignment="1">
      <alignment horizontal="center" vertical="top"/>
    </xf>
    <xf numFmtId="164" fontId="1" fillId="4" borderId="76" xfId="0" applyNumberFormat="1" applyFont="1" applyFill="1" applyBorder="1" applyAlignment="1">
      <alignment horizontal="center" vertical="top"/>
    </xf>
    <xf numFmtId="164" fontId="2" fillId="4" borderId="6" xfId="0" applyNumberFormat="1" applyFont="1" applyFill="1" applyBorder="1" applyAlignment="1">
      <alignment horizontal="center" vertical="top"/>
    </xf>
    <xf numFmtId="164" fontId="23" fillId="4" borderId="46" xfId="0" applyNumberFormat="1" applyFont="1" applyFill="1" applyBorder="1" applyAlignment="1">
      <alignment horizontal="center" vertical="top" wrapText="1"/>
    </xf>
    <xf numFmtId="164" fontId="23" fillId="4" borderId="36" xfId="0" applyNumberFormat="1" applyFont="1" applyFill="1" applyBorder="1" applyAlignment="1">
      <alignment horizontal="center" vertical="top" wrapText="1"/>
    </xf>
    <xf numFmtId="164" fontId="23" fillId="4" borderId="11" xfId="0" applyNumberFormat="1" applyFont="1" applyFill="1" applyBorder="1" applyAlignment="1">
      <alignment horizontal="center" vertical="top" wrapText="1"/>
    </xf>
    <xf numFmtId="164" fontId="1" fillId="9" borderId="67" xfId="0" applyNumberFormat="1" applyFont="1" applyFill="1" applyBorder="1" applyAlignment="1">
      <alignment horizontal="center" vertical="top" wrapText="1"/>
    </xf>
    <xf numFmtId="164" fontId="1" fillId="9" borderId="58" xfId="0" applyNumberFormat="1" applyFont="1" applyFill="1" applyBorder="1" applyAlignment="1">
      <alignment horizontal="center" vertical="top" wrapText="1"/>
    </xf>
    <xf numFmtId="164" fontId="6" fillId="10" borderId="65" xfId="0" applyNumberFormat="1" applyFont="1" applyFill="1" applyBorder="1" applyAlignment="1">
      <alignment horizontal="center" vertical="top"/>
    </xf>
    <xf numFmtId="164" fontId="6" fillId="10" borderId="66" xfId="0" applyNumberFormat="1" applyFont="1" applyFill="1" applyBorder="1" applyAlignment="1">
      <alignment horizontal="center" vertical="top"/>
    </xf>
    <xf numFmtId="0" fontId="1" fillId="3" borderId="1"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0" borderId="19" xfId="0" applyFont="1" applyBorder="1" applyAlignment="1">
      <alignment horizontal="center" vertical="top"/>
    </xf>
    <xf numFmtId="0" fontId="6" fillId="10" borderId="56" xfId="0" applyFont="1" applyFill="1" applyBorder="1" applyAlignment="1">
      <alignment horizontal="center" vertical="top" wrapText="1"/>
    </xf>
    <xf numFmtId="0" fontId="6" fillId="10" borderId="2" xfId="0" applyFont="1" applyFill="1" applyBorder="1" applyAlignment="1">
      <alignment horizontal="center" vertical="top" wrapText="1"/>
    </xf>
    <xf numFmtId="0" fontId="9" fillId="10" borderId="27" xfId="0" applyFont="1" applyFill="1" applyBorder="1" applyAlignment="1">
      <alignment horizontal="center" vertical="top" wrapText="1"/>
    </xf>
    <xf numFmtId="164" fontId="1" fillId="9" borderId="30" xfId="0" applyNumberFormat="1" applyFont="1" applyFill="1" applyBorder="1" applyAlignment="1">
      <alignment horizontal="center" vertical="top" wrapText="1"/>
    </xf>
    <xf numFmtId="164" fontId="1" fillId="9" borderId="70" xfId="0" applyNumberFormat="1" applyFont="1" applyFill="1" applyBorder="1" applyAlignment="1">
      <alignment horizontal="center" vertical="top"/>
    </xf>
    <xf numFmtId="164" fontId="1" fillId="9" borderId="59" xfId="0" applyNumberFormat="1" applyFont="1" applyFill="1" applyBorder="1" applyAlignment="1">
      <alignment horizontal="center" vertical="top" wrapText="1"/>
    </xf>
    <xf numFmtId="164" fontId="1" fillId="9" borderId="31" xfId="0" applyNumberFormat="1" applyFont="1" applyFill="1" applyBorder="1" applyAlignment="1">
      <alignment horizontal="center" vertical="top"/>
    </xf>
    <xf numFmtId="164" fontId="6" fillId="10" borderId="59" xfId="0" applyNumberFormat="1" applyFont="1" applyFill="1" applyBorder="1" applyAlignment="1">
      <alignment horizontal="center" vertical="top"/>
    </xf>
    <xf numFmtId="164" fontId="6" fillId="10" borderId="70" xfId="0" applyNumberFormat="1" applyFont="1" applyFill="1" applyBorder="1" applyAlignment="1">
      <alignment horizontal="center" vertical="top"/>
    </xf>
    <xf numFmtId="164" fontId="2" fillId="10" borderId="73" xfId="0" applyNumberFormat="1" applyFont="1" applyFill="1" applyBorder="1" applyAlignment="1">
      <alignment horizontal="center" vertical="top"/>
    </xf>
    <xf numFmtId="164" fontId="1" fillId="4" borderId="62" xfId="0" applyNumberFormat="1" applyFont="1" applyFill="1" applyBorder="1" applyAlignment="1">
      <alignment horizontal="center" vertical="top" wrapText="1"/>
    </xf>
    <xf numFmtId="164" fontId="1" fillId="4" borderId="77" xfId="0" applyNumberFormat="1" applyFont="1" applyFill="1" applyBorder="1" applyAlignment="1">
      <alignment horizontal="center" vertical="top" wrapText="1"/>
    </xf>
    <xf numFmtId="49" fontId="2" fillId="10" borderId="11" xfId="0" applyNumberFormat="1" applyFont="1" applyFill="1" applyBorder="1" applyAlignment="1">
      <alignment vertical="top"/>
    </xf>
    <xf numFmtId="49" fontId="6" fillId="10" borderId="13" xfId="0" applyNumberFormat="1" applyFont="1" applyFill="1" applyBorder="1" applyAlignment="1">
      <alignment vertical="top"/>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10" borderId="25" xfId="0" applyFont="1" applyFill="1" applyBorder="1" applyAlignment="1">
      <alignment horizontal="right" vertical="top"/>
    </xf>
    <xf numFmtId="164" fontId="9" fillId="9" borderId="28" xfId="0" applyNumberFormat="1" applyFont="1" applyFill="1" applyBorder="1" applyAlignment="1">
      <alignment horizontal="center" vertical="top" wrapText="1"/>
    </xf>
    <xf numFmtId="49" fontId="2" fillId="0" borderId="64" xfId="0" applyNumberFormat="1" applyFont="1" applyFill="1" applyBorder="1" applyAlignment="1">
      <alignment horizontal="center" vertical="top"/>
    </xf>
    <xf numFmtId="0" fontId="2" fillId="0" borderId="39" xfId="0" applyFont="1" applyFill="1" applyBorder="1" applyAlignment="1">
      <alignment vertical="center" wrapText="1"/>
    </xf>
    <xf numFmtId="49" fontId="2" fillId="0" borderId="0" xfId="0" applyNumberFormat="1" applyFont="1" applyFill="1" applyBorder="1" applyAlignment="1">
      <alignment horizontal="center" vertical="top"/>
    </xf>
    <xf numFmtId="49" fontId="1" fillId="0" borderId="48" xfId="0" applyNumberFormat="1" applyFont="1" applyFill="1" applyBorder="1" applyAlignment="1">
      <alignment vertical="top"/>
    </xf>
    <xf numFmtId="164" fontId="9" fillId="9" borderId="37" xfId="0" applyNumberFormat="1" applyFont="1" applyFill="1" applyBorder="1" applyAlignment="1">
      <alignment horizontal="center" vertical="top"/>
    </xf>
    <xf numFmtId="164" fontId="7" fillId="0" borderId="0" xfId="0" applyNumberFormat="1" applyFont="1" applyAlignment="1">
      <alignment vertical="top"/>
    </xf>
    <xf numFmtId="49" fontId="1" fillId="0" borderId="33" xfId="0" applyNumberFormat="1" applyFont="1" applyFill="1" applyBorder="1" applyAlignment="1">
      <alignment vertical="top" wrapText="1"/>
    </xf>
    <xf numFmtId="49" fontId="1" fillId="0" borderId="55" xfId="0" applyNumberFormat="1" applyFont="1" applyFill="1" applyBorder="1" applyAlignment="1">
      <alignment vertical="top" wrapText="1"/>
    </xf>
    <xf numFmtId="49" fontId="2" fillId="0" borderId="52" xfId="0" applyNumberFormat="1" applyFont="1" applyBorder="1" applyAlignment="1">
      <alignment horizontal="center" vertical="top"/>
    </xf>
    <xf numFmtId="0" fontId="1" fillId="0" borderId="25" xfId="0" applyFont="1" applyBorder="1" applyAlignment="1">
      <alignment horizontal="center" vertical="top"/>
    </xf>
    <xf numFmtId="164" fontId="1" fillId="9" borderId="22" xfId="0" applyNumberFormat="1" applyFont="1" applyFill="1" applyBorder="1" applyAlignment="1">
      <alignment horizontal="center" vertical="top"/>
    </xf>
    <xf numFmtId="164" fontId="1" fillId="9" borderId="23" xfId="0" applyNumberFormat="1" applyFont="1" applyFill="1" applyBorder="1" applyAlignment="1">
      <alignment horizontal="center" vertical="top"/>
    </xf>
    <xf numFmtId="164" fontId="1" fillId="0" borderId="25" xfId="0" applyNumberFormat="1" applyFont="1" applyFill="1" applyBorder="1" applyAlignment="1">
      <alignment vertical="top" wrapText="1"/>
    </xf>
    <xf numFmtId="0" fontId="6" fillId="0" borderId="0" xfId="0" applyFont="1"/>
    <xf numFmtId="0" fontId="6" fillId="0" borderId="36" xfId="0" applyFont="1" applyBorder="1" applyAlignment="1">
      <alignment horizontal="center"/>
    </xf>
    <xf numFmtId="0" fontId="6" fillId="0" borderId="36" xfId="0" applyFont="1" applyBorder="1"/>
    <xf numFmtId="14" fontId="6" fillId="0" borderId="36" xfId="0" applyNumberFormat="1" applyFont="1" applyBorder="1" applyAlignment="1">
      <alignment horizontal="center"/>
    </xf>
    <xf numFmtId="0" fontId="6" fillId="0" borderId="36" xfId="4" applyFont="1" applyBorder="1" applyAlignment="1">
      <alignment horizontal="left"/>
    </xf>
    <xf numFmtId="14" fontId="6" fillId="0" borderId="36" xfId="4" applyNumberFormat="1" applyFont="1" applyBorder="1" applyAlignment="1">
      <alignment horizontal="center"/>
    </xf>
    <xf numFmtId="0" fontId="6" fillId="0" borderId="36" xfId="4" applyFont="1" applyBorder="1" applyAlignment="1">
      <alignment horizontal="center"/>
    </xf>
    <xf numFmtId="0" fontId="6" fillId="0" borderId="36" xfId="0" applyFont="1" applyBorder="1" applyAlignment="1">
      <alignment horizontal="left"/>
    </xf>
    <xf numFmtId="49" fontId="2" fillId="8" borderId="18" xfId="0" applyNumberFormat="1" applyFont="1" applyFill="1" applyBorder="1" applyAlignment="1">
      <alignment horizontal="center" vertical="center" wrapText="1"/>
    </xf>
    <xf numFmtId="49" fontId="2" fillId="8" borderId="25" xfId="0" applyNumberFormat="1" applyFont="1" applyFill="1" applyBorder="1" applyAlignment="1">
      <alignment horizontal="center" vertical="top"/>
    </xf>
    <xf numFmtId="49" fontId="2" fillId="2" borderId="23" xfId="0" applyNumberFormat="1" applyFont="1" applyFill="1" applyBorder="1" applyAlignment="1">
      <alignment vertical="top"/>
    </xf>
    <xf numFmtId="49" fontId="3" fillId="0" borderId="12" xfId="0" applyNumberFormat="1" applyFont="1" applyBorder="1" applyAlignment="1">
      <alignment horizontal="center" vertical="top" wrapText="1"/>
    </xf>
    <xf numFmtId="49" fontId="1" fillId="0" borderId="54" xfId="0" applyNumberFormat="1" applyFont="1" applyBorder="1" applyAlignment="1">
      <alignment horizontal="center" vertical="top" wrapText="1"/>
    </xf>
    <xf numFmtId="49" fontId="2" fillId="0" borderId="52" xfId="0" applyNumberFormat="1" applyFont="1" applyBorder="1" applyAlignment="1">
      <alignment horizontal="center" vertical="top" wrapText="1"/>
    </xf>
    <xf numFmtId="49" fontId="9" fillId="0" borderId="56" xfId="0" applyNumberFormat="1" applyFont="1" applyFill="1" applyBorder="1" applyAlignment="1">
      <alignment horizontal="center" vertical="top"/>
    </xf>
    <xf numFmtId="0" fontId="6" fillId="0" borderId="47" xfId="0" applyFont="1" applyBorder="1" applyAlignment="1">
      <alignment horizontal="center" vertical="top"/>
    </xf>
    <xf numFmtId="164" fontId="6" fillId="9" borderId="18" xfId="0" applyNumberFormat="1" applyFont="1" applyFill="1" applyBorder="1" applyAlignment="1">
      <alignment horizontal="center" vertical="top"/>
    </xf>
    <xf numFmtId="164" fontId="6" fillId="9" borderId="40" xfId="0" applyNumberFormat="1" applyFont="1" applyFill="1" applyBorder="1" applyAlignment="1">
      <alignment horizontal="center" vertical="top"/>
    </xf>
    <xf numFmtId="164" fontId="6" fillId="9" borderId="64" xfId="0" applyNumberFormat="1" applyFont="1" applyFill="1" applyBorder="1" applyAlignment="1">
      <alignment horizontal="center" vertical="top"/>
    </xf>
    <xf numFmtId="164" fontId="6" fillId="4" borderId="18" xfId="0" applyNumberFormat="1" applyFont="1" applyFill="1" applyBorder="1" applyAlignment="1">
      <alignment horizontal="center" vertical="top"/>
    </xf>
    <xf numFmtId="164" fontId="6" fillId="4" borderId="40" xfId="0" applyNumberFormat="1" applyFont="1" applyFill="1" applyBorder="1" applyAlignment="1">
      <alignment horizontal="center" vertical="top"/>
    </xf>
    <xf numFmtId="164" fontId="6" fillId="4" borderId="64" xfId="0" applyNumberFormat="1" applyFont="1" applyFill="1" applyBorder="1" applyAlignment="1">
      <alignment horizontal="center" vertical="top"/>
    </xf>
    <xf numFmtId="0" fontId="6" fillId="0" borderId="31" xfId="0" applyFont="1" applyFill="1" applyBorder="1" applyAlignment="1">
      <alignment vertical="top" wrapText="1"/>
    </xf>
    <xf numFmtId="49" fontId="9" fillId="0" borderId="57" xfId="0" applyNumberFormat="1" applyFont="1" applyFill="1" applyBorder="1" applyAlignment="1">
      <alignment horizontal="center" vertical="top"/>
    </xf>
    <xf numFmtId="164" fontId="6" fillId="9" borderId="46" xfId="0" applyNumberFormat="1" applyFont="1" applyFill="1" applyBorder="1" applyAlignment="1">
      <alignment horizontal="center" vertical="top"/>
    </xf>
    <xf numFmtId="164" fontId="6" fillId="4" borderId="46" xfId="0" applyNumberFormat="1" applyFont="1" applyFill="1" applyBorder="1" applyAlignment="1">
      <alignment horizontal="center" vertical="top"/>
    </xf>
    <xf numFmtId="164" fontId="6" fillId="9" borderId="36" xfId="0" applyNumberFormat="1" applyFont="1" applyFill="1" applyBorder="1" applyAlignment="1">
      <alignment horizontal="center" vertical="top"/>
    </xf>
    <xf numFmtId="164" fontId="6" fillId="9" borderId="58" xfId="0" applyNumberFormat="1" applyFont="1" applyFill="1" applyBorder="1" applyAlignment="1">
      <alignment horizontal="center" vertical="top"/>
    </xf>
    <xf numFmtId="49" fontId="9" fillId="0" borderId="19" xfId="0" applyNumberFormat="1" applyFont="1" applyFill="1" applyBorder="1" applyAlignment="1">
      <alignment horizontal="center" vertical="top"/>
    </xf>
    <xf numFmtId="0" fontId="6" fillId="0" borderId="29" xfId="0" applyFont="1" applyBorder="1" applyAlignment="1">
      <alignment horizontal="center" vertical="top"/>
    </xf>
    <xf numFmtId="164" fontId="6" fillId="4" borderId="29" xfId="0" applyNumberFormat="1" applyFont="1" applyFill="1" applyBorder="1" applyAlignment="1">
      <alignment horizontal="center" vertical="top"/>
    </xf>
    <xf numFmtId="49" fontId="9" fillId="0" borderId="52" xfId="0" applyNumberFormat="1" applyFont="1" applyFill="1" applyBorder="1" applyAlignment="1">
      <alignment horizontal="center" vertical="top"/>
    </xf>
    <xf numFmtId="0" fontId="9" fillId="9" borderId="29" xfId="0" applyFont="1" applyFill="1" applyBorder="1" applyAlignment="1">
      <alignment horizontal="right" vertical="top"/>
    </xf>
    <xf numFmtId="164" fontId="9" fillId="9" borderId="64" xfId="0" applyNumberFormat="1" applyFont="1" applyFill="1" applyBorder="1" applyAlignment="1">
      <alignment horizontal="center" vertical="top"/>
    </xf>
    <xf numFmtId="164" fontId="9" fillId="9" borderId="34" xfId="0" applyNumberFormat="1" applyFont="1" applyFill="1" applyBorder="1" applyAlignment="1">
      <alignment horizontal="center" vertical="top"/>
    </xf>
    <xf numFmtId="164" fontId="2" fillId="9" borderId="70" xfId="0" applyNumberFormat="1" applyFont="1" applyFill="1" applyBorder="1" applyAlignment="1">
      <alignment horizontal="center" vertical="top"/>
    </xf>
    <xf numFmtId="164" fontId="2" fillId="4" borderId="37" xfId="0" applyNumberFormat="1" applyFont="1" applyFill="1" applyBorder="1" applyAlignment="1">
      <alignment horizontal="center" vertical="top"/>
    </xf>
    <xf numFmtId="0" fontId="1" fillId="0" borderId="56" xfId="0" applyFont="1" applyBorder="1" applyAlignment="1">
      <alignment horizontal="center" vertical="top"/>
    </xf>
    <xf numFmtId="164" fontId="1" fillId="4" borderId="39" xfId="0" applyNumberFormat="1" applyFont="1" applyFill="1" applyBorder="1" applyAlignment="1">
      <alignment horizontal="center" vertical="top" wrapText="1"/>
    </xf>
    <xf numFmtId="164" fontId="1" fillId="4" borderId="29" xfId="0" applyNumberFormat="1" applyFont="1" applyFill="1" applyBorder="1" applyAlignment="1">
      <alignment horizontal="center" vertical="top" wrapText="1"/>
    </xf>
    <xf numFmtId="164" fontId="24" fillId="4" borderId="46" xfId="0" applyNumberFormat="1" applyFont="1" applyFill="1" applyBorder="1" applyAlignment="1">
      <alignment horizontal="center" vertical="top"/>
    </xf>
    <xf numFmtId="164" fontId="24" fillId="4" borderId="36" xfId="0" applyNumberFormat="1" applyFont="1" applyFill="1" applyBorder="1" applyAlignment="1">
      <alignment horizontal="center" vertical="top"/>
    </xf>
    <xf numFmtId="164" fontId="24" fillId="4" borderId="58" xfId="0" applyNumberFormat="1" applyFont="1" applyFill="1" applyBorder="1" applyAlignment="1">
      <alignment horizontal="center" vertical="top"/>
    </xf>
    <xf numFmtId="164" fontId="24" fillId="4" borderId="40" xfId="0" applyNumberFormat="1" applyFont="1" applyFill="1" applyBorder="1" applyAlignment="1">
      <alignment horizontal="center" vertical="top"/>
    </xf>
    <xf numFmtId="164" fontId="24" fillId="4" borderId="34" xfId="0" applyNumberFormat="1" applyFont="1" applyFill="1" applyBorder="1" applyAlignment="1">
      <alignment horizontal="center" vertical="top"/>
    </xf>
    <xf numFmtId="164" fontId="23" fillId="9" borderId="39" xfId="0" applyNumberFormat="1" applyFont="1" applyFill="1" applyBorder="1" applyAlignment="1">
      <alignment horizontal="center" vertical="top"/>
    </xf>
    <xf numFmtId="164" fontId="23" fillId="9" borderId="40" xfId="0" applyNumberFormat="1" applyFont="1" applyFill="1" applyBorder="1" applyAlignment="1">
      <alignment horizontal="center" vertical="top"/>
    </xf>
    <xf numFmtId="164" fontId="23" fillId="4" borderId="17" xfId="0" applyNumberFormat="1" applyFont="1" applyFill="1" applyBorder="1" applyAlignment="1">
      <alignment horizontal="center" vertical="top" wrapText="1"/>
    </xf>
    <xf numFmtId="164" fontId="23" fillId="4" borderId="41" xfId="0" applyNumberFormat="1" applyFont="1" applyFill="1" applyBorder="1" applyAlignment="1">
      <alignment horizontal="center" vertical="top" wrapText="1"/>
    </xf>
    <xf numFmtId="164" fontId="23" fillId="4" borderId="42" xfId="0" applyNumberFormat="1" applyFont="1" applyFill="1" applyBorder="1" applyAlignment="1">
      <alignment horizontal="center" vertical="top" wrapText="1"/>
    </xf>
    <xf numFmtId="164" fontId="23" fillId="4" borderId="43" xfId="0" applyNumberFormat="1" applyFont="1" applyFill="1" applyBorder="1" applyAlignment="1">
      <alignment horizontal="center" vertical="top" wrapText="1"/>
    </xf>
    <xf numFmtId="164" fontId="23" fillId="4" borderId="18" xfId="0" applyNumberFormat="1" applyFont="1" applyFill="1" applyBorder="1" applyAlignment="1">
      <alignment horizontal="center" vertical="top" wrapText="1"/>
    </xf>
    <xf numFmtId="164" fontId="23" fillId="4" borderId="13" xfId="0" applyNumberFormat="1" applyFont="1" applyFill="1" applyBorder="1" applyAlignment="1">
      <alignment horizontal="center" vertical="top" wrapText="1"/>
    </xf>
    <xf numFmtId="164" fontId="23" fillId="4" borderId="21" xfId="0" applyNumberFormat="1" applyFont="1" applyFill="1" applyBorder="1" applyAlignment="1">
      <alignment horizontal="center" vertical="top" wrapText="1"/>
    </xf>
    <xf numFmtId="164" fontId="23" fillId="4" borderId="37" xfId="0" applyNumberFormat="1" applyFont="1" applyFill="1" applyBorder="1" applyAlignment="1">
      <alignment horizontal="center" vertical="top" wrapText="1"/>
    </xf>
    <xf numFmtId="49" fontId="2" fillId="0" borderId="64" xfId="0" applyNumberFormat="1" applyFont="1" applyFill="1" applyBorder="1" applyAlignment="1">
      <alignment horizontal="center" vertical="top"/>
    </xf>
    <xf numFmtId="49" fontId="2" fillId="0" borderId="0" xfId="0" applyNumberFormat="1" applyFont="1" applyFill="1" applyBorder="1" applyAlignment="1">
      <alignment horizontal="center" vertical="top"/>
    </xf>
    <xf numFmtId="164" fontId="24" fillId="10" borderId="39" xfId="0" applyNumberFormat="1" applyFont="1" applyFill="1" applyBorder="1" applyAlignment="1">
      <alignment horizontal="center" vertical="top"/>
    </xf>
    <xf numFmtId="164" fontId="24" fillId="10" borderId="40" xfId="0" applyNumberFormat="1" applyFont="1" applyFill="1" applyBorder="1" applyAlignment="1">
      <alignment horizontal="center" vertical="top"/>
    </xf>
    <xf numFmtId="164" fontId="6" fillId="9" borderId="29" xfId="0" applyNumberFormat="1" applyFont="1" applyFill="1" applyBorder="1" applyAlignment="1">
      <alignment horizontal="center" vertical="top"/>
    </xf>
    <xf numFmtId="49" fontId="6" fillId="0" borderId="7"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xf>
    <xf numFmtId="49" fontId="1" fillId="0" borderId="56" xfId="0" applyNumberFormat="1" applyFont="1" applyFill="1" applyBorder="1" applyAlignment="1">
      <alignment horizontal="center" vertical="top"/>
    </xf>
    <xf numFmtId="0" fontId="2" fillId="10" borderId="27" xfId="0" applyFont="1" applyFill="1" applyBorder="1" applyAlignment="1">
      <alignment horizontal="right" vertical="top"/>
    </xf>
    <xf numFmtId="0" fontId="20" fillId="0" borderId="0" xfId="0" applyFont="1" applyAlignment="1">
      <alignment horizontal="center" vertical="center"/>
    </xf>
    <xf numFmtId="164" fontId="2" fillId="2" borderId="3" xfId="0" applyNumberFormat="1" applyFont="1" applyFill="1" applyBorder="1" applyAlignment="1">
      <alignment horizontal="center" vertical="top"/>
    </xf>
    <xf numFmtId="164" fontId="2" fillId="2" borderId="53" xfId="0" applyNumberFormat="1" applyFont="1" applyFill="1" applyBorder="1" applyAlignment="1">
      <alignment horizontal="center" vertical="top"/>
    </xf>
    <xf numFmtId="49" fontId="12" fillId="10" borderId="40" xfId="0" applyNumberFormat="1" applyFont="1" applyFill="1" applyBorder="1" applyAlignment="1">
      <alignment horizontal="center" vertical="top" wrapText="1"/>
    </xf>
    <xf numFmtId="49" fontId="12" fillId="10" borderId="13" xfId="0" applyNumberFormat="1" applyFont="1" applyFill="1" applyBorder="1" applyAlignment="1">
      <alignment horizontal="center" vertical="top" wrapText="1"/>
    </xf>
    <xf numFmtId="49" fontId="12" fillId="10" borderId="60" xfId="0" applyNumberFormat="1" applyFont="1" applyFill="1" applyBorder="1" applyAlignment="1">
      <alignment horizontal="center" vertical="top" wrapText="1"/>
    </xf>
    <xf numFmtId="49" fontId="6" fillId="0" borderId="34" xfId="0" applyNumberFormat="1" applyFont="1" applyFill="1" applyBorder="1" applyAlignment="1">
      <alignment horizontal="left" vertical="top" wrapText="1"/>
    </xf>
    <xf numFmtId="49" fontId="6" fillId="0" borderId="48" xfId="0" applyNumberFormat="1" applyFont="1" applyFill="1" applyBorder="1" applyAlignment="1">
      <alignment horizontal="left" vertical="top" wrapText="1"/>
    </xf>
    <xf numFmtId="49" fontId="6" fillId="0" borderId="69" xfId="0" applyNumberFormat="1" applyFont="1" applyFill="1" applyBorder="1" applyAlignment="1">
      <alignment horizontal="left" vertical="top" wrapText="1"/>
    </xf>
    <xf numFmtId="0" fontId="22" fillId="0" borderId="50"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49" xfId="0" applyFont="1" applyFill="1" applyBorder="1" applyAlignment="1">
      <alignment horizontal="left" vertical="top" wrapText="1"/>
    </xf>
    <xf numFmtId="164" fontId="1" fillId="0" borderId="17" xfId="0" applyNumberFormat="1" applyFont="1" applyFill="1" applyBorder="1" applyAlignment="1">
      <alignment horizontal="left" vertical="top" wrapText="1"/>
    </xf>
    <xf numFmtId="164" fontId="1" fillId="0" borderId="18" xfId="0" applyNumberFormat="1" applyFont="1" applyFill="1" applyBorder="1" applyAlignment="1">
      <alignment horizontal="left" vertical="top" wrapText="1"/>
    </xf>
    <xf numFmtId="164" fontId="1" fillId="0" borderId="39" xfId="0" applyNumberFormat="1" applyFont="1" applyFill="1" applyBorder="1" applyAlignment="1">
      <alignment horizontal="left" vertical="top" wrapText="1"/>
    </xf>
    <xf numFmtId="0" fontId="6" fillId="0" borderId="38" xfId="0" applyFont="1" applyFill="1" applyBorder="1" applyAlignment="1">
      <alignment horizontal="center" vertical="top" wrapText="1"/>
    </xf>
    <xf numFmtId="0" fontId="6" fillId="0" borderId="16" xfId="0" applyFont="1" applyFill="1" applyBorder="1" applyAlignment="1">
      <alignment horizontal="center" vertical="top" wrapText="1"/>
    </xf>
    <xf numFmtId="49" fontId="2" fillId="0" borderId="7" xfId="0" applyNumberFormat="1" applyFont="1" applyFill="1" applyBorder="1" applyAlignment="1">
      <alignment horizontal="center" vertical="top"/>
    </xf>
    <xf numFmtId="49" fontId="2" fillId="0" borderId="8" xfId="0" applyNumberFormat="1" applyFont="1" applyFill="1" applyBorder="1" applyAlignment="1">
      <alignment horizontal="center" vertical="top"/>
    </xf>
    <xf numFmtId="49" fontId="1" fillId="0" borderId="21" xfId="0" applyNumberFormat="1" applyFont="1" applyFill="1" applyBorder="1" applyAlignment="1">
      <alignment horizontal="center" vertical="top" wrapText="1"/>
    </xf>
    <xf numFmtId="0" fontId="9" fillId="9" borderId="47" xfId="0" applyFont="1" applyFill="1" applyBorder="1" applyAlignment="1">
      <alignment horizontal="left" vertical="top" wrapText="1"/>
    </xf>
    <xf numFmtId="0" fontId="9" fillId="9" borderId="58" xfId="0" applyFont="1" applyFill="1" applyBorder="1" applyAlignment="1">
      <alignment horizontal="left" vertical="top" wrapText="1"/>
    </xf>
    <xf numFmtId="0" fontId="9" fillId="9" borderId="33" xfId="0" applyFont="1" applyFill="1" applyBorder="1" applyAlignment="1">
      <alignment horizontal="left" vertical="top" wrapText="1"/>
    </xf>
    <xf numFmtId="0" fontId="2" fillId="5" borderId="47" xfId="0" applyFont="1" applyFill="1" applyBorder="1" applyAlignment="1">
      <alignment horizontal="right" vertical="top"/>
    </xf>
    <xf numFmtId="0" fontId="2" fillId="5" borderId="58" xfId="0" applyFont="1" applyFill="1" applyBorder="1" applyAlignment="1">
      <alignment horizontal="right" vertical="top"/>
    </xf>
    <xf numFmtId="0" fontId="2" fillId="5" borderId="33" xfId="0" applyFont="1" applyFill="1" applyBorder="1" applyAlignment="1">
      <alignment horizontal="right" vertical="top"/>
    </xf>
    <xf numFmtId="0" fontId="1" fillId="0" borderId="46" xfId="0" applyFont="1" applyBorder="1" applyAlignment="1">
      <alignment horizontal="left" vertical="top"/>
    </xf>
    <xf numFmtId="0" fontId="1" fillId="0" borderId="36" xfId="0" applyFont="1" applyBorder="1" applyAlignment="1">
      <alignment horizontal="left" vertical="top"/>
    </xf>
    <xf numFmtId="0" fontId="1" fillId="0" borderId="70" xfId="0" applyFont="1" applyBorder="1" applyAlignment="1">
      <alignment horizontal="left" vertical="top"/>
    </xf>
    <xf numFmtId="0" fontId="1" fillId="0" borderId="37" xfId="0" applyFont="1" applyBorder="1" applyAlignment="1">
      <alignment horizontal="left" vertical="top"/>
    </xf>
    <xf numFmtId="49" fontId="1" fillId="0" borderId="50" xfId="0" applyNumberFormat="1" applyFont="1" applyFill="1" applyBorder="1" applyAlignment="1">
      <alignment horizontal="left" vertical="top" wrapText="1"/>
    </xf>
    <xf numFmtId="49" fontId="1" fillId="0" borderId="49" xfId="0" applyNumberFormat="1" applyFont="1" applyFill="1" applyBorder="1" applyAlignment="1">
      <alignment horizontal="left" vertical="top" wrapText="1"/>
    </xf>
    <xf numFmtId="16" fontId="6" fillId="0" borderId="21" xfId="0" applyNumberFormat="1" applyFont="1" applyFill="1" applyBorder="1" applyAlignment="1">
      <alignment horizontal="center" vertical="top"/>
    </xf>
    <xf numFmtId="0" fontId="6" fillId="0" borderId="21" xfId="0" applyNumberFormat="1" applyFont="1" applyFill="1" applyBorder="1" applyAlignment="1">
      <alignment horizontal="center" vertical="top"/>
    </xf>
    <xf numFmtId="49" fontId="6" fillId="0" borderId="38" xfId="0" applyNumberFormat="1" applyFont="1" applyFill="1" applyBorder="1" applyAlignment="1">
      <alignment horizontal="left" vertical="top" wrapText="1"/>
    </xf>
    <xf numFmtId="49" fontId="6" fillId="0" borderId="21" xfId="0" applyNumberFormat="1" applyFont="1" applyFill="1" applyBorder="1" applyAlignment="1">
      <alignment horizontal="left" vertical="top" wrapText="1"/>
    </xf>
    <xf numFmtId="0" fontId="18" fillId="0" borderId="50" xfId="0" applyNumberFormat="1" applyFont="1" applyBorder="1" applyAlignment="1">
      <alignment vertical="top" wrapText="1"/>
    </xf>
    <xf numFmtId="0" fontId="14" fillId="8" borderId="10" xfId="0" applyFont="1" applyFill="1" applyBorder="1" applyAlignment="1">
      <alignment horizontal="center" vertical="top" wrapText="1"/>
    </xf>
    <xf numFmtId="0" fontId="14" fillId="8" borderId="8" xfId="0" applyFont="1" applyFill="1" applyBorder="1" applyAlignment="1">
      <alignment horizontal="center" vertical="top" wrapText="1"/>
    </xf>
    <xf numFmtId="0" fontId="14" fillId="2" borderId="13" xfId="0" applyFont="1" applyFill="1" applyBorder="1" applyAlignment="1">
      <alignment horizontal="center" vertical="top" wrapText="1"/>
    </xf>
    <xf numFmtId="0" fontId="14" fillId="2" borderId="12" xfId="0" applyFont="1" applyFill="1" applyBorder="1" applyAlignment="1">
      <alignment horizontal="center" vertical="top" wrapText="1"/>
    </xf>
    <xf numFmtId="0" fontId="14" fillId="4" borderId="0" xfId="0" applyFont="1" applyFill="1" applyBorder="1" applyAlignment="1">
      <alignment horizontal="center" vertical="top" wrapText="1"/>
    </xf>
    <xf numFmtId="0" fontId="14" fillId="4" borderId="49" xfId="0" applyFont="1" applyFill="1" applyBorder="1" applyAlignment="1">
      <alignment horizontal="center" vertical="top" wrapText="1"/>
    </xf>
    <xf numFmtId="49" fontId="6" fillId="0" borderId="7" xfId="0" applyNumberFormat="1" applyFont="1" applyFill="1" applyBorder="1" applyAlignment="1">
      <alignment horizontal="center" vertical="top" wrapText="1"/>
    </xf>
    <xf numFmtId="49" fontId="6" fillId="0" borderId="8" xfId="0" applyNumberFormat="1" applyFont="1" applyFill="1" applyBorder="1" applyAlignment="1">
      <alignment horizontal="center" vertical="top" wrapText="1"/>
    </xf>
    <xf numFmtId="49" fontId="4" fillId="0" borderId="49" xfId="0" applyNumberFormat="1" applyFont="1" applyFill="1" applyBorder="1" applyAlignment="1">
      <alignment horizontal="center" vertical="top" wrapText="1"/>
    </xf>
    <xf numFmtId="0" fontId="14" fillId="10" borderId="55" xfId="0" applyFont="1" applyFill="1" applyBorder="1" applyAlignment="1">
      <alignment horizontal="center" vertical="top" wrapText="1"/>
    </xf>
    <xf numFmtId="0" fontId="14" fillId="10" borderId="28" xfId="0" applyFont="1" applyFill="1" applyBorder="1" applyAlignment="1">
      <alignment horizontal="center" vertical="top" wrapText="1"/>
    </xf>
    <xf numFmtId="0" fontId="1" fillId="0" borderId="47" xfId="0" applyFont="1" applyBorder="1" applyAlignment="1">
      <alignment horizontal="left" vertical="top" wrapText="1"/>
    </xf>
    <xf numFmtId="0" fontId="1" fillId="0" borderId="58" xfId="0" applyFont="1" applyBorder="1" applyAlignment="1">
      <alignment horizontal="left" vertical="top" wrapText="1"/>
    </xf>
    <xf numFmtId="0" fontId="1" fillId="0" borderId="33" xfId="0" applyFont="1" applyBorder="1" applyAlignment="1">
      <alignment horizontal="left" vertical="top" wrapText="1"/>
    </xf>
    <xf numFmtId="49" fontId="2" fillId="4" borderId="30" xfId="0" applyNumberFormat="1" applyFont="1" applyFill="1" applyBorder="1" applyAlignment="1">
      <alignment horizontal="center" vertical="top"/>
    </xf>
    <xf numFmtId="49" fontId="2" fillId="4" borderId="32" xfId="0" applyNumberFormat="1" applyFont="1" applyFill="1" applyBorder="1" applyAlignment="1">
      <alignment horizontal="center" vertical="top"/>
    </xf>
    <xf numFmtId="49" fontId="2" fillId="8" borderId="35" xfId="0" applyNumberFormat="1" applyFont="1" applyFill="1" applyBorder="1" applyAlignment="1">
      <alignment horizontal="right" vertical="top"/>
    </xf>
    <xf numFmtId="49" fontId="2" fillId="8" borderId="51" xfId="0" applyNumberFormat="1" applyFont="1" applyFill="1" applyBorder="1" applyAlignment="1">
      <alignment horizontal="right" vertical="top"/>
    </xf>
    <xf numFmtId="49" fontId="2" fillId="0" borderId="11" xfId="0" applyNumberFormat="1" applyFont="1" applyFill="1" applyBorder="1" applyAlignment="1">
      <alignment horizontal="center" vertical="top"/>
    </xf>
    <xf numFmtId="49" fontId="2" fillId="0" borderId="12" xfId="0" applyNumberFormat="1" applyFont="1" applyFill="1" applyBorder="1" applyAlignment="1">
      <alignment horizontal="center" vertical="top"/>
    </xf>
    <xf numFmtId="49" fontId="6" fillId="0" borderId="50" xfId="0" applyNumberFormat="1" applyFont="1" applyFill="1" applyBorder="1" applyAlignment="1">
      <alignment horizontal="left" vertical="top" wrapText="1"/>
    </xf>
    <xf numFmtId="49" fontId="6" fillId="0" borderId="49" xfId="0" applyNumberFormat="1" applyFont="1" applyFill="1" applyBorder="1" applyAlignment="1">
      <alignment horizontal="left" vertical="top" wrapText="1"/>
    </xf>
    <xf numFmtId="49" fontId="1" fillId="0" borderId="20"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9" fontId="2" fillId="0" borderId="1" xfId="0" applyNumberFormat="1" applyFont="1" applyFill="1" applyBorder="1" applyAlignment="1">
      <alignment horizontal="center" vertical="top"/>
    </xf>
    <xf numFmtId="49" fontId="2" fillId="0" borderId="52" xfId="0" applyNumberFormat="1" applyFont="1" applyFill="1" applyBorder="1" applyAlignment="1">
      <alignment horizontal="center" vertical="top"/>
    </xf>
    <xf numFmtId="0" fontId="1" fillId="0" borderId="46" xfId="0" applyFont="1" applyBorder="1" applyAlignment="1">
      <alignment horizontal="left" vertical="top" wrapText="1"/>
    </xf>
    <xf numFmtId="0" fontId="1" fillId="0" borderId="36" xfId="0" applyFont="1" applyBorder="1" applyAlignment="1">
      <alignment horizontal="left" vertical="top" wrapText="1"/>
    </xf>
    <xf numFmtId="0" fontId="1" fillId="0" borderId="70" xfId="0" applyFont="1" applyBorder="1" applyAlignment="1">
      <alignment horizontal="left" vertical="top" wrapText="1"/>
    </xf>
    <xf numFmtId="0" fontId="1" fillId="0" borderId="37" xfId="0" applyFont="1" applyBorder="1" applyAlignment="1">
      <alignment horizontal="left" vertical="top" wrapText="1"/>
    </xf>
    <xf numFmtId="0" fontId="8" fillId="0" borderId="0" xfId="0" applyFont="1" applyAlignment="1">
      <alignment horizontal="center" vertical="top" wrapText="1"/>
    </xf>
    <xf numFmtId="0" fontId="6" fillId="0" borderId="38" xfId="0" applyNumberFormat="1" applyFont="1" applyBorder="1" applyAlignment="1">
      <alignment horizontal="center" vertical="center" textRotation="90"/>
    </xf>
    <xf numFmtId="0" fontId="6" fillId="0" borderId="16" xfId="0" applyNumberFormat="1" applyFont="1" applyBorder="1" applyAlignment="1">
      <alignment horizontal="center" vertical="center" textRotation="90"/>
    </xf>
    <xf numFmtId="0" fontId="1" fillId="0" borderId="1"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52" xfId="0" applyNumberFormat="1" applyFont="1" applyBorder="1" applyAlignment="1">
      <alignment horizontal="center" vertical="center" wrapText="1"/>
    </xf>
    <xf numFmtId="0" fontId="1" fillId="0" borderId="42" xfId="0" applyFont="1" applyBorder="1" applyAlignment="1">
      <alignment horizontal="center" vertical="center" textRotation="90" wrapText="1"/>
    </xf>
    <xf numFmtId="0" fontId="1" fillId="0" borderId="36" xfId="0" applyFont="1" applyBorder="1" applyAlignment="1">
      <alignment horizontal="center" vertical="center" textRotation="90" wrapText="1"/>
    </xf>
    <xf numFmtId="0" fontId="1" fillId="0" borderId="23" xfId="0" applyFont="1" applyBorder="1" applyAlignment="1">
      <alignment horizontal="center" vertical="center" textRotation="90" wrapText="1"/>
    </xf>
    <xf numFmtId="0" fontId="1" fillId="0" borderId="14"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5" xfId="0" applyFont="1" applyBorder="1" applyAlignment="1">
      <alignment horizontal="center" vertical="center" wrapText="1"/>
    </xf>
    <xf numFmtId="0" fontId="12" fillId="4" borderId="38" xfId="0" applyFont="1" applyFill="1" applyBorder="1" applyAlignment="1">
      <alignment horizontal="center" vertical="center" textRotation="90" wrapText="1"/>
    </xf>
    <xf numFmtId="0" fontId="12" fillId="4" borderId="16" xfId="0" applyFont="1" applyFill="1" applyBorder="1" applyAlignment="1">
      <alignment horizontal="center" vertical="center" textRotation="90" wrapText="1"/>
    </xf>
    <xf numFmtId="0" fontId="6" fillId="10" borderId="25" xfId="0" applyFont="1" applyFill="1" applyBorder="1" applyAlignment="1">
      <alignment horizontal="center" vertical="top" wrapText="1"/>
    </xf>
    <xf numFmtId="0" fontId="6" fillId="10" borderId="28" xfId="0" applyFont="1" applyFill="1" applyBorder="1" applyAlignment="1">
      <alignment horizontal="center" vertical="top" wrapText="1"/>
    </xf>
    <xf numFmtId="49" fontId="6" fillId="0" borderId="56" xfId="0" applyNumberFormat="1" applyFont="1" applyFill="1" applyBorder="1" applyAlignment="1">
      <alignment horizontal="center" vertical="top" wrapText="1"/>
    </xf>
    <xf numFmtId="49" fontId="6" fillId="0" borderId="19" xfId="0" applyNumberFormat="1" applyFont="1" applyFill="1" applyBorder="1" applyAlignment="1">
      <alignment horizontal="center" vertical="top" wrapText="1"/>
    </xf>
    <xf numFmtId="0" fontId="6" fillId="0" borderId="39" xfId="0" applyFont="1" applyFill="1" applyBorder="1" applyAlignment="1">
      <alignment horizontal="left" vertical="top" wrapText="1"/>
    </xf>
    <xf numFmtId="0" fontId="6" fillId="0" borderId="44" xfId="0" applyFont="1" applyFill="1" applyBorder="1" applyAlignment="1">
      <alignment horizontal="left" vertical="top" wrapText="1"/>
    </xf>
    <xf numFmtId="49" fontId="6" fillId="0" borderId="34" xfId="0" applyNumberFormat="1" applyFont="1" applyFill="1" applyBorder="1" applyAlignment="1">
      <alignment horizontal="center" vertical="top" wrapText="1"/>
    </xf>
    <xf numFmtId="49" fontId="6" fillId="0" borderId="69" xfId="0" applyNumberFormat="1" applyFont="1" applyFill="1" applyBorder="1" applyAlignment="1">
      <alignment horizontal="center" vertical="top" wrapText="1"/>
    </xf>
    <xf numFmtId="49" fontId="2" fillId="0" borderId="64" xfId="0" applyNumberFormat="1" applyFont="1" applyFill="1" applyBorder="1" applyAlignment="1">
      <alignment horizontal="center" vertical="top"/>
    </xf>
    <xf numFmtId="49" fontId="2" fillId="0" borderId="0" xfId="0" applyNumberFormat="1" applyFont="1" applyFill="1" applyBorder="1" applyAlignment="1">
      <alignment horizontal="center" vertical="top"/>
    </xf>
    <xf numFmtId="49" fontId="6" fillId="10" borderId="73" xfId="0" applyNumberFormat="1" applyFont="1" applyFill="1" applyBorder="1" applyAlignment="1">
      <alignment horizontal="center" vertical="top"/>
    </xf>
    <xf numFmtId="49" fontId="6" fillId="10" borderId="55" xfId="0" applyNumberFormat="1" applyFont="1" applyFill="1" applyBorder="1" applyAlignment="1">
      <alignment horizontal="center" vertical="top"/>
    </xf>
    <xf numFmtId="49" fontId="6" fillId="10" borderId="28" xfId="0" applyNumberFormat="1" applyFont="1" applyFill="1" applyBorder="1" applyAlignment="1">
      <alignment horizontal="center" vertical="top"/>
    </xf>
    <xf numFmtId="49" fontId="6" fillId="0" borderId="40" xfId="0" applyNumberFormat="1" applyFont="1" applyFill="1" applyBorder="1" applyAlignment="1">
      <alignment horizontal="center" vertical="top"/>
    </xf>
    <xf numFmtId="49" fontId="6" fillId="0" borderId="12" xfId="0" applyNumberFormat="1" applyFont="1" applyFill="1" applyBorder="1" applyAlignment="1">
      <alignment horizontal="center" vertical="top"/>
    </xf>
    <xf numFmtId="49" fontId="1" fillId="4" borderId="64" xfId="0" applyNumberFormat="1" applyFont="1" applyFill="1" applyBorder="1" applyAlignment="1">
      <alignment horizontal="left" vertical="top" wrapText="1"/>
    </xf>
    <xf numFmtId="49" fontId="1" fillId="4" borderId="49" xfId="0" applyNumberFormat="1" applyFont="1" applyFill="1" applyBorder="1" applyAlignment="1">
      <alignment horizontal="left" vertical="top" wrapText="1"/>
    </xf>
    <xf numFmtId="49" fontId="2" fillId="0" borderId="10"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1" fillId="0" borderId="21" xfId="0" applyNumberFormat="1" applyFont="1" applyBorder="1" applyAlignment="1">
      <alignment horizontal="center" vertical="top"/>
    </xf>
    <xf numFmtId="49" fontId="1" fillId="0" borderId="16" xfId="0" applyNumberFormat="1" applyFont="1" applyBorder="1" applyAlignment="1">
      <alignment horizontal="center" vertical="top"/>
    </xf>
    <xf numFmtId="49" fontId="2" fillId="0" borderId="48" xfId="0" applyNumberFormat="1" applyFont="1" applyBorder="1" applyAlignment="1">
      <alignment horizontal="center" vertical="top"/>
    </xf>
    <xf numFmtId="49" fontId="2" fillId="0" borderId="54" xfId="0" applyNumberFormat="1" applyFont="1" applyBorder="1" applyAlignment="1">
      <alignment horizontal="center" vertical="top"/>
    </xf>
    <xf numFmtId="49" fontId="6" fillId="0" borderId="20" xfId="0" applyNumberFormat="1" applyFont="1" applyBorder="1" applyAlignment="1">
      <alignment horizontal="center" vertical="top" wrapText="1"/>
    </xf>
    <xf numFmtId="49" fontId="6" fillId="0" borderId="21" xfId="0" applyNumberFormat="1" applyFont="1" applyBorder="1" applyAlignment="1">
      <alignment horizontal="center" vertical="top" wrapText="1"/>
    </xf>
    <xf numFmtId="49" fontId="2" fillId="0" borderId="46" xfId="0" applyNumberFormat="1" applyFont="1" applyFill="1" applyBorder="1" applyAlignment="1">
      <alignment horizontal="center" vertical="center" textRotation="90"/>
    </xf>
    <xf numFmtId="49" fontId="2" fillId="0" borderId="39" xfId="0" applyNumberFormat="1" applyFont="1" applyFill="1" applyBorder="1" applyAlignment="1">
      <alignment horizontal="center" vertical="center" textRotation="90"/>
    </xf>
    <xf numFmtId="49" fontId="2" fillId="0" borderId="1" xfId="0" applyNumberFormat="1" applyFont="1" applyBorder="1" applyAlignment="1">
      <alignment horizontal="center" vertical="top" wrapText="1"/>
    </xf>
    <xf numFmtId="49" fontId="2" fillId="0" borderId="19" xfId="0" applyNumberFormat="1" applyFont="1" applyBorder="1" applyAlignment="1">
      <alignment horizontal="center" vertical="top" wrapText="1"/>
    </xf>
    <xf numFmtId="49" fontId="2" fillId="0" borderId="52" xfId="0" applyNumberFormat="1" applyFont="1" applyBorder="1" applyAlignment="1">
      <alignment horizontal="center" vertical="top" wrapText="1"/>
    </xf>
    <xf numFmtId="49" fontId="9" fillId="10" borderId="64" xfId="0" applyNumberFormat="1" applyFont="1" applyFill="1" applyBorder="1" applyAlignment="1">
      <alignment horizontal="right" vertical="top"/>
    </xf>
    <xf numFmtId="49" fontId="9" fillId="10" borderId="34" xfId="0" applyNumberFormat="1" applyFont="1" applyFill="1" applyBorder="1" applyAlignment="1">
      <alignment horizontal="right" vertical="top"/>
    </xf>
    <xf numFmtId="164" fontId="2" fillId="0" borderId="50" xfId="0" applyNumberFormat="1" applyFont="1" applyFill="1" applyBorder="1" applyAlignment="1">
      <alignment horizontal="center" vertical="center" textRotation="90" wrapText="1"/>
    </xf>
    <xf numFmtId="164" fontId="2" fillId="0" borderId="0" xfId="0" applyNumberFormat="1" applyFont="1" applyFill="1" applyBorder="1" applyAlignment="1">
      <alignment horizontal="center" vertical="center" textRotation="90" wrapText="1"/>
    </xf>
    <xf numFmtId="164" fontId="2" fillId="0" borderId="49" xfId="0" applyNumberFormat="1" applyFont="1" applyFill="1" applyBorder="1" applyAlignment="1">
      <alignment horizontal="center" vertical="center" textRotation="90" wrapText="1"/>
    </xf>
    <xf numFmtId="0" fontId="2" fillId="0" borderId="6" xfId="0" applyFont="1" applyFill="1" applyBorder="1" applyAlignment="1">
      <alignment horizontal="left" vertical="top" wrapText="1"/>
    </xf>
    <xf numFmtId="0" fontId="2" fillId="0" borderId="48" xfId="0" applyFont="1" applyFill="1" applyBorder="1" applyAlignment="1">
      <alignment horizontal="left" vertical="top" wrapText="1"/>
    </xf>
    <xf numFmtId="0" fontId="2" fillId="0" borderId="54" xfId="0" applyFont="1" applyFill="1" applyBorder="1" applyAlignment="1">
      <alignment horizontal="left" vertical="top" wrapText="1"/>
    </xf>
    <xf numFmtId="0" fontId="6" fillId="0" borderId="15" xfId="0" applyFont="1" applyFill="1" applyBorder="1" applyAlignment="1">
      <alignment horizontal="left" vertical="top" wrapText="1"/>
    </xf>
    <xf numFmtId="164" fontId="2" fillId="5" borderId="46" xfId="0" applyNumberFormat="1" applyFont="1" applyFill="1" applyBorder="1" applyAlignment="1">
      <alignment horizontal="center" vertical="top"/>
    </xf>
    <xf numFmtId="0" fontId="7" fillId="5" borderId="36" xfId="0" applyFont="1" applyFill="1" applyBorder="1"/>
    <xf numFmtId="0" fontId="7" fillId="5" borderId="37" xfId="0" applyFont="1" applyFill="1" applyBorder="1"/>
    <xf numFmtId="164" fontId="1" fillId="0" borderId="47" xfId="0" applyNumberFormat="1" applyFont="1" applyBorder="1" applyAlignment="1">
      <alignment horizontal="center" vertical="top" wrapText="1"/>
    </xf>
    <xf numFmtId="164" fontId="1" fillId="0" borderId="58" xfId="0" applyNumberFormat="1" applyFont="1" applyBorder="1" applyAlignment="1">
      <alignment horizontal="center" vertical="top" wrapText="1"/>
    </xf>
    <xf numFmtId="164" fontId="1" fillId="0" borderId="33" xfId="0" applyNumberFormat="1" applyFont="1" applyBorder="1" applyAlignment="1">
      <alignment horizontal="center" vertical="top" wrapText="1"/>
    </xf>
    <xf numFmtId="0" fontId="9" fillId="0" borderId="3"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3" xfId="0" applyFont="1" applyBorder="1" applyAlignment="1">
      <alignment horizontal="center" vertical="center" wrapText="1"/>
    </xf>
    <xf numFmtId="164" fontId="2" fillId="5" borderId="46" xfId="0" applyNumberFormat="1" applyFont="1" applyFill="1" applyBorder="1" applyAlignment="1">
      <alignment horizontal="center" vertical="top" wrapText="1"/>
    </xf>
    <xf numFmtId="164" fontId="2" fillId="5" borderId="36" xfId="0" applyNumberFormat="1" applyFont="1" applyFill="1" applyBorder="1" applyAlignment="1">
      <alignment horizontal="center" vertical="top" wrapText="1"/>
    </xf>
    <xf numFmtId="164" fontId="2" fillId="5" borderId="37" xfId="0" applyNumberFormat="1" applyFont="1" applyFill="1" applyBorder="1" applyAlignment="1">
      <alignment horizontal="center" vertical="top" wrapText="1"/>
    </xf>
    <xf numFmtId="164" fontId="6" fillId="0" borderId="46" xfId="0" applyNumberFormat="1" applyFont="1" applyBorder="1" applyAlignment="1">
      <alignment horizontal="center" vertical="top" wrapText="1"/>
    </xf>
    <xf numFmtId="0" fontId="7" fillId="0" borderId="36" xfId="0" applyFont="1" applyBorder="1"/>
    <xf numFmtId="0" fontId="7" fillId="0" borderId="37" xfId="0" applyFont="1" applyBorder="1"/>
    <xf numFmtId="164" fontId="6" fillId="9" borderId="47" xfId="0" applyNumberFormat="1" applyFont="1" applyFill="1" applyBorder="1" applyAlignment="1">
      <alignment horizontal="center" vertical="top" wrapText="1"/>
    </xf>
    <xf numFmtId="164" fontId="6" fillId="9" borderId="58" xfId="0" applyNumberFormat="1" applyFont="1" applyFill="1" applyBorder="1" applyAlignment="1">
      <alignment horizontal="center" vertical="top" wrapText="1"/>
    </xf>
    <xf numFmtId="164" fontId="6" fillId="9" borderId="33" xfId="0" applyNumberFormat="1" applyFont="1" applyFill="1" applyBorder="1" applyAlignment="1">
      <alignment horizontal="center" vertical="top" wrapText="1"/>
    </xf>
    <xf numFmtId="0" fontId="2" fillId="5" borderId="14" xfId="0" applyFont="1" applyFill="1" applyBorder="1" applyAlignment="1">
      <alignment horizontal="right" vertical="top"/>
    </xf>
    <xf numFmtId="0" fontId="2" fillId="5" borderId="74" xfId="0" applyFont="1" applyFill="1" applyBorder="1" applyAlignment="1">
      <alignment horizontal="right" vertical="top"/>
    </xf>
    <xf numFmtId="0" fontId="2" fillId="5" borderId="68" xfId="0" applyFont="1" applyFill="1" applyBorder="1" applyAlignment="1">
      <alignment horizontal="righ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5" xfId="0" applyFont="1" applyBorder="1" applyAlignment="1">
      <alignment horizontal="center" vertical="center"/>
    </xf>
    <xf numFmtId="0" fontId="2" fillId="0" borderId="9" xfId="0" applyFont="1" applyBorder="1" applyAlignment="1">
      <alignment horizontal="center" vertical="center"/>
    </xf>
    <xf numFmtId="0" fontId="6" fillId="0" borderId="0" xfId="0" applyNumberFormat="1" applyFont="1" applyFill="1" applyBorder="1" applyAlignment="1">
      <alignment horizontal="left" vertical="top" wrapText="1"/>
    </xf>
    <xf numFmtId="49" fontId="2" fillId="8" borderId="7" xfId="0" applyNumberFormat="1" applyFont="1" applyFill="1" applyBorder="1" applyAlignment="1">
      <alignment horizontal="center" vertical="top"/>
    </xf>
    <xf numFmtId="49" fontId="2" fillId="8" borderId="8" xfId="0" applyNumberFormat="1" applyFont="1" applyFill="1" applyBorder="1" applyAlignment="1">
      <alignment horizontal="center" vertical="top"/>
    </xf>
    <xf numFmtId="0" fontId="6" fillId="0" borderId="18" xfId="0" applyFont="1" applyFill="1" applyBorder="1" applyAlignment="1">
      <alignment horizontal="left" vertical="top" wrapText="1"/>
    </xf>
    <xf numFmtId="49" fontId="2" fillId="8" borderId="10" xfId="0" applyNumberFormat="1" applyFont="1" applyFill="1" applyBorder="1" applyAlignment="1">
      <alignment horizontal="center" vertical="top"/>
    </xf>
    <xf numFmtId="49" fontId="2" fillId="2" borderId="13" xfId="0" applyNumberFormat="1" applyFont="1" applyFill="1" applyBorder="1" applyAlignment="1">
      <alignment horizontal="center" vertical="top"/>
    </xf>
    <xf numFmtId="49" fontId="2" fillId="2" borderId="12" xfId="0" applyNumberFormat="1" applyFont="1" applyFill="1" applyBorder="1" applyAlignment="1">
      <alignment horizontal="center" vertical="top"/>
    </xf>
    <xf numFmtId="49" fontId="2" fillId="4" borderId="0" xfId="0" applyNumberFormat="1" applyFont="1" applyFill="1" applyBorder="1" applyAlignment="1">
      <alignment horizontal="center" vertical="top"/>
    </xf>
    <xf numFmtId="49" fontId="2" fillId="4" borderId="49" xfId="0" applyNumberFormat="1" applyFont="1" applyFill="1" applyBorder="1" applyAlignment="1">
      <alignment horizontal="center" vertical="top"/>
    </xf>
    <xf numFmtId="49" fontId="3" fillId="4" borderId="50" xfId="0" applyNumberFormat="1" applyFont="1" applyFill="1" applyBorder="1" applyAlignment="1">
      <alignment vertical="top" wrapText="1"/>
    </xf>
    <xf numFmtId="49" fontId="3" fillId="4" borderId="0" xfId="0" applyNumberFormat="1" applyFont="1" applyFill="1" applyBorder="1" applyAlignment="1">
      <alignment vertical="top" wrapText="1"/>
    </xf>
    <xf numFmtId="0" fontId="14" fillId="4" borderId="49" xfId="0" applyFont="1" applyFill="1" applyBorder="1" applyAlignment="1">
      <alignment vertical="top" wrapText="1"/>
    </xf>
    <xf numFmtId="49" fontId="1" fillId="0" borderId="33" xfId="0" applyNumberFormat="1" applyFont="1" applyFill="1" applyBorder="1" applyAlignment="1">
      <alignment horizontal="left" vertical="top" wrapText="1"/>
    </xf>
    <xf numFmtId="49" fontId="1" fillId="0" borderId="34" xfId="0" applyNumberFormat="1" applyFont="1" applyFill="1" applyBorder="1" applyAlignment="1">
      <alignment horizontal="left" vertical="top" wrapText="1"/>
    </xf>
    <xf numFmtId="49" fontId="2" fillId="7" borderId="7" xfId="0" applyNumberFormat="1" applyFont="1" applyFill="1" applyBorder="1" applyAlignment="1">
      <alignment horizontal="left" vertical="top" wrapText="1"/>
    </xf>
    <xf numFmtId="49" fontId="2" fillId="7" borderId="50" xfId="0" applyNumberFormat="1" applyFont="1" applyFill="1" applyBorder="1" applyAlignment="1">
      <alignment horizontal="left" vertical="top" wrapText="1"/>
    </xf>
    <xf numFmtId="49" fontId="2" fillId="7" borderId="0" xfId="0" applyNumberFormat="1" applyFont="1" applyFill="1" applyBorder="1" applyAlignment="1">
      <alignment horizontal="left" vertical="top" wrapText="1"/>
    </xf>
    <xf numFmtId="49" fontId="2" fillId="7" borderId="6" xfId="0" applyNumberFormat="1" applyFont="1" applyFill="1" applyBorder="1" applyAlignment="1">
      <alignment horizontal="left" vertical="top" wrapText="1"/>
    </xf>
    <xf numFmtId="49" fontId="2" fillId="8" borderId="0" xfId="0" applyNumberFormat="1"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48" xfId="0" applyFont="1" applyFill="1" applyBorder="1" applyAlignment="1">
      <alignment horizontal="left" vertical="top" wrapText="1"/>
    </xf>
    <xf numFmtId="0" fontId="13" fillId="5" borderId="47" xfId="0" applyFont="1" applyFill="1" applyBorder="1" applyAlignment="1">
      <alignment horizontal="left" vertical="top" wrapText="1"/>
    </xf>
    <xf numFmtId="0" fontId="13" fillId="5" borderId="58" xfId="0" applyFont="1" applyFill="1" applyBorder="1" applyAlignment="1">
      <alignment horizontal="left" vertical="top" wrapText="1"/>
    </xf>
    <xf numFmtId="0" fontId="13" fillId="5" borderId="33"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62" xfId="0" applyFont="1" applyFill="1" applyBorder="1" applyAlignment="1">
      <alignment horizontal="left" vertical="top" wrapText="1"/>
    </xf>
    <xf numFmtId="0" fontId="2" fillId="2" borderId="51" xfId="0" applyFont="1" applyFill="1" applyBorder="1" applyAlignment="1">
      <alignment horizontal="left" vertical="top" wrapText="1"/>
    </xf>
    <xf numFmtId="0" fontId="2" fillId="2" borderId="53" xfId="0" applyFont="1" applyFill="1" applyBorder="1" applyAlignment="1">
      <alignment horizontal="left" vertical="top" wrapText="1"/>
    </xf>
    <xf numFmtId="49" fontId="6" fillId="0" borderId="1" xfId="0" applyNumberFormat="1" applyFont="1" applyFill="1" applyBorder="1" applyAlignment="1">
      <alignment horizontal="center" vertical="top" wrapText="1"/>
    </xf>
    <xf numFmtId="49" fontId="6" fillId="0" borderId="1" xfId="0" applyNumberFormat="1" applyFont="1" applyBorder="1" applyAlignment="1">
      <alignment horizontal="center" vertical="top" wrapText="1"/>
    </xf>
    <xf numFmtId="49" fontId="6" fillId="0" borderId="52" xfId="0" applyNumberFormat="1" applyFont="1" applyBorder="1" applyAlignment="1">
      <alignment horizontal="center" vertical="top" wrapText="1"/>
    </xf>
    <xf numFmtId="0" fontId="6" fillId="0" borderId="1" xfId="0" applyNumberFormat="1" applyFont="1" applyBorder="1" applyAlignment="1">
      <alignment horizontal="center" vertical="top" wrapText="1"/>
    </xf>
    <xf numFmtId="0" fontId="6" fillId="0" borderId="19" xfId="0" applyNumberFormat="1" applyFont="1" applyBorder="1" applyAlignment="1">
      <alignment horizontal="center" vertical="top" wrapText="1"/>
    </xf>
    <xf numFmtId="49" fontId="6" fillId="0" borderId="19" xfId="0" applyNumberFormat="1" applyFont="1" applyBorder="1" applyAlignment="1">
      <alignment horizontal="center" vertical="top" wrapText="1"/>
    </xf>
    <xf numFmtId="49" fontId="1" fillId="10" borderId="73" xfId="0" applyNumberFormat="1" applyFont="1" applyFill="1" applyBorder="1" applyAlignment="1">
      <alignment horizontal="center" vertical="top" wrapText="1"/>
    </xf>
    <xf numFmtId="49" fontId="1" fillId="10" borderId="55" xfId="0" applyNumberFormat="1" applyFont="1" applyFill="1" applyBorder="1" applyAlignment="1">
      <alignment horizontal="center" vertical="top" wrapText="1"/>
    </xf>
    <xf numFmtId="49" fontId="1" fillId="10" borderId="28" xfId="0" applyNumberFormat="1" applyFont="1" applyFill="1" applyBorder="1" applyAlignment="1">
      <alignment horizontal="center" vertical="top" wrapText="1"/>
    </xf>
    <xf numFmtId="49" fontId="2" fillId="2" borderId="51" xfId="0" applyNumberFormat="1" applyFont="1" applyFill="1" applyBorder="1" applyAlignment="1">
      <alignment horizontal="right" vertical="top"/>
    </xf>
    <xf numFmtId="49" fontId="2" fillId="2" borderId="49" xfId="0" applyNumberFormat="1" applyFont="1" applyFill="1" applyBorder="1" applyAlignment="1">
      <alignment horizontal="right" vertical="top"/>
    </xf>
    <xf numFmtId="0" fontId="23" fillId="0" borderId="59" xfId="0" applyFont="1" applyFill="1" applyBorder="1" applyAlignment="1">
      <alignment horizontal="left" vertical="top" wrapText="1"/>
    </xf>
    <xf numFmtId="0" fontId="23" fillId="0" borderId="31" xfId="0" applyFont="1" applyFill="1" applyBorder="1" applyAlignment="1">
      <alignment horizontal="left" vertical="top" wrapText="1"/>
    </xf>
    <xf numFmtId="49" fontId="3" fillId="0" borderId="11"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49" fontId="1" fillId="0" borderId="20" xfId="0" applyNumberFormat="1" applyFont="1" applyBorder="1" applyAlignment="1">
      <alignment horizontal="center" vertical="top" wrapText="1"/>
    </xf>
    <xf numFmtId="49" fontId="1" fillId="0" borderId="21" xfId="0" applyNumberFormat="1" applyFont="1" applyBorder="1" applyAlignment="1">
      <alignment horizontal="center" vertical="top" wrapText="1"/>
    </xf>
    <xf numFmtId="49" fontId="1" fillId="0" borderId="16" xfId="0" applyNumberFormat="1" applyFont="1" applyBorder="1" applyAlignment="1">
      <alignment horizontal="center" vertical="top" wrapText="1"/>
    </xf>
    <xf numFmtId="49" fontId="2" fillId="2" borderId="53" xfId="0" applyNumberFormat="1" applyFont="1" applyFill="1" applyBorder="1" applyAlignment="1">
      <alignment horizontal="right" vertical="top"/>
    </xf>
    <xf numFmtId="0" fontId="9" fillId="0" borderId="1" xfId="0" applyNumberFormat="1" applyFont="1" applyBorder="1" applyAlignment="1">
      <alignment horizontal="center" vertical="top"/>
    </xf>
    <xf numFmtId="0" fontId="9" fillId="0" borderId="19" xfId="0" applyNumberFormat="1" applyFont="1" applyBorder="1" applyAlignment="1">
      <alignment horizontal="center" vertical="top"/>
    </xf>
    <xf numFmtId="0" fontId="6" fillId="0" borderId="0" xfId="0" applyFont="1" applyAlignment="1">
      <alignment horizontal="right" vertical="top" wrapText="1"/>
    </xf>
    <xf numFmtId="0" fontId="1" fillId="0" borderId="41" xfId="0" applyFont="1" applyBorder="1" applyAlignment="1">
      <alignment horizontal="center" vertical="center" textRotation="90" wrapText="1"/>
    </xf>
    <xf numFmtId="0" fontId="1" fillId="0" borderId="46" xfId="0" applyFont="1" applyBorder="1" applyAlignment="1">
      <alignment horizontal="center" vertical="center" textRotation="90" wrapText="1"/>
    </xf>
    <xf numFmtId="0" fontId="1" fillId="0" borderId="22" xfId="0" applyFont="1" applyBorder="1" applyAlignment="1">
      <alignment horizontal="center" vertical="center" textRotation="90" wrapText="1"/>
    </xf>
    <xf numFmtId="0" fontId="1" fillId="0" borderId="1" xfId="0" applyNumberFormat="1" applyFont="1" applyBorder="1" applyAlignment="1">
      <alignment horizontal="center" vertical="center" textRotation="90" wrapText="1"/>
    </xf>
    <xf numFmtId="0" fontId="1" fillId="0" borderId="19" xfId="0" applyNumberFormat="1" applyFont="1" applyBorder="1" applyAlignment="1">
      <alignment horizontal="center" vertical="center" textRotation="90" wrapText="1"/>
    </xf>
    <xf numFmtId="0" fontId="1" fillId="0" borderId="52" xfId="0" applyNumberFormat="1" applyFont="1" applyBorder="1" applyAlignment="1">
      <alignment horizontal="center" vertical="center" textRotation="90" wrapText="1"/>
    </xf>
    <xf numFmtId="0" fontId="6" fillId="4" borderId="36" xfId="0" applyFont="1" applyFill="1" applyBorder="1" applyAlignment="1">
      <alignment horizontal="center" vertical="center"/>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textRotation="90" wrapText="1"/>
    </xf>
    <xf numFmtId="0" fontId="1" fillId="0" borderId="13"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0" fontId="1" fillId="0" borderId="52" xfId="0" applyFont="1" applyBorder="1" applyAlignment="1">
      <alignment horizontal="center" vertical="center" textRotation="90" wrapText="1"/>
    </xf>
    <xf numFmtId="0" fontId="1" fillId="0" borderId="63" xfId="0" applyFont="1" applyBorder="1" applyAlignment="1">
      <alignment horizontal="center" vertical="center" textRotation="90" wrapText="1"/>
    </xf>
    <xf numFmtId="0" fontId="1" fillId="0" borderId="70" xfId="0" applyFont="1" applyBorder="1" applyAlignment="1">
      <alignment horizontal="center" vertical="center" textRotation="90" wrapText="1"/>
    </xf>
    <xf numFmtId="0" fontId="1" fillId="0" borderId="73" xfId="0" applyFont="1" applyBorder="1" applyAlignment="1">
      <alignment horizontal="center" vertical="center" textRotation="90" wrapText="1"/>
    </xf>
    <xf numFmtId="0" fontId="9" fillId="4" borderId="7"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6" fillId="4" borderId="39" xfId="0" applyFont="1" applyFill="1" applyBorder="1" applyAlignment="1">
      <alignment horizontal="center" vertical="center" textRotation="90" wrapText="1"/>
    </xf>
    <xf numFmtId="0" fontId="6" fillId="4" borderId="15" xfId="0" applyFont="1" applyFill="1" applyBorder="1" applyAlignment="1">
      <alignment horizontal="center" vertical="center" textRotation="90" wrapText="1"/>
    </xf>
    <xf numFmtId="164" fontId="1" fillId="0" borderId="7" xfId="0" applyNumberFormat="1" applyFont="1" applyBorder="1" applyAlignment="1">
      <alignment horizontal="left" vertical="top" wrapText="1"/>
    </xf>
    <xf numFmtId="164" fontId="1" fillId="0" borderId="8" xfId="0" applyNumberFormat="1" applyFont="1" applyBorder="1" applyAlignment="1">
      <alignment horizontal="left" vertical="top" wrapText="1"/>
    </xf>
    <xf numFmtId="0" fontId="2" fillId="9" borderId="25" xfId="0" applyFont="1" applyFill="1" applyBorder="1" applyAlignment="1">
      <alignment horizontal="right" vertical="top"/>
    </xf>
    <xf numFmtId="0" fontId="2" fillId="9" borderId="55" xfId="0" applyFont="1" applyFill="1" applyBorder="1" applyAlignment="1">
      <alignment horizontal="right" vertical="top"/>
    </xf>
    <xf numFmtId="0" fontId="2" fillId="9" borderId="28" xfId="0" applyFont="1" applyFill="1" applyBorder="1" applyAlignment="1">
      <alignment horizontal="right" vertical="top"/>
    </xf>
    <xf numFmtId="49" fontId="2" fillId="2" borderId="11" xfId="0" applyNumberFormat="1" applyFont="1" applyFill="1" applyBorder="1" applyAlignment="1">
      <alignment horizontal="center" vertical="top"/>
    </xf>
    <xf numFmtId="49" fontId="2" fillId="4" borderId="50" xfId="0" applyNumberFormat="1" applyFont="1" applyFill="1" applyBorder="1" applyAlignment="1">
      <alignment horizontal="center" vertical="top"/>
    </xf>
    <xf numFmtId="0" fontId="2" fillId="2" borderId="55" xfId="0" applyFont="1" applyFill="1" applyBorder="1" applyAlignment="1">
      <alignment horizontal="left" vertical="top" wrapText="1"/>
    </xf>
    <xf numFmtId="0" fontId="2" fillId="2" borderId="28" xfId="0" applyFont="1" applyFill="1" applyBorder="1" applyAlignment="1">
      <alignment horizontal="left" vertical="top" wrapText="1"/>
    </xf>
    <xf numFmtId="49" fontId="3" fillId="3" borderId="50" xfId="0" applyNumberFormat="1" applyFont="1" applyFill="1" applyBorder="1" applyAlignment="1">
      <alignment vertical="top" wrapText="1"/>
    </xf>
    <xf numFmtId="49" fontId="3" fillId="3" borderId="0" xfId="0" applyNumberFormat="1" applyFont="1" applyFill="1" applyBorder="1" applyAlignment="1">
      <alignment vertical="top" wrapText="1"/>
    </xf>
    <xf numFmtId="0" fontId="14" fillId="3" borderId="49" xfId="0" applyFont="1" applyFill="1" applyBorder="1" applyAlignment="1">
      <alignment vertical="top" wrapText="1"/>
    </xf>
    <xf numFmtId="49" fontId="2" fillId="2" borderId="51" xfId="0" applyNumberFormat="1" applyFont="1" applyFill="1" applyBorder="1" applyAlignment="1">
      <alignment horizontal="left" vertical="top" wrapText="1"/>
    </xf>
    <xf numFmtId="49" fontId="2" fillId="2" borderId="50" xfId="0" applyNumberFormat="1" applyFont="1" applyFill="1" applyBorder="1" applyAlignment="1">
      <alignment horizontal="left" vertical="top" wrapText="1"/>
    </xf>
    <xf numFmtId="49" fontId="2" fillId="2" borderId="53" xfId="0" applyNumberFormat="1" applyFont="1" applyFill="1" applyBorder="1" applyAlignment="1">
      <alignment horizontal="left" vertical="top" wrapText="1"/>
    </xf>
    <xf numFmtId="164" fontId="2" fillId="9" borderId="22" xfId="0" applyNumberFormat="1" applyFont="1" applyFill="1" applyBorder="1" applyAlignment="1">
      <alignment horizontal="center" vertical="top"/>
    </xf>
    <xf numFmtId="164" fontId="2" fillId="9" borderId="23" xfId="0" applyNumberFormat="1" applyFont="1" applyFill="1" applyBorder="1" applyAlignment="1">
      <alignment horizontal="center" vertical="top"/>
    </xf>
    <xf numFmtId="164" fontId="2" fillId="9" borderId="24" xfId="0" applyNumberFormat="1" applyFont="1" applyFill="1" applyBorder="1" applyAlignment="1">
      <alignment horizontal="center" vertical="top"/>
    </xf>
    <xf numFmtId="164" fontId="1" fillId="0" borderId="46" xfId="0" applyNumberFormat="1" applyFont="1" applyBorder="1" applyAlignment="1">
      <alignment horizontal="center" vertical="top"/>
    </xf>
    <xf numFmtId="49" fontId="2" fillId="5" borderId="35" xfId="0" applyNumberFormat="1" applyFont="1" applyFill="1" applyBorder="1" applyAlignment="1">
      <alignment horizontal="right" vertical="top"/>
    </xf>
    <xf numFmtId="49" fontId="2" fillId="5" borderId="51" xfId="0" applyNumberFormat="1" applyFont="1" applyFill="1" applyBorder="1" applyAlignment="1">
      <alignment horizontal="right" vertical="top"/>
    </xf>
    <xf numFmtId="164" fontId="1" fillId="0" borderId="47" xfId="0" applyNumberFormat="1" applyFont="1" applyBorder="1" applyAlignment="1">
      <alignment horizontal="center" vertical="top"/>
    </xf>
    <xf numFmtId="164" fontId="1" fillId="0" borderId="58" xfId="0" applyNumberFormat="1" applyFont="1" applyBorder="1" applyAlignment="1">
      <alignment horizontal="center" vertical="top"/>
    </xf>
    <xf numFmtId="164" fontId="1" fillId="0" borderId="33" xfId="0" applyNumberFormat="1" applyFont="1" applyBorder="1" applyAlignment="1">
      <alignment horizontal="center" vertical="top"/>
    </xf>
    <xf numFmtId="164" fontId="9" fillId="9" borderId="29" xfId="0" applyNumberFormat="1" applyFont="1" applyFill="1" applyBorder="1" applyAlignment="1">
      <alignment horizontal="center" vertical="top" wrapText="1"/>
    </xf>
    <xf numFmtId="164" fontId="9" fillId="9" borderId="64" xfId="0" applyNumberFormat="1" applyFont="1" applyFill="1" applyBorder="1" applyAlignment="1">
      <alignment horizontal="center" vertical="top" wrapText="1"/>
    </xf>
    <xf numFmtId="164" fontId="9" fillId="9" borderId="34" xfId="0" applyNumberFormat="1" applyFont="1" applyFill="1" applyBorder="1" applyAlignment="1">
      <alignment horizontal="center" vertical="top" wrapText="1"/>
    </xf>
    <xf numFmtId="49" fontId="6" fillId="0" borderId="57" xfId="0" applyNumberFormat="1" applyFont="1" applyFill="1" applyBorder="1" applyAlignment="1">
      <alignment horizontal="center" vertical="top" wrapText="1"/>
    </xf>
    <xf numFmtId="49" fontId="6" fillId="0" borderId="52" xfId="0" applyNumberFormat="1" applyFont="1" applyFill="1" applyBorder="1" applyAlignment="1">
      <alignment horizontal="center" vertical="top" wrapText="1"/>
    </xf>
    <xf numFmtId="0" fontId="6" fillId="0" borderId="0" xfId="0" applyFont="1" applyAlignment="1">
      <alignment horizontal="left" vertical="top" wrapText="1"/>
    </xf>
    <xf numFmtId="0" fontId="0" fillId="0" borderId="0" xfId="0" applyAlignment="1">
      <alignment vertical="top"/>
    </xf>
    <xf numFmtId="0" fontId="6" fillId="0" borderId="0" xfId="0" applyFont="1" applyBorder="1" applyAlignment="1">
      <alignment horizontal="left" vertical="center"/>
    </xf>
    <xf numFmtId="0" fontId="2" fillId="2" borderId="5" xfId="0" applyFont="1" applyFill="1" applyBorder="1" applyAlignment="1">
      <alignment horizontal="left" vertical="top" wrapText="1"/>
    </xf>
    <xf numFmtId="0" fontId="2" fillId="2" borderId="9" xfId="0" applyFont="1" applyFill="1" applyBorder="1" applyAlignment="1">
      <alignment horizontal="left" vertical="top" wrapText="1"/>
    </xf>
    <xf numFmtId="0" fontId="1" fillId="0" borderId="21" xfId="0" applyNumberFormat="1" applyFont="1" applyFill="1" applyBorder="1" applyAlignment="1">
      <alignment horizontal="center" vertical="top" wrapText="1"/>
    </xf>
    <xf numFmtId="164" fontId="2" fillId="0" borderId="17" xfId="0" applyNumberFormat="1" applyFont="1" applyFill="1" applyBorder="1" applyAlignment="1">
      <alignment horizontal="center" vertical="top" wrapText="1"/>
    </xf>
    <xf numFmtId="164" fontId="2" fillId="0" borderId="18" xfId="0" applyNumberFormat="1" applyFont="1" applyFill="1" applyBorder="1" applyAlignment="1">
      <alignment horizontal="center" vertical="top" wrapText="1"/>
    </xf>
    <xf numFmtId="164" fontId="2" fillId="0" borderId="15" xfId="0" applyNumberFormat="1" applyFont="1" applyFill="1" applyBorder="1" applyAlignment="1">
      <alignment horizontal="center" vertical="top" wrapText="1"/>
    </xf>
    <xf numFmtId="0" fontId="7" fillId="6" borderId="3" xfId="0" applyFont="1" applyFill="1" applyBorder="1" applyAlignment="1">
      <alignment horizontal="center" vertical="top" wrapText="1"/>
    </xf>
    <xf numFmtId="0" fontId="7" fillId="6" borderId="53" xfId="0" applyFont="1" applyFill="1" applyBorder="1" applyAlignment="1">
      <alignment horizontal="center" vertical="top" wrapText="1"/>
    </xf>
    <xf numFmtId="164" fontId="2" fillId="2" borderId="3" xfId="0" applyNumberFormat="1" applyFont="1" applyFill="1" applyBorder="1" applyAlignment="1">
      <alignment horizontal="center" vertical="center"/>
    </xf>
    <xf numFmtId="164" fontId="2" fillId="2" borderId="53" xfId="0" applyNumberFormat="1" applyFont="1" applyFill="1" applyBorder="1" applyAlignment="1">
      <alignment horizontal="center" vertical="center"/>
    </xf>
    <xf numFmtId="49" fontId="2" fillId="0" borderId="17" xfId="0" applyNumberFormat="1" applyFont="1" applyFill="1" applyBorder="1" applyAlignment="1">
      <alignment horizontal="center" vertical="top" wrapText="1"/>
    </xf>
    <xf numFmtId="49" fontId="2" fillId="0" borderId="18" xfId="0" applyNumberFormat="1" applyFont="1" applyFill="1" applyBorder="1" applyAlignment="1">
      <alignment horizontal="center" vertical="top" wrapText="1"/>
    </xf>
    <xf numFmtId="164" fontId="1" fillId="0" borderId="44" xfId="0" applyNumberFormat="1" applyFont="1" applyFill="1" applyBorder="1" applyAlignment="1">
      <alignment horizontal="left" vertical="top" wrapText="1"/>
    </xf>
    <xf numFmtId="0" fontId="1" fillId="4" borderId="38" xfId="0" applyNumberFormat="1" applyFont="1" applyFill="1" applyBorder="1" applyAlignment="1">
      <alignment horizontal="center" vertical="top" wrapText="1"/>
    </xf>
    <xf numFmtId="0" fontId="1" fillId="4" borderId="21" xfId="0" applyNumberFormat="1" applyFont="1" applyFill="1" applyBorder="1" applyAlignment="1">
      <alignment horizontal="center" vertical="top" wrapText="1"/>
    </xf>
    <xf numFmtId="0" fontId="1" fillId="4" borderId="61" xfId="0" applyNumberFormat="1" applyFont="1" applyFill="1" applyBorder="1" applyAlignment="1">
      <alignment horizontal="center" vertical="top" wrapText="1"/>
    </xf>
    <xf numFmtId="164" fontId="1" fillId="0" borderId="17" xfId="0" applyNumberFormat="1" applyFont="1" applyBorder="1" applyAlignment="1">
      <alignment horizontal="left" vertical="top" wrapText="1"/>
    </xf>
    <xf numFmtId="164" fontId="1" fillId="0" borderId="18" xfId="0" applyNumberFormat="1" applyFont="1" applyBorder="1" applyAlignment="1">
      <alignment horizontal="left" vertical="top" wrapText="1"/>
    </xf>
    <xf numFmtId="164" fontId="1" fillId="0" borderId="15" xfId="0" applyNumberFormat="1" applyFont="1" applyBorder="1" applyAlignment="1">
      <alignment horizontal="left" vertical="top" wrapText="1"/>
    </xf>
    <xf numFmtId="49" fontId="2" fillId="0" borderId="74" xfId="0" applyNumberFormat="1" applyFont="1" applyFill="1" applyBorder="1" applyAlignment="1">
      <alignment horizontal="center" vertical="top"/>
    </xf>
    <xf numFmtId="49" fontId="2" fillId="0" borderId="55" xfId="0" applyNumberFormat="1" applyFont="1" applyFill="1" applyBorder="1" applyAlignment="1">
      <alignment horizontal="center" vertical="top"/>
    </xf>
    <xf numFmtId="49" fontId="1" fillId="0" borderId="43"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2" fillId="0" borderId="4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 fillId="0" borderId="30" xfId="0" applyFont="1" applyFill="1" applyBorder="1" applyAlignment="1">
      <alignment horizontal="left" vertical="top" wrapText="1"/>
    </xf>
    <xf numFmtId="0" fontId="1" fillId="0" borderId="32" xfId="0" applyFont="1" applyFill="1" applyBorder="1" applyAlignment="1">
      <alignment horizontal="left" vertical="top" wrapText="1"/>
    </xf>
    <xf numFmtId="49" fontId="2" fillId="0" borderId="42" xfId="0" applyNumberFormat="1" applyFont="1" applyFill="1" applyBorder="1" applyAlignment="1">
      <alignment horizontal="center" vertical="top"/>
    </xf>
    <xf numFmtId="49" fontId="2" fillId="0" borderId="23" xfId="0" applyNumberFormat="1" applyFont="1" applyFill="1" applyBorder="1" applyAlignment="1">
      <alignment horizontal="center" vertical="top"/>
    </xf>
    <xf numFmtId="49" fontId="6" fillId="10" borderId="36" xfId="0" applyNumberFormat="1" applyFont="1" applyFill="1" applyBorder="1" applyAlignment="1">
      <alignment horizontal="center" vertical="top"/>
    </xf>
    <xf numFmtId="49" fontId="6" fillId="10" borderId="40" xfId="0" applyNumberFormat="1" applyFont="1" applyFill="1" applyBorder="1" applyAlignment="1">
      <alignment horizontal="center" vertical="top"/>
    </xf>
    <xf numFmtId="0" fontId="1" fillId="0" borderId="0" xfId="0" applyFont="1" applyAlignment="1">
      <alignment horizontal="center" vertical="top"/>
    </xf>
    <xf numFmtId="0" fontId="2" fillId="0" borderId="0" xfId="0" applyFont="1" applyAlignment="1">
      <alignment horizontal="center" vertical="top" wrapText="1"/>
    </xf>
    <xf numFmtId="0" fontId="20" fillId="0" borderId="36" xfId="0" applyFont="1" applyBorder="1" applyAlignment="1">
      <alignment horizontal="center" vertical="center"/>
    </xf>
    <xf numFmtId="0" fontId="6" fillId="0" borderId="0" xfId="0" applyFont="1" applyFill="1" applyBorder="1" applyAlignment="1">
      <alignment horizontal="left" vertical="top" wrapText="1"/>
    </xf>
    <xf numFmtId="164" fontId="2" fillId="5" borderId="44" xfId="0" applyNumberFormat="1" applyFont="1" applyFill="1" applyBorder="1" applyAlignment="1">
      <alignment horizontal="center" vertical="top" wrapText="1"/>
    </xf>
    <xf numFmtId="164" fontId="2" fillId="5" borderId="60" xfId="0" applyNumberFormat="1" applyFont="1" applyFill="1" applyBorder="1" applyAlignment="1">
      <alignment horizontal="center" vertical="top" wrapText="1"/>
    </xf>
    <xf numFmtId="164" fontId="2" fillId="5" borderId="61" xfId="0" applyNumberFormat="1" applyFont="1" applyFill="1" applyBorder="1" applyAlignment="1">
      <alignment horizontal="center" vertical="top" wrapText="1"/>
    </xf>
    <xf numFmtId="49" fontId="2" fillId="2" borderId="6" xfId="0" applyNumberFormat="1"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48" xfId="0" applyFont="1" applyFill="1" applyBorder="1" applyAlignment="1">
      <alignment horizontal="left" vertical="top" wrapText="1"/>
    </xf>
    <xf numFmtId="0" fontId="22" fillId="0" borderId="54" xfId="0" applyFont="1" applyFill="1" applyBorder="1" applyAlignment="1">
      <alignment horizontal="left" vertical="top" wrapText="1"/>
    </xf>
    <xf numFmtId="49" fontId="6" fillId="0" borderId="33" xfId="0" applyNumberFormat="1" applyFont="1" applyFill="1" applyBorder="1" applyAlignment="1">
      <alignment horizontal="left" vertical="top" wrapText="1"/>
    </xf>
    <xf numFmtId="0" fontId="24" fillId="0" borderId="21" xfId="0" applyFont="1" applyFill="1" applyBorder="1" applyAlignment="1">
      <alignment horizontal="left" vertical="top" wrapText="1"/>
    </xf>
    <xf numFmtId="0" fontId="24" fillId="0" borderId="16" xfId="0" applyFont="1" applyFill="1" applyBorder="1" applyAlignment="1">
      <alignment horizontal="left" vertical="top" wrapText="1"/>
    </xf>
    <xf numFmtId="49" fontId="1" fillId="0" borderId="42"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2" fillId="0" borderId="43" xfId="0" applyNumberFormat="1" applyFont="1" applyFill="1" applyBorder="1" applyAlignment="1">
      <alignment horizontal="center" vertical="top"/>
    </xf>
    <xf numFmtId="49" fontId="2" fillId="0" borderId="24" xfId="0" applyNumberFormat="1" applyFont="1" applyFill="1" applyBorder="1" applyAlignment="1">
      <alignment horizontal="center" vertical="top"/>
    </xf>
    <xf numFmtId="0" fontId="9" fillId="0" borderId="4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2" xfId="0" applyFont="1" applyFill="1" applyBorder="1" applyAlignment="1">
      <alignment horizontal="center" vertical="center" wrapText="1"/>
    </xf>
    <xf numFmtId="49" fontId="6" fillId="0" borderId="43" xfId="0" applyNumberFormat="1" applyFont="1" applyFill="1" applyBorder="1" applyAlignment="1">
      <alignment horizontal="center" vertical="top"/>
    </xf>
    <xf numFmtId="49" fontId="6" fillId="0" borderId="21" xfId="0" applyNumberFormat="1" applyFont="1" applyFill="1" applyBorder="1" applyAlignment="1">
      <alignment horizontal="center" vertical="top"/>
    </xf>
    <xf numFmtId="49" fontId="6" fillId="0" borderId="24" xfId="0" applyNumberFormat="1" applyFont="1" applyFill="1" applyBorder="1" applyAlignment="1">
      <alignment horizontal="center" vertical="top"/>
    </xf>
    <xf numFmtId="49" fontId="2" fillId="7" borderId="3" xfId="0" applyNumberFormat="1" applyFont="1" applyFill="1" applyBorder="1" applyAlignment="1">
      <alignment horizontal="left" vertical="top" wrapText="1"/>
    </xf>
    <xf numFmtId="49" fontId="2" fillId="7" borderId="51" xfId="0" applyNumberFormat="1" applyFont="1" applyFill="1" applyBorder="1" applyAlignment="1">
      <alignment horizontal="left" vertical="top" wrapText="1"/>
    </xf>
    <xf numFmtId="49" fontId="2" fillId="7" borderId="53" xfId="0" applyNumberFormat="1" applyFont="1" applyFill="1" applyBorder="1" applyAlignment="1">
      <alignment horizontal="left" vertical="top" wrapText="1"/>
    </xf>
    <xf numFmtId="0" fontId="13" fillId="5" borderId="62" xfId="0" applyFont="1" applyFill="1" applyBorder="1" applyAlignment="1">
      <alignment horizontal="left" vertical="top" wrapText="1"/>
    </xf>
    <xf numFmtId="0" fontId="13" fillId="5" borderId="72" xfId="0" applyFont="1" applyFill="1" applyBorder="1" applyAlignment="1">
      <alignment horizontal="left" vertical="top" wrapText="1"/>
    </xf>
    <xf numFmtId="0" fontId="13" fillId="5" borderId="69" xfId="0" applyFont="1" applyFill="1" applyBorder="1" applyAlignment="1">
      <alignment horizontal="left" vertical="top" wrapText="1"/>
    </xf>
    <xf numFmtId="49" fontId="2" fillId="8" borderId="51" xfId="0" applyNumberFormat="1" applyFont="1" applyFill="1" applyBorder="1" applyAlignment="1">
      <alignment horizontal="left" vertical="top" wrapText="1"/>
    </xf>
    <xf numFmtId="0" fontId="7" fillId="8" borderId="51" xfId="0" applyFont="1" applyFill="1" applyBorder="1" applyAlignment="1">
      <alignment horizontal="left" vertical="top" wrapText="1"/>
    </xf>
    <xf numFmtId="0" fontId="7" fillId="8" borderId="53" xfId="0" applyFont="1" applyFill="1" applyBorder="1" applyAlignment="1">
      <alignment horizontal="left" vertical="top" wrapText="1"/>
    </xf>
    <xf numFmtId="0" fontId="2" fillId="2" borderId="50" xfId="0" applyFont="1" applyFill="1" applyBorder="1" applyAlignment="1">
      <alignment horizontal="left" vertical="top" wrapText="1"/>
    </xf>
    <xf numFmtId="0" fontId="2" fillId="2" borderId="6" xfId="0" applyFont="1" applyFill="1" applyBorder="1" applyAlignment="1">
      <alignment horizontal="left" vertical="top" wrapText="1"/>
    </xf>
    <xf numFmtId="0" fontId="9" fillId="0" borderId="14"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68" xfId="0" applyFont="1" applyBorder="1" applyAlignment="1">
      <alignment horizontal="center" vertical="center" wrapText="1"/>
    </xf>
    <xf numFmtId="0" fontId="6" fillId="0" borderId="0" xfId="0" applyFont="1" applyAlignment="1">
      <alignment horizontal="center"/>
    </xf>
    <xf numFmtId="0" fontId="6" fillId="0" borderId="36" xfId="0" applyFont="1" applyBorder="1" applyAlignment="1">
      <alignment horizontal="center" wrapText="1"/>
    </xf>
    <xf numFmtId="0" fontId="6" fillId="0" borderId="36" xfId="0" applyFont="1" applyBorder="1" applyAlignment="1">
      <alignment horizontal="center"/>
    </xf>
    <xf numFmtId="0" fontId="6" fillId="0" borderId="36" xfId="0" applyFont="1" applyBorder="1" applyAlignment="1">
      <alignment horizontal="center" vertical="top"/>
    </xf>
  </cellXfs>
  <cellStyles count="5">
    <cellStyle name="Followed Hyperlink" xfId="1"/>
    <cellStyle name="Hyperlink" xfId="2"/>
    <cellStyle name="Įprastas" xfId="0" builtinId="0"/>
    <cellStyle name="Įprastas 2" xfId="4"/>
    <cellStyle name="Normal_biudz uz 2001 atskaitomybe3"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ECFF"/>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98"/>
  <sheetViews>
    <sheetView tabSelected="1" zoomScaleNormal="100" zoomScaleSheetLayoutView="100" workbookViewId="0">
      <selection activeCell="C22" sqref="C22:J22"/>
    </sheetView>
  </sheetViews>
  <sheetFormatPr defaultRowHeight="12.75"/>
  <cols>
    <col min="1" max="4" width="2.7109375" style="3" customWidth="1"/>
    <col min="5" max="5" width="34" style="3" customWidth="1"/>
    <col min="6" max="6" width="3.5703125" style="164" customWidth="1"/>
    <col min="7" max="7" width="3.28515625" style="164" customWidth="1"/>
    <col min="8" max="8" width="2.85546875" style="164" customWidth="1"/>
    <col min="9" max="9" width="26.42578125" style="164" customWidth="1"/>
    <col min="10" max="10" width="7" style="3" customWidth="1"/>
    <col min="11" max="12" width="7.42578125" style="3" customWidth="1"/>
    <col min="13" max="14" width="6.28515625" style="3" customWidth="1"/>
    <col min="15" max="15" width="27.85546875" style="7" customWidth="1"/>
    <col min="16" max="16" width="4.5703125" style="19" customWidth="1"/>
    <col min="17" max="22" width="9.140625" style="1" hidden="1" customWidth="1"/>
    <col min="23" max="16384" width="9.140625" style="1"/>
  </cols>
  <sheetData>
    <row r="1" spans="1:24" ht="84.75" customHeight="1">
      <c r="M1" s="775" t="s">
        <v>154</v>
      </c>
      <c r="N1" s="776"/>
      <c r="O1" s="776"/>
      <c r="P1" s="776"/>
      <c r="Q1" s="776"/>
      <c r="R1" s="776"/>
    </row>
    <row r="2" spans="1:24" ht="15" customHeight="1">
      <c r="A2" s="809" t="s">
        <v>124</v>
      </c>
      <c r="B2" s="809"/>
      <c r="C2" s="809"/>
      <c r="D2" s="809"/>
      <c r="E2" s="809"/>
      <c r="F2" s="809"/>
      <c r="G2" s="809"/>
      <c r="H2" s="809"/>
      <c r="I2" s="809"/>
      <c r="J2" s="809"/>
      <c r="K2" s="809"/>
      <c r="L2" s="809"/>
      <c r="M2" s="809"/>
      <c r="N2" s="809"/>
      <c r="O2" s="809"/>
      <c r="P2" s="809"/>
    </row>
    <row r="3" spans="1:24" ht="15" customHeight="1">
      <c r="A3" s="810" t="s">
        <v>34</v>
      </c>
      <c r="B3" s="810"/>
      <c r="C3" s="810"/>
      <c r="D3" s="810"/>
      <c r="E3" s="810"/>
      <c r="F3" s="810"/>
      <c r="G3" s="810"/>
      <c r="H3" s="810"/>
      <c r="I3" s="810"/>
      <c r="J3" s="810"/>
      <c r="K3" s="810"/>
      <c r="L3" s="810"/>
      <c r="M3" s="810"/>
      <c r="N3" s="810"/>
      <c r="O3" s="810"/>
      <c r="P3" s="810"/>
    </row>
    <row r="4" spans="1:24" ht="15" customHeight="1">
      <c r="A4" s="592" t="s">
        <v>52</v>
      </c>
      <c r="B4" s="592"/>
      <c r="C4" s="592"/>
      <c r="D4" s="592"/>
      <c r="E4" s="592"/>
      <c r="F4" s="592"/>
      <c r="G4" s="592"/>
      <c r="H4" s="592"/>
      <c r="I4" s="592"/>
      <c r="J4" s="592"/>
      <c r="K4" s="592"/>
      <c r="L4" s="592"/>
      <c r="M4" s="592"/>
      <c r="N4" s="592"/>
      <c r="O4" s="592"/>
      <c r="P4" s="592"/>
    </row>
    <row r="5" spans="1:24" ht="13.5" thickBot="1">
      <c r="A5" s="721" t="s">
        <v>25</v>
      </c>
      <c r="B5" s="721"/>
      <c r="C5" s="721"/>
      <c r="D5" s="721"/>
      <c r="E5" s="721"/>
      <c r="F5" s="721"/>
      <c r="G5" s="721"/>
      <c r="H5" s="721"/>
      <c r="I5" s="721"/>
      <c r="J5" s="721"/>
      <c r="K5" s="721"/>
      <c r="L5" s="721"/>
      <c r="M5" s="721"/>
      <c r="N5" s="721"/>
      <c r="O5" s="721"/>
      <c r="P5" s="721"/>
    </row>
    <row r="6" spans="1:24" ht="36.75" customHeight="1">
      <c r="A6" s="722" t="s">
        <v>2</v>
      </c>
      <c r="B6" s="598" t="s">
        <v>3</v>
      </c>
      <c r="C6" s="598" t="s">
        <v>4</v>
      </c>
      <c r="D6" s="732" t="s">
        <v>49</v>
      </c>
      <c r="E6" s="729" t="s">
        <v>29</v>
      </c>
      <c r="F6" s="732" t="s">
        <v>5</v>
      </c>
      <c r="G6" s="738" t="s">
        <v>86</v>
      </c>
      <c r="H6" s="725" t="s">
        <v>6</v>
      </c>
      <c r="I6" s="595" t="s">
        <v>127</v>
      </c>
      <c r="J6" s="735" t="s">
        <v>7</v>
      </c>
      <c r="K6" s="741" t="s">
        <v>136</v>
      </c>
      <c r="L6" s="742"/>
      <c r="M6" s="742"/>
      <c r="N6" s="743"/>
      <c r="O6" s="601" t="s">
        <v>50</v>
      </c>
      <c r="P6" s="602"/>
    </row>
    <row r="7" spans="1:24" ht="12.75" customHeight="1">
      <c r="A7" s="723"/>
      <c r="B7" s="599"/>
      <c r="C7" s="599"/>
      <c r="D7" s="733"/>
      <c r="E7" s="730"/>
      <c r="F7" s="733"/>
      <c r="G7" s="739"/>
      <c r="H7" s="726"/>
      <c r="I7" s="596"/>
      <c r="J7" s="736"/>
      <c r="K7" s="744" t="s">
        <v>8</v>
      </c>
      <c r="L7" s="728" t="s">
        <v>9</v>
      </c>
      <c r="M7" s="728"/>
      <c r="N7" s="605" t="s">
        <v>32</v>
      </c>
      <c r="O7" s="603" t="s">
        <v>125</v>
      </c>
      <c r="P7" s="593" t="s">
        <v>126</v>
      </c>
    </row>
    <row r="8" spans="1:24" ht="104.25" customHeight="1" thickBot="1">
      <c r="A8" s="724"/>
      <c r="B8" s="600"/>
      <c r="C8" s="600"/>
      <c r="D8" s="734"/>
      <c r="E8" s="731"/>
      <c r="F8" s="734"/>
      <c r="G8" s="740"/>
      <c r="H8" s="727"/>
      <c r="I8" s="597"/>
      <c r="J8" s="737"/>
      <c r="K8" s="745"/>
      <c r="L8" s="175" t="s">
        <v>8</v>
      </c>
      <c r="M8" s="175" t="s">
        <v>30</v>
      </c>
      <c r="N8" s="606"/>
      <c r="O8" s="604"/>
      <c r="P8" s="594"/>
      <c r="S8" s="6"/>
      <c r="X8" s="6"/>
    </row>
    <row r="9" spans="1:24">
      <c r="A9" s="685" t="s">
        <v>31</v>
      </c>
      <c r="B9" s="686"/>
      <c r="C9" s="686"/>
      <c r="D9" s="686"/>
      <c r="E9" s="686"/>
      <c r="F9" s="686"/>
      <c r="G9" s="686"/>
      <c r="H9" s="686"/>
      <c r="I9" s="686"/>
      <c r="J9" s="686"/>
      <c r="K9" s="687"/>
      <c r="L9" s="687"/>
      <c r="M9" s="687"/>
      <c r="N9" s="687"/>
      <c r="O9" s="686"/>
      <c r="P9" s="688"/>
      <c r="S9" s="6"/>
    </row>
    <row r="10" spans="1:24" ht="15.75" customHeight="1">
      <c r="A10" s="692" t="s">
        <v>28</v>
      </c>
      <c r="B10" s="693"/>
      <c r="C10" s="693"/>
      <c r="D10" s="693"/>
      <c r="E10" s="693"/>
      <c r="F10" s="693"/>
      <c r="G10" s="693"/>
      <c r="H10" s="693"/>
      <c r="I10" s="693"/>
      <c r="J10" s="693"/>
      <c r="K10" s="693"/>
      <c r="L10" s="693"/>
      <c r="M10" s="693"/>
      <c r="N10" s="693"/>
      <c r="O10" s="693"/>
      <c r="P10" s="694"/>
    </row>
    <row r="11" spans="1:24" ht="15.75" customHeight="1">
      <c r="A11" s="469" t="s">
        <v>10</v>
      </c>
      <c r="B11" s="689" t="s">
        <v>47</v>
      </c>
      <c r="C11" s="689"/>
      <c r="D11" s="689"/>
      <c r="E11" s="689"/>
      <c r="F11" s="689"/>
      <c r="G11" s="689"/>
      <c r="H11" s="689"/>
      <c r="I11" s="689"/>
      <c r="J11" s="689"/>
      <c r="K11" s="690"/>
      <c r="L11" s="690"/>
      <c r="M11" s="690"/>
      <c r="N11" s="690"/>
      <c r="O11" s="690"/>
      <c r="P11" s="691"/>
    </row>
    <row r="12" spans="1:24" ht="13.5" customHeight="1" thickBot="1">
      <c r="A12" s="470" t="s">
        <v>10</v>
      </c>
      <c r="B12" s="471" t="s">
        <v>10</v>
      </c>
      <c r="C12" s="753" t="s">
        <v>0</v>
      </c>
      <c r="D12" s="753"/>
      <c r="E12" s="753"/>
      <c r="F12" s="753"/>
      <c r="G12" s="753"/>
      <c r="H12" s="753"/>
      <c r="I12" s="753"/>
      <c r="J12" s="753"/>
      <c r="K12" s="753"/>
      <c r="L12" s="753"/>
      <c r="M12" s="753"/>
      <c r="N12" s="753"/>
      <c r="O12" s="753"/>
      <c r="P12" s="754"/>
      <c r="S12" s="6"/>
    </row>
    <row r="13" spans="1:24" ht="41.25" customHeight="1">
      <c r="A13" s="672" t="s">
        <v>10</v>
      </c>
      <c r="B13" s="751" t="s">
        <v>10</v>
      </c>
      <c r="C13" s="752" t="s">
        <v>10</v>
      </c>
      <c r="D13" s="805"/>
      <c r="E13" s="803" t="s">
        <v>39</v>
      </c>
      <c r="F13" s="801"/>
      <c r="G13" s="799" t="s">
        <v>11</v>
      </c>
      <c r="H13" s="797" t="s">
        <v>37</v>
      </c>
      <c r="I13" s="699" t="s">
        <v>128</v>
      </c>
      <c r="J13" s="96" t="s">
        <v>12</v>
      </c>
      <c r="K13" s="203">
        <f>L13+N13</f>
        <v>170</v>
      </c>
      <c r="L13" s="204">
        <v>170</v>
      </c>
      <c r="M13" s="205"/>
      <c r="N13" s="206"/>
      <c r="O13" s="746" t="s">
        <v>68</v>
      </c>
      <c r="P13" s="16">
        <v>2.7</v>
      </c>
    </row>
    <row r="14" spans="1:24" ht="13.5" customHeight="1" thickBot="1">
      <c r="A14" s="673"/>
      <c r="B14" s="677"/>
      <c r="C14" s="679"/>
      <c r="D14" s="806"/>
      <c r="E14" s="804"/>
      <c r="F14" s="802"/>
      <c r="G14" s="800"/>
      <c r="H14" s="798"/>
      <c r="I14" s="774"/>
      <c r="J14" s="221" t="s">
        <v>13</v>
      </c>
      <c r="K14" s="207">
        <f>L14+N14</f>
        <v>170</v>
      </c>
      <c r="L14" s="208">
        <f>SUM(L13)</f>
        <v>170</v>
      </c>
      <c r="M14" s="208"/>
      <c r="N14" s="209"/>
      <c r="O14" s="747"/>
      <c r="P14" s="85"/>
    </row>
    <row r="15" spans="1:24" ht="28.5" customHeight="1">
      <c r="A15" s="672" t="s">
        <v>10</v>
      </c>
      <c r="B15" s="751" t="s">
        <v>10</v>
      </c>
      <c r="C15" s="752" t="s">
        <v>14</v>
      </c>
      <c r="D15" s="442"/>
      <c r="E15" s="33" t="s">
        <v>87</v>
      </c>
      <c r="F15" s="444"/>
      <c r="G15" s="41" t="s">
        <v>11</v>
      </c>
      <c r="H15" s="448"/>
      <c r="I15" s="699" t="s">
        <v>128</v>
      </c>
      <c r="J15" s="13"/>
      <c r="K15" s="210"/>
      <c r="L15" s="211"/>
      <c r="M15" s="211"/>
      <c r="N15" s="212"/>
      <c r="O15" s="695" t="s">
        <v>69</v>
      </c>
      <c r="P15" s="93">
        <v>3.5</v>
      </c>
    </row>
    <row r="16" spans="1:24" ht="16.5" customHeight="1">
      <c r="A16" s="675"/>
      <c r="B16" s="676"/>
      <c r="C16" s="678"/>
      <c r="D16" s="443" t="s">
        <v>10</v>
      </c>
      <c r="E16" s="34" t="s">
        <v>90</v>
      </c>
      <c r="F16" s="445"/>
      <c r="G16" s="42"/>
      <c r="H16" s="450" t="s">
        <v>37</v>
      </c>
      <c r="I16" s="610"/>
      <c r="J16" s="13" t="s">
        <v>12</v>
      </c>
      <c r="K16" s="213">
        <f>L16+N16</f>
        <v>219.7</v>
      </c>
      <c r="L16" s="211">
        <v>206.7</v>
      </c>
      <c r="M16" s="211"/>
      <c r="N16" s="212">
        <v>13</v>
      </c>
      <c r="O16" s="696"/>
      <c r="P16" s="132"/>
    </row>
    <row r="17" spans="1:19" ht="27" customHeight="1">
      <c r="A17" s="675"/>
      <c r="B17" s="676"/>
      <c r="C17" s="678"/>
      <c r="D17" s="224" t="s">
        <v>14</v>
      </c>
      <c r="E17" s="710" t="s">
        <v>88</v>
      </c>
      <c r="F17" s="449"/>
      <c r="G17" s="142"/>
      <c r="H17" s="615" t="s">
        <v>89</v>
      </c>
      <c r="I17" s="609" t="s">
        <v>129</v>
      </c>
      <c r="J17" s="122" t="s">
        <v>12</v>
      </c>
      <c r="K17" s="506">
        <f>L17+N17</f>
        <v>108.3</v>
      </c>
      <c r="L17" s="507">
        <v>108.3</v>
      </c>
      <c r="M17" s="211"/>
      <c r="N17" s="212"/>
      <c r="O17" s="611" t="s">
        <v>134</v>
      </c>
      <c r="P17" s="613">
        <v>10</v>
      </c>
    </row>
    <row r="18" spans="1:19" ht="27" customHeight="1">
      <c r="A18" s="675"/>
      <c r="B18" s="676"/>
      <c r="C18" s="678"/>
      <c r="D18" s="443"/>
      <c r="E18" s="711"/>
      <c r="F18" s="445"/>
      <c r="G18" s="451"/>
      <c r="H18" s="616"/>
      <c r="I18" s="610"/>
      <c r="J18" s="122" t="s">
        <v>33</v>
      </c>
      <c r="K18" s="349">
        <f>L18+N18</f>
        <v>194.6</v>
      </c>
      <c r="L18" s="211">
        <v>23.7</v>
      </c>
      <c r="M18" s="211"/>
      <c r="N18" s="212">
        <v>170.9</v>
      </c>
      <c r="O18" s="612"/>
      <c r="P18" s="614"/>
    </row>
    <row r="19" spans="1:19" ht="17.25" customHeight="1" thickBot="1">
      <c r="A19" s="673"/>
      <c r="B19" s="677"/>
      <c r="C19" s="679"/>
      <c r="D19" s="617"/>
      <c r="E19" s="618"/>
      <c r="F19" s="618"/>
      <c r="G19" s="618"/>
      <c r="H19" s="618"/>
      <c r="I19" s="619"/>
      <c r="J19" s="446" t="s">
        <v>13</v>
      </c>
      <c r="K19" s="248">
        <f>SUM(K16:K18)</f>
        <v>522.6</v>
      </c>
      <c r="L19" s="249">
        <f>SUM(L16:L18)</f>
        <v>338.7</v>
      </c>
      <c r="M19" s="249"/>
      <c r="N19" s="250">
        <f>SUM(N16:N18)</f>
        <v>183.9</v>
      </c>
      <c r="O19" s="607"/>
      <c r="P19" s="608"/>
    </row>
    <row r="20" spans="1:19" ht="17.25" customHeight="1">
      <c r="A20" s="178" t="s">
        <v>10</v>
      </c>
      <c r="B20" s="21" t="s">
        <v>10</v>
      </c>
      <c r="C20" s="54" t="s">
        <v>15</v>
      </c>
      <c r="D20" s="620"/>
      <c r="E20" s="622" t="s">
        <v>80</v>
      </c>
      <c r="F20" s="624"/>
      <c r="G20" s="626"/>
      <c r="H20" s="628" t="s">
        <v>37</v>
      </c>
      <c r="I20" s="700" t="s">
        <v>128</v>
      </c>
      <c r="J20" s="74" t="s">
        <v>12</v>
      </c>
      <c r="K20" s="203">
        <f>L20+N20</f>
        <v>120</v>
      </c>
      <c r="L20" s="215">
        <v>120</v>
      </c>
      <c r="M20" s="216"/>
      <c r="N20" s="217"/>
      <c r="O20" s="86" t="s">
        <v>81</v>
      </c>
      <c r="P20" s="133">
        <v>0.6</v>
      </c>
    </row>
    <row r="21" spans="1:19" ht="15.75" customHeight="1" thickBot="1">
      <c r="A21" s="179"/>
      <c r="B21" s="22"/>
      <c r="C21" s="55"/>
      <c r="D21" s="621"/>
      <c r="E21" s="623"/>
      <c r="F21" s="625"/>
      <c r="G21" s="627"/>
      <c r="H21" s="629"/>
      <c r="I21" s="701"/>
      <c r="J21" s="222" t="s">
        <v>13</v>
      </c>
      <c r="K21" s="218">
        <f>L21+N21</f>
        <v>120</v>
      </c>
      <c r="L21" s="219">
        <f>L20</f>
        <v>120</v>
      </c>
      <c r="M21" s="219"/>
      <c r="N21" s="220">
        <f>N20</f>
        <v>0</v>
      </c>
      <c r="O21" s="32"/>
      <c r="P21" s="172"/>
    </row>
    <row r="22" spans="1:19" ht="15" customHeight="1" thickBot="1">
      <c r="A22" s="180" t="s">
        <v>10</v>
      </c>
      <c r="B22" s="102" t="s">
        <v>10</v>
      </c>
      <c r="C22" s="708" t="s">
        <v>19</v>
      </c>
      <c r="D22" s="708"/>
      <c r="E22" s="708"/>
      <c r="F22" s="708"/>
      <c r="G22" s="708"/>
      <c r="H22" s="708"/>
      <c r="I22" s="708"/>
      <c r="J22" s="718"/>
      <c r="K22" s="159">
        <f>K19+K14+K21</f>
        <v>812.6</v>
      </c>
      <c r="L22" s="113">
        <f>L19+L14+L21</f>
        <v>628.70000000000005</v>
      </c>
      <c r="M22" s="112">
        <f>M19+M14+M21</f>
        <v>0</v>
      </c>
      <c r="N22" s="111">
        <f>N19+N14+N21</f>
        <v>183.9</v>
      </c>
      <c r="O22" s="526"/>
      <c r="P22" s="527"/>
    </row>
    <row r="23" spans="1:19" ht="14.25" customHeight="1" thickBot="1">
      <c r="A23" s="181" t="s">
        <v>10</v>
      </c>
      <c r="B23" s="102" t="s">
        <v>14</v>
      </c>
      <c r="C23" s="697" t="s">
        <v>45</v>
      </c>
      <c r="D23" s="697"/>
      <c r="E23" s="697"/>
      <c r="F23" s="697"/>
      <c r="G23" s="697"/>
      <c r="H23" s="697"/>
      <c r="I23" s="697"/>
      <c r="J23" s="697"/>
      <c r="K23" s="697"/>
      <c r="L23" s="697"/>
      <c r="M23" s="697"/>
      <c r="N23" s="697"/>
      <c r="O23" s="697"/>
      <c r="P23" s="698"/>
      <c r="S23" s="6"/>
    </row>
    <row r="24" spans="1:19" s="5" customFormat="1" ht="27" customHeight="1">
      <c r="A24" s="182" t="s">
        <v>10</v>
      </c>
      <c r="B24" s="169" t="s">
        <v>14</v>
      </c>
      <c r="C24" s="51" t="s">
        <v>10</v>
      </c>
      <c r="D24" s="223"/>
      <c r="E24" s="43" t="s">
        <v>95</v>
      </c>
      <c r="F24" s="37"/>
      <c r="G24" s="630" t="s">
        <v>11</v>
      </c>
      <c r="H24" s="719">
        <v>2</v>
      </c>
      <c r="I24" s="702" t="s">
        <v>128</v>
      </c>
      <c r="J24" s="138"/>
      <c r="K24" s="288"/>
      <c r="L24" s="289"/>
      <c r="M24" s="289"/>
      <c r="N24" s="290"/>
      <c r="O24" s="537" t="s">
        <v>133</v>
      </c>
      <c r="P24" s="77">
        <f>SUM(P25:P29)</f>
        <v>3836</v>
      </c>
    </row>
    <row r="25" spans="1:19" s="5" customFormat="1" ht="18" customHeight="1">
      <c r="A25" s="183"/>
      <c r="B25" s="165"/>
      <c r="C25" s="52"/>
      <c r="D25" s="224" t="s">
        <v>10</v>
      </c>
      <c r="E25" s="44" t="s">
        <v>70</v>
      </c>
      <c r="F25" s="130"/>
      <c r="G25" s="631"/>
      <c r="H25" s="720"/>
      <c r="I25" s="703"/>
      <c r="J25" s="139" t="s">
        <v>118</v>
      </c>
      <c r="K25" s="291">
        <f t="shared" ref="K25:K30" si="0">L25+N25</f>
        <v>17.3</v>
      </c>
      <c r="L25" s="292">
        <v>17.3</v>
      </c>
      <c r="M25" s="292"/>
      <c r="N25" s="293"/>
      <c r="O25" s="538"/>
      <c r="P25" s="47">
        <v>1162</v>
      </c>
    </row>
    <row r="26" spans="1:19" s="5" customFormat="1" ht="18" customHeight="1">
      <c r="A26" s="183"/>
      <c r="B26" s="165"/>
      <c r="C26" s="52"/>
      <c r="D26" s="225" t="s">
        <v>14</v>
      </c>
      <c r="E26" s="44" t="s">
        <v>71</v>
      </c>
      <c r="F26" s="130"/>
      <c r="G26" s="631"/>
      <c r="H26" s="720"/>
      <c r="I26" s="703"/>
      <c r="J26" s="46" t="s">
        <v>33</v>
      </c>
      <c r="K26" s="320">
        <f t="shared" si="0"/>
        <v>1.5</v>
      </c>
      <c r="L26" s="321">
        <v>1.5</v>
      </c>
      <c r="M26" s="294"/>
      <c r="N26" s="295"/>
      <c r="O26" s="30"/>
      <c r="P26" s="47">
        <v>930</v>
      </c>
    </row>
    <row r="27" spans="1:19" s="5" customFormat="1" ht="14.25" customHeight="1">
      <c r="A27" s="183"/>
      <c r="B27" s="165"/>
      <c r="C27" s="52"/>
      <c r="D27" s="224" t="s">
        <v>15</v>
      </c>
      <c r="E27" s="44" t="s">
        <v>72</v>
      </c>
      <c r="F27" s="130"/>
      <c r="G27" s="631"/>
      <c r="H27" s="720"/>
      <c r="I27" s="161"/>
      <c r="J27" s="428" t="s">
        <v>33</v>
      </c>
      <c r="K27" s="320">
        <f t="shared" si="0"/>
        <v>1.2</v>
      </c>
      <c r="L27" s="321">
        <v>1.2</v>
      </c>
      <c r="M27" s="292"/>
      <c r="N27" s="452"/>
      <c r="O27" s="30"/>
      <c r="P27" s="47">
        <v>548</v>
      </c>
    </row>
    <row r="28" spans="1:19" s="5" customFormat="1" ht="29.25" customHeight="1">
      <c r="A28" s="183"/>
      <c r="B28" s="165"/>
      <c r="C28" s="52"/>
      <c r="D28" s="225" t="s">
        <v>16</v>
      </c>
      <c r="E28" s="44" t="s">
        <v>73</v>
      </c>
      <c r="F28" s="130"/>
      <c r="G28" s="631"/>
      <c r="H28" s="720"/>
      <c r="I28" s="161"/>
      <c r="J28" s="46" t="s">
        <v>33</v>
      </c>
      <c r="K28" s="320">
        <f t="shared" si="0"/>
        <v>27.5</v>
      </c>
      <c r="L28" s="321">
        <v>27.5</v>
      </c>
      <c r="M28" s="294"/>
      <c r="N28" s="296"/>
      <c r="O28" s="30"/>
      <c r="P28" s="47">
        <v>584</v>
      </c>
    </row>
    <row r="29" spans="1:19" s="5" customFormat="1" ht="16.5" customHeight="1">
      <c r="A29" s="183"/>
      <c r="B29" s="165"/>
      <c r="C29" s="52"/>
      <c r="D29" s="224" t="s">
        <v>17</v>
      </c>
      <c r="E29" s="44" t="s">
        <v>53</v>
      </c>
      <c r="F29" s="130"/>
      <c r="G29" s="631"/>
      <c r="H29" s="720"/>
      <c r="I29" s="161"/>
      <c r="J29" s="428" t="s">
        <v>33</v>
      </c>
      <c r="K29" s="320">
        <f t="shared" si="0"/>
        <v>7.7</v>
      </c>
      <c r="L29" s="321">
        <v>7.7</v>
      </c>
      <c r="M29" s="292"/>
      <c r="N29" s="293"/>
      <c r="O29" s="30"/>
      <c r="P29" s="47">
        <v>612</v>
      </c>
    </row>
    <row r="30" spans="1:19" ht="20.25" customHeight="1">
      <c r="A30" s="178"/>
      <c r="B30" s="21"/>
      <c r="C30" s="53"/>
      <c r="D30" s="807" t="s">
        <v>44</v>
      </c>
      <c r="E30" s="683" t="s">
        <v>38</v>
      </c>
      <c r="F30" s="632"/>
      <c r="G30" s="631"/>
      <c r="H30" s="720"/>
      <c r="I30" s="90"/>
      <c r="J30" s="46" t="s">
        <v>33</v>
      </c>
      <c r="K30" s="297">
        <f t="shared" si="0"/>
        <v>2</v>
      </c>
      <c r="L30" s="298">
        <v>2</v>
      </c>
      <c r="M30" s="298"/>
      <c r="N30" s="299"/>
      <c r="O30" s="539" t="s">
        <v>121</v>
      </c>
      <c r="P30" s="171">
        <v>12.5</v>
      </c>
    </row>
    <row r="31" spans="1:19" ht="9.75" customHeight="1">
      <c r="A31" s="178"/>
      <c r="B31" s="21"/>
      <c r="C31" s="53"/>
      <c r="D31" s="808"/>
      <c r="E31" s="684"/>
      <c r="F31" s="633"/>
      <c r="G31" s="631"/>
      <c r="H31" s="720"/>
      <c r="I31" s="90"/>
      <c r="J31" s="123"/>
      <c r="K31" s="210"/>
      <c r="L31" s="300"/>
      <c r="M31" s="300"/>
      <c r="N31" s="295"/>
      <c r="O31" s="538"/>
      <c r="P31" s="173"/>
    </row>
    <row r="32" spans="1:19" s="5" customFormat="1" ht="14.25" customHeight="1">
      <c r="A32" s="178"/>
      <c r="B32" s="21"/>
      <c r="C32" s="53"/>
      <c r="D32" s="226"/>
      <c r="E32" s="637" t="s">
        <v>94</v>
      </c>
      <c r="F32" s="637"/>
      <c r="G32" s="637"/>
      <c r="H32" s="638"/>
      <c r="I32" s="229"/>
      <c r="J32" s="230" t="s">
        <v>12</v>
      </c>
      <c r="K32" s="231">
        <f>L32+N32</f>
        <v>11510.299999999997</v>
      </c>
      <c r="L32" s="232">
        <f>11220.3-72.2+26.5+331.8</f>
        <v>11506.399999999998</v>
      </c>
      <c r="M32" s="232">
        <f>7036.8+61.2+237</f>
        <v>7335</v>
      </c>
      <c r="N32" s="233">
        <f>30.4-26.5</f>
        <v>3.8999999999999986</v>
      </c>
      <c r="O32" s="234"/>
      <c r="P32" s="235"/>
    </row>
    <row r="33" spans="1:26" s="5" customFormat="1" ht="14.25" customHeight="1">
      <c r="A33" s="178"/>
      <c r="B33" s="21"/>
      <c r="C33" s="53"/>
      <c r="D33" s="227"/>
      <c r="E33" s="236"/>
      <c r="F33" s="237"/>
      <c r="G33" s="236"/>
      <c r="H33" s="238"/>
      <c r="I33" s="238"/>
      <c r="J33" s="239" t="s">
        <v>99</v>
      </c>
      <c r="K33" s="518">
        <f>L33+N33</f>
        <v>756.59999999999991</v>
      </c>
      <c r="L33" s="519">
        <f>618.3+54.8</f>
        <v>673.09999999999991</v>
      </c>
      <c r="M33" s="240"/>
      <c r="N33" s="241">
        <v>83.5</v>
      </c>
      <c r="O33" s="242"/>
      <c r="P33" s="243"/>
    </row>
    <row r="34" spans="1:26" s="5" customFormat="1" ht="14.25" customHeight="1" thickBot="1">
      <c r="A34" s="179"/>
      <c r="B34" s="22"/>
      <c r="C34" s="60"/>
      <c r="D34" s="228"/>
      <c r="E34" s="244"/>
      <c r="F34" s="245"/>
      <c r="G34" s="244"/>
      <c r="H34" s="246"/>
      <c r="I34" s="246"/>
      <c r="J34" s="247" t="s">
        <v>13</v>
      </c>
      <c r="K34" s="248">
        <f>SUM(K25:K33)</f>
        <v>12324.099999999999</v>
      </c>
      <c r="L34" s="249">
        <f>SUM(L25:L33)</f>
        <v>12236.699999999999</v>
      </c>
      <c r="M34" s="250">
        <f t="shared" ref="M34:N34" si="1">SUM(M32:M33)</f>
        <v>7335</v>
      </c>
      <c r="N34" s="251">
        <f t="shared" si="1"/>
        <v>87.4</v>
      </c>
      <c r="O34" s="252"/>
      <c r="P34" s="253"/>
    </row>
    <row r="35" spans="1:26" ht="15.75" customHeight="1">
      <c r="A35" s="178" t="s">
        <v>10</v>
      </c>
      <c r="B35" s="21" t="s">
        <v>14</v>
      </c>
      <c r="C35" s="54" t="s">
        <v>14</v>
      </c>
      <c r="D35" s="620"/>
      <c r="E35" s="622" t="s">
        <v>120</v>
      </c>
      <c r="F35" s="624"/>
      <c r="G35" s="626"/>
      <c r="H35" s="628" t="s">
        <v>37</v>
      </c>
      <c r="I35" s="700" t="s">
        <v>128</v>
      </c>
      <c r="J35" s="13" t="s">
        <v>12</v>
      </c>
      <c r="K35" s="301">
        <f>L35+N35</f>
        <v>100</v>
      </c>
      <c r="L35" s="302"/>
      <c r="M35" s="303"/>
      <c r="N35" s="304">
        <v>100</v>
      </c>
      <c r="O35" s="125" t="s">
        <v>116</v>
      </c>
      <c r="P35" s="173">
        <v>1</v>
      </c>
    </row>
    <row r="36" spans="1:26" ht="15.75" customHeight="1" thickBot="1">
      <c r="A36" s="179"/>
      <c r="B36" s="22"/>
      <c r="C36" s="55"/>
      <c r="D36" s="621"/>
      <c r="E36" s="623"/>
      <c r="F36" s="625"/>
      <c r="G36" s="627"/>
      <c r="H36" s="629"/>
      <c r="I36" s="701"/>
      <c r="J36" s="319" t="s">
        <v>13</v>
      </c>
      <c r="K36" s="218">
        <f>L36+N36</f>
        <v>100</v>
      </c>
      <c r="L36" s="219"/>
      <c r="M36" s="219"/>
      <c r="N36" s="220">
        <f>N35</f>
        <v>100</v>
      </c>
      <c r="O36" s="32"/>
      <c r="P36" s="172"/>
    </row>
    <row r="37" spans="1:26" ht="27" customHeight="1">
      <c r="A37" s="184" t="s">
        <v>10</v>
      </c>
      <c r="B37" s="20" t="s">
        <v>14</v>
      </c>
      <c r="C37" s="58" t="s">
        <v>15</v>
      </c>
      <c r="D37" s="254"/>
      <c r="E37" s="144" t="s">
        <v>46</v>
      </c>
      <c r="F37" s="61" t="s">
        <v>123</v>
      </c>
      <c r="G37" s="56" t="s">
        <v>11</v>
      </c>
      <c r="H37" s="145" t="s">
        <v>37</v>
      </c>
      <c r="I37" s="700" t="s">
        <v>128</v>
      </c>
      <c r="J37" s="24"/>
      <c r="K37" s="203"/>
      <c r="L37" s="204"/>
      <c r="M37" s="305"/>
      <c r="N37" s="306"/>
      <c r="O37" s="146" t="s">
        <v>74</v>
      </c>
      <c r="P37" s="147">
        <f>SUM(P38:P45)</f>
        <v>74</v>
      </c>
    </row>
    <row r="38" spans="1:26" ht="18.75" customHeight="1">
      <c r="A38" s="178"/>
      <c r="B38" s="21"/>
      <c r="C38" s="54"/>
      <c r="D38" s="255" t="s">
        <v>10</v>
      </c>
      <c r="E38" s="62" t="s">
        <v>54</v>
      </c>
      <c r="F38" s="128"/>
      <c r="G38" s="57"/>
      <c r="H38" s="157"/>
      <c r="I38" s="704"/>
      <c r="J38" s="13" t="s">
        <v>12</v>
      </c>
      <c r="K38" s="213">
        <f>L38+N38</f>
        <v>50.4</v>
      </c>
      <c r="L38" s="307">
        <v>50.4</v>
      </c>
      <c r="M38" s="308"/>
      <c r="N38" s="309"/>
      <c r="O38" s="127" t="s">
        <v>62</v>
      </c>
      <c r="P38" s="134">
        <v>14</v>
      </c>
    </row>
    <row r="39" spans="1:26" ht="18" customHeight="1">
      <c r="A39" s="178"/>
      <c r="B39" s="21"/>
      <c r="C39" s="54"/>
      <c r="D39" s="256" t="s">
        <v>14</v>
      </c>
      <c r="E39" s="59" t="s">
        <v>55</v>
      </c>
      <c r="F39" s="128"/>
      <c r="G39" s="57"/>
      <c r="H39" s="157"/>
      <c r="I39" s="157"/>
      <c r="J39" s="123" t="s">
        <v>12</v>
      </c>
      <c r="K39" s="213">
        <f t="shared" ref="K39:K45" si="2">L39+N39</f>
        <v>10.4</v>
      </c>
      <c r="L39" s="310">
        <v>10.4</v>
      </c>
      <c r="M39" s="311"/>
      <c r="N39" s="312"/>
      <c r="O39" s="127" t="s">
        <v>62</v>
      </c>
      <c r="P39" s="134">
        <v>4</v>
      </c>
      <c r="Y39" s="6"/>
    </row>
    <row r="40" spans="1:26" ht="27.75" customHeight="1">
      <c r="A40" s="178"/>
      <c r="B40" s="21"/>
      <c r="C40" s="54"/>
      <c r="D40" s="257" t="s">
        <v>15</v>
      </c>
      <c r="E40" s="63" t="s">
        <v>56</v>
      </c>
      <c r="F40" s="128"/>
      <c r="G40" s="57"/>
      <c r="H40" s="157"/>
      <c r="I40" s="157"/>
      <c r="J40" s="13" t="s">
        <v>12</v>
      </c>
      <c r="K40" s="213">
        <f t="shared" si="2"/>
        <v>62.9</v>
      </c>
      <c r="L40" s="307">
        <v>62.9</v>
      </c>
      <c r="M40" s="308"/>
      <c r="N40" s="309"/>
      <c r="O40" s="127" t="s">
        <v>62</v>
      </c>
      <c r="P40" s="134">
        <v>40</v>
      </c>
    </row>
    <row r="41" spans="1:26" ht="30" customHeight="1">
      <c r="A41" s="178"/>
      <c r="B41" s="21"/>
      <c r="C41" s="53"/>
      <c r="D41" s="255" t="s">
        <v>16</v>
      </c>
      <c r="E41" s="454" t="s">
        <v>57</v>
      </c>
      <c r="F41" s="128"/>
      <c r="G41" s="57"/>
      <c r="H41" s="157"/>
      <c r="I41" s="157"/>
      <c r="J41" s="13" t="s">
        <v>12</v>
      </c>
      <c r="K41" s="213">
        <f t="shared" si="2"/>
        <v>33</v>
      </c>
      <c r="L41" s="307">
        <v>33</v>
      </c>
      <c r="M41" s="308"/>
      <c r="N41" s="309"/>
      <c r="O41" s="127" t="s">
        <v>62</v>
      </c>
      <c r="P41" s="134">
        <v>3</v>
      </c>
    </row>
    <row r="42" spans="1:26" ht="41.25" customHeight="1">
      <c r="A42" s="178"/>
      <c r="B42" s="21"/>
      <c r="C42" s="54"/>
      <c r="D42" s="256" t="s">
        <v>17</v>
      </c>
      <c r="E42" s="59" t="s">
        <v>58</v>
      </c>
      <c r="F42" s="128"/>
      <c r="G42" s="57"/>
      <c r="H42" s="157"/>
      <c r="I42" s="131"/>
      <c r="J42" s="123" t="s">
        <v>12</v>
      </c>
      <c r="K42" s="210">
        <f t="shared" si="2"/>
        <v>45</v>
      </c>
      <c r="L42" s="310">
        <v>45</v>
      </c>
      <c r="M42" s="311"/>
      <c r="N42" s="312"/>
      <c r="O42" s="125" t="s">
        <v>62</v>
      </c>
      <c r="P42" s="173">
        <v>10</v>
      </c>
    </row>
    <row r="43" spans="1:26" ht="29.25" customHeight="1" thickBot="1">
      <c r="A43" s="179"/>
      <c r="B43" s="22"/>
      <c r="C43" s="60"/>
      <c r="D43" s="258" t="s">
        <v>44</v>
      </c>
      <c r="E43" s="455" t="s">
        <v>48</v>
      </c>
      <c r="F43" s="81"/>
      <c r="G43" s="149"/>
      <c r="H43" s="158"/>
      <c r="I43" s="456"/>
      <c r="J43" s="457" t="s">
        <v>12</v>
      </c>
      <c r="K43" s="458">
        <f>L43+N43</f>
        <v>200</v>
      </c>
      <c r="L43" s="459">
        <v>200</v>
      </c>
      <c r="M43" s="219"/>
      <c r="N43" s="220"/>
      <c r="O43" s="460" t="s">
        <v>62</v>
      </c>
      <c r="P43" s="151">
        <v>1</v>
      </c>
      <c r="Y43" s="6"/>
      <c r="Z43" s="6"/>
    </row>
    <row r="44" spans="1:26" ht="30" customHeight="1">
      <c r="A44" s="178"/>
      <c r="B44" s="21"/>
      <c r="C44" s="54"/>
      <c r="D44" s="259" t="s">
        <v>61</v>
      </c>
      <c r="E44" s="59" t="s">
        <v>59</v>
      </c>
      <c r="F44" s="128"/>
      <c r="G44" s="57"/>
      <c r="H44" s="157"/>
      <c r="I44" s="157"/>
      <c r="J44" s="123" t="s">
        <v>12</v>
      </c>
      <c r="K44" s="317">
        <f t="shared" si="2"/>
        <v>26</v>
      </c>
      <c r="L44" s="310">
        <v>26</v>
      </c>
      <c r="M44" s="311"/>
      <c r="N44" s="312"/>
      <c r="O44" s="36" t="s">
        <v>62</v>
      </c>
      <c r="P44" s="135">
        <v>1</v>
      </c>
    </row>
    <row r="45" spans="1:26" ht="25.5" customHeight="1">
      <c r="A45" s="178"/>
      <c r="B45" s="21"/>
      <c r="C45" s="54"/>
      <c r="D45" s="256" t="s">
        <v>11</v>
      </c>
      <c r="E45" s="261" t="s">
        <v>60</v>
      </c>
      <c r="F45" s="128"/>
      <c r="G45" s="57"/>
      <c r="H45" s="157"/>
      <c r="I45" s="157"/>
      <c r="J45" s="122" t="s">
        <v>12</v>
      </c>
      <c r="K45" s="301">
        <f t="shared" si="2"/>
        <v>29.7</v>
      </c>
      <c r="L45" s="302">
        <v>29.7</v>
      </c>
      <c r="M45" s="303"/>
      <c r="N45" s="318"/>
      <c r="O45" s="152" t="s">
        <v>62</v>
      </c>
      <c r="P45" s="171">
        <v>1</v>
      </c>
    </row>
    <row r="46" spans="1:26" ht="15.75" customHeight="1" thickBot="1">
      <c r="A46" s="179"/>
      <c r="B46" s="22"/>
      <c r="C46" s="55"/>
      <c r="D46" s="260"/>
      <c r="E46" s="705"/>
      <c r="F46" s="706"/>
      <c r="G46" s="706"/>
      <c r="H46" s="706"/>
      <c r="I46" s="707"/>
      <c r="J46" s="262" t="s">
        <v>13</v>
      </c>
      <c r="K46" s="263">
        <f>L46+N46</f>
        <v>457.4</v>
      </c>
      <c r="L46" s="264">
        <f>SUM(L37:L45)</f>
        <v>457.4</v>
      </c>
      <c r="M46" s="264"/>
      <c r="N46" s="265"/>
      <c r="O46" s="266"/>
      <c r="P46" s="267"/>
    </row>
    <row r="47" spans="1:26" ht="17.25" customHeight="1">
      <c r="A47" s="185" t="s">
        <v>10</v>
      </c>
      <c r="B47" s="104" t="s">
        <v>14</v>
      </c>
      <c r="C47" s="755" t="s">
        <v>16</v>
      </c>
      <c r="D47" s="712"/>
      <c r="E47" s="642" t="s">
        <v>64</v>
      </c>
      <c r="F47" s="639"/>
      <c r="G47" s="715" t="s">
        <v>11</v>
      </c>
      <c r="H47" s="634" t="s">
        <v>37</v>
      </c>
      <c r="I47" s="700" t="s">
        <v>128</v>
      </c>
      <c r="J47" s="123" t="s">
        <v>12</v>
      </c>
      <c r="K47" s="508">
        <f>L47+N47</f>
        <v>186.4</v>
      </c>
      <c r="L47" s="422">
        <f>28+158.4</f>
        <v>186.4</v>
      </c>
      <c r="M47" s="422">
        <f>6.2+34.7</f>
        <v>40.900000000000006</v>
      </c>
      <c r="N47" s="290"/>
      <c r="O47" s="76" t="s">
        <v>76</v>
      </c>
      <c r="P47" s="136">
        <v>23</v>
      </c>
    </row>
    <row r="48" spans="1:26" ht="15" customHeight="1">
      <c r="A48" s="186"/>
      <c r="B48" s="114"/>
      <c r="C48" s="756"/>
      <c r="D48" s="713"/>
      <c r="E48" s="643"/>
      <c r="F48" s="640"/>
      <c r="G48" s="716"/>
      <c r="H48" s="635"/>
      <c r="I48" s="704"/>
      <c r="J48" s="13" t="s">
        <v>26</v>
      </c>
      <c r="K48" s="420">
        <f>L48+N48</f>
        <v>0</v>
      </c>
      <c r="L48" s="421">
        <v>0</v>
      </c>
      <c r="M48" s="421">
        <v>0</v>
      </c>
      <c r="N48" s="322"/>
      <c r="O48" s="611" t="s">
        <v>75</v>
      </c>
      <c r="P48" s="540">
        <v>100</v>
      </c>
    </row>
    <row r="49" spans="1:25" ht="14.25" customHeight="1" thickBot="1">
      <c r="A49" s="187"/>
      <c r="B49" s="105"/>
      <c r="C49" s="757"/>
      <c r="D49" s="714"/>
      <c r="E49" s="644"/>
      <c r="F49" s="641"/>
      <c r="G49" s="717"/>
      <c r="H49" s="636"/>
      <c r="I49" s="701"/>
      <c r="J49" s="221" t="s">
        <v>13</v>
      </c>
      <c r="K49" s="218">
        <f>L49+N49</f>
        <v>186.4</v>
      </c>
      <c r="L49" s="208">
        <f>SUM(L47:L48)</f>
        <v>186.4</v>
      </c>
      <c r="M49" s="208">
        <f>SUM(M47:M48)</f>
        <v>40.900000000000006</v>
      </c>
      <c r="N49" s="323">
        <f>SUM(N47:N48)</f>
        <v>0</v>
      </c>
      <c r="O49" s="645"/>
      <c r="P49" s="541"/>
    </row>
    <row r="50" spans="1:25" ht="15.75" customHeight="1" thickBot="1">
      <c r="A50" s="181" t="s">
        <v>10</v>
      </c>
      <c r="B50" s="102" t="s">
        <v>14</v>
      </c>
      <c r="C50" s="708" t="s">
        <v>19</v>
      </c>
      <c r="D50" s="709"/>
      <c r="E50" s="709"/>
      <c r="F50" s="708"/>
      <c r="G50" s="708"/>
      <c r="H50" s="708"/>
      <c r="I50" s="708"/>
      <c r="J50" s="708"/>
      <c r="K50" s="174">
        <f>K49+K46+K34+K36</f>
        <v>13067.899999999998</v>
      </c>
      <c r="L50" s="78">
        <f>L49+L46+L34+L36</f>
        <v>12880.499999999998</v>
      </c>
      <c r="M50" s="129">
        <f>M49+M46+M34+M36</f>
        <v>7375.9</v>
      </c>
      <c r="N50" s="97">
        <f>N49+N46+N34+N36</f>
        <v>187.4</v>
      </c>
      <c r="O50" s="786"/>
      <c r="P50" s="787"/>
    </row>
    <row r="51" spans="1:25" ht="16.5" customHeight="1" thickBot="1">
      <c r="A51" s="188" t="s">
        <v>10</v>
      </c>
      <c r="B51" s="103" t="s">
        <v>15</v>
      </c>
      <c r="C51" s="758" t="s">
        <v>1</v>
      </c>
      <c r="D51" s="758"/>
      <c r="E51" s="758"/>
      <c r="F51" s="758"/>
      <c r="G51" s="758"/>
      <c r="H51" s="759"/>
      <c r="I51" s="759"/>
      <c r="J51" s="758"/>
      <c r="K51" s="759"/>
      <c r="L51" s="759"/>
      <c r="M51" s="759"/>
      <c r="N51" s="759"/>
      <c r="O51" s="758"/>
      <c r="P51" s="760"/>
    </row>
    <row r="52" spans="1:25" ht="13.5" customHeight="1">
      <c r="A52" s="185" t="s">
        <v>10</v>
      </c>
      <c r="B52" s="104" t="s">
        <v>15</v>
      </c>
      <c r="C52" s="680" t="s">
        <v>10</v>
      </c>
      <c r="D52" s="118"/>
      <c r="E52" s="534" t="s">
        <v>63</v>
      </c>
      <c r="F52" s="781" t="s">
        <v>113</v>
      </c>
      <c r="G52" s="64" t="s">
        <v>11</v>
      </c>
      <c r="H52" s="162">
        <v>5</v>
      </c>
      <c r="I52" s="700" t="s">
        <v>130</v>
      </c>
      <c r="J52" s="100" t="s">
        <v>12</v>
      </c>
      <c r="K52" s="509">
        <f>L52+N52</f>
        <v>1234</v>
      </c>
      <c r="L52" s="510"/>
      <c r="M52" s="510"/>
      <c r="N52" s="511">
        <f>866+368</f>
        <v>1234</v>
      </c>
      <c r="O52" s="794" t="s">
        <v>122</v>
      </c>
      <c r="P52" s="16"/>
    </row>
    <row r="53" spans="1:25" ht="13.5" customHeight="1">
      <c r="A53" s="186"/>
      <c r="B53" s="114"/>
      <c r="C53" s="681"/>
      <c r="D53" s="119"/>
      <c r="E53" s="535"/>
      <c r="F53" s="782"/>
      <c r="G53" s="160"/>
      <c r="H53" s="163"/>
      <c r="I53" s="704"/>
      <c r="J53" s="100" t="s">
        <v>93</v>
      </c>
      <c r="K53" s="395">
        <f>L53+N53</f>
        <v>728.4</v>
      </c>
      <c r="L53" s="396"/>
      <c r="M53" s="396"/>
      <c r="N53" s="397">
        <f>578.4+150</f>
        <v>728.4</v>
      </c>
      <c r="O53" s="795"/>
      <c r="P53" s="84"/>
    </row>
    <row r="54" spans="1:25" ht="13.5" customHeight="1">
      <c r="A54" s="186"/>
      <c r="B54" s="114"/>
      <c r="C54" s="681"/>
      <c r="D54" s="119"/>
      <c r="E54" s="535"/>
      <c r="F54" s="782"/>
      <c r="G54" s="160"/>
      <c r="H54" s="163"/>
      <c r="I54" s="704"/>
      <c r="J54" s="35" t="s">
        <v>33</v>
      </c>
      <c r="K54" s="512">
        <f>L54+N54</f>
        <v>800</v>
      </c>
      <c r="L54" s="513"/>
      <c r="M54" s="513"/>
      <c r="N54" s="514">
        <f>500+300</f>
        <v>800</v>
      </c>
      <c r="O54" s="795"/>
      <c r="P54" s="84">
        <v>100</v>
      </c>
    </row>
    <row r="55" spans="1:25" ht="13.5" customHeight="1" thickBot="1">
      <c r="A55" s="187"/>
      <c r="B55" s="105"/>
      <c r="C55" s="682"/>
      <c r="D55" s="472"/>
      <c r="E55" s="536"/>
      <c r="F55" s="783"/>
      <c r="G55" s="473"/>
      <c r="H55" s="474"/>
      <c r="I55" s="701"/>
      <c r="J55" s="333" t="s">
        <v>13</v>
      </c>
      <c r="K55" s="218">
        <f>L55+N55</f>
        <v>2762.4</v>
      </c>
      <c r="L55" s="208"/>
      <c r="M55" s="208"/>
      <c r="N55" s="323">
        <f>SUM(N52:N54)</f>
        <v>2762.4</v>
      </c>
      <c r="O55" s="796"/>
      <c r="P55" s="137"/>
    </row>
    <row r="56" spans="1:25" ht="29.25" customHeight="1">
      <c r="A56" s="189" t="s">
        <v>10</v>
      </c>
      <c r="B56" s="106" t="s">
        <v>15</v>
      </c>
      <c r="C56" s="65" t="s">
        <v>14</v>
      </c>
      <c r="D56" s="268"/>
      <c r="E56" s="87" t="s">
        <v>65</v>
      </c>
      <c r="F56" s="788" t="s">
        <v>113</v>
      </c>
      <c r="G56" s="67" t="s">
        <v>11</v>
      </c>
      <c r="H56" s="98" t="s">
        <v>36</v>
      </c>
      <c r="I56" s="91"/>
      <c r="J56" s="24"/>
      <c r="K56" s="327"/>
      <c r="L56" s="328"/>
      <c r="M56" s="289"/>
      <c r="N56" s="329"/>
      <c r="O56" s="12"/>
      <c r="P56" s="133"/>
    </row>
    <row r="57" spans="1:25" ht="13.5" customHeight="1">
      <c r="A57" s="190"/>
      <c r="B57" s="107"/>
      <c r="C57" s="66"/>
      <c r="D57" s="528" t="s">
        <v>10</v>
      </c>
      <c r="E57" s="531" t="s">
        <v>82</v>
      </c>
      <c r="F57" s="789"/>
      <c r="G57" s="15"/>
      <c r="H57" s="117"/>
      <c r="I57" s="610" t="s">
        <v>131</v>
      </c>
      <c r="J57" s="13" t="s">
        <v>12</v>
      </c>
      <c r="K57" s="320">
        <f t="shared" ref="K57:K62" si="3">L57+N57</f>
        <v>2.7</v>
      </c>
      <c r="L57" s="321">
        <v>2.7</v>
      </c>
      <c r="M57" s="321"/>
      <c r="N57" s="322"/>
      <c r="O57" s="539" t="s">
        <v>83</v>
      </c>
      <c r="P57" s="791"/>
      <c r="Q57" s="777"/>
      <c r="R57" s="777"/>
      <c r="S57" s="777"/>
      <c r="T57" s="777"/>
      <c r="U57" s="777"/>
      <c r="V57" s="777"/>
    </row>
    <row r="58" spans="1:25" ht="13.5" customHeight="1">
      <c r="A58" s="190"/>
      <c r="B58" s="107"/>
      <c r="C58" s="66"/>
      <c r="D58" s="529"/>
      <c r="E58" s="532"/>
      <c r="F58" s="789"/>
      <c r="G58" s="15"/>
      <c r="H58" s="117"/>
      <c r="I58" s="610"/>
      <c r="J58" s="13" t="s">
        <v>26</v>
      </c>
      <c r="K58" s="320">
        <f t="shared" si="3"/>
        <v>14.9</v>
      </c>
      <c r="L58" s="321">
        <v>14.9</v>
      </c>
      <c r="M58" s="321"/>
      <c r="N58" s="322"/>
      <c r="O58" s="538"/>
      <c r="P58" s="792"/>
      <c r="Q58" s="27"/>
    </row>
    <row r="59" spans="1:25" ht="13.5" customHeight="1">
      <c r="A59" s="190"/>
      <c r="B59" s="107"/>
      <c r="C59" s="66"/>
      <c r="D59" s="530"/>
      <c r="E59" s="533"/>
      <c r="F59" s="789"/>
      <c r="G59" s="15"/>
      <c r="H59" s="117"/>
      <c r="I59" s="610"/>
      <c r="J59" s="334" t="s">
        <v>13</v>
      </c>
      <c r="K59" s="330">
        <f t="shared" si="3"/>
        <v>17.600000000000001</v>
      </c>
      <c r="L59" s="331">
        <f>SUM(L57:L58)</f>
        <v>17.600000000000001</v>
      </c>
      <c r="M59" s="331"/>
      <c r="N59" s="332"/>
      <c r="O59" s="790"/>
      <c r="P59" s="793"/>
      <c r="Q59" s="27"/>
    </row>
    <row r="60" spans="1:25" ht="14.25" customHeight="1">
      <c r="A60" s="190"/>
      <c r="B60" s="107"/>
      <c r="C60" s="66"/>
      <c r="D60" s="269" t="s">
        <v>14</v>
      </c>
      <c r="E60" s="531" t="s">
        <v>117</v>
      </c>
      <c r="F60" s="789"/>
      <c r="G60" s="15"/>
      <c r="H60" s="117"/>
      <c r="I60" s="609" t="s">
        <v>131</v>
      </c>
      <c r="J60" s="13" t="s">
        <v>12</v>
      </c>
      <c r="K60" s="320">
        <f t="shared" si="3"/>
        <v>100</v>
      </c>
      <c r="L60" s="321"/>
      <c r="M60" s="321"/>
      <c r="N60" s="322">
        <v>100</v>
      </c>
      <c r="O60" s="152" t="s">
        <v>101</v>
      </c>
      <c r="P60" s="154"/>
      <c r="Q60" s="27"/>
    </row>
    <row r="61" spans="1:25" ht="14.25" customHeight="1">
      <c r="A61" s="190"/>
      <c r="B61" s="107"/>
      <c r="C61" s="66"/>
      <c r="D61" s="270"/>
      <c r="E61" s="532"/>
      <c r="F61" s="789"/>
      <c r="G61" s="544"/>
      <c r="H61" s="117"/>
      <c r="I61" s="610"/>
      <c r="J61" s="13" t="s">
        <v>66</v>
      </c>
      <c r="K61" s="320">
        <f t="shared" si="3"/>
        <v>200</v>
      </c>
      <c r="L61" s="321"/>
      <c r="M61" s="321"/>
      <c r="N61" s="322">
        <v>200</v>
      </c>
      <c r="O61" s="153"/>
      <c r="P61" s="155"/>
      <c r="Q61" s="27"/>
    </row>
    <row r="62" spans="1:25" ht="14.25" customHeight="1">
      <c r="A62" s="562"/>
      <c r="B62" s="564"/>
      <c r="C62" s="566"/>
      <c r="D62" s="271"/>
      <c r="E62" s="532"/>
      <c r="F62" s="789"/>
      <c r="G62" s="544"/>
      <c r="H62" s="117"/>
      <c r="I62" s="773"/>
      <c r="J62" s="334" t="s">
        <v>13</v>
      </c>
      <c r="K62" s="330">
        <f t="shared" si="3"/>
        <v>300</v>
      </c>
      <c r="L62" s="331"/>
      <c r="M62" s="331"/>
      <c r="N62" s="332">
        <f>SUM(N60:N61)</f>
        <v>300</v>
      </c>
      <c r="O62" s="153"/>
      <c r="P62" s="155"/>
      <c r="Y62" s="6"/>
    </row>
    <row r="63" spans="1:25" ht="14.25" customHeight="1" thickBot="1">
      <c r="A63" s="563"/>
      <c r="B63" s="565"/>
      <c r="C63" s="567"/>
      <c r="D63" s="272"/>
      <c r="E63" s="571"/>
      <c r="F63" s="571"/>
      <c r="G63" s="571"/>
      <c r="H63" s="571"/>
      <c r="I63" s="572"/>
      <c r="J63" s="276" t="s">
        <v>13</v>
      </c>
      <c r="K63" s="277">
        <f>L63+N63</f>
        <v>317.60000000000002</v>
      </c>
      <c r="L63" s="278">
        <f>L62+L59</f>
        <v>17.600000000000001</v>
      </c>
      <c r="M63" s="278"/>
      <c r="N63" s="279">
        <f>N62+N59</f>
        <v>300</v>
      </c>
      <c r="O63" s="280"/>
      <c r="P63" s="281"/>
    </row>
    <row r="64" spans="1:25" ht="30" customHeight="1">
      <c r="A64" s="189" t="s">
        <v>10</v>
      </c>
      <c r="B64" s="106" t="s">
        <v>15</v>
      </c>
      <c r="C64" s="65" t="s">
        <v>15</v>
      </c>
      <c r="D64" s="120"/>
      <c r="E64" s="88" t="s">
        <v>67</v>
      </c>
      <c r="F64" s="82"/>
      <c r="G64" s="14" t="s">
        <v>11</v>
      </c>
      <c r="H64" s="98" t="s">
        <v>89</v>
      </c>
      <c r="I64" s="91"/>
      <c r="J64" s="24"/>
      <c r="K64" s="327"/>
      <c r="L64" s="328"/>
      <c r="M64" s="289"/>
      <c r="N64" s="329"/>
      <c r="O64" s="140"/>
      <c r="P64" s="133"/>
    </row>
    <row r="65" spans="1:26" ht="41.25" customHeight="1">
      <c r="A65" s="190"/>
      <c r="B65" s="107"/>
      <c r="C65" s="66"/>
      <c r="D65" s="121"/>
      <c r="E65" s="559" t="s">
        <v>114</v>
      </c>
      <c r="F65" s="83"/>
      <c r="G65" s="15"/>
      <c r="H65" s="117"/>
      <c r="I65" s="610" t="s">
        <v>129</v>
      </c>
      <c r="J65" s="123" t="s">
        <v>12</v>
      </c>
      <c r="K65" s="324">
        <f>L65+N65</f>
        <v>72.2</v>
      </c>
      <c r="L65" s="325">
        <v>72.2</v>
      </c>
      <c r="M65" s="325"/>
      <c r="N65" s="326"/>
      <c r="O65" s="538" t="s">
        <v>115</v>
      </c>
      <c r="P65" s="780">
        <v>100</v>
      </c>
      <c r="Y65" s="6"/>
    </row>
    <row r="66" spans="1:26" ht="15.75" customHeight="1" thickBot="1">
      <c r="A66" s="190"/>
      <c r="B66" s="107"/>
      <c r="C66" s="66"/>
      <c r="D66" s="121"/>
      <c r="E66" s="560"/>
      <c r="F66" s="83"/>
      <c r="G66" s="15"/>
      <c r="H66" s="117"/>
      <c r="I66" s="610"/>
      <c r="J66" s="338" t="s">
        <v>13</v>
      </c>
      <c r="K66" s="335">
        <f>SUM(K65:K65)</f>
        <v>72.2</v>
      </c>
      <c r="L66" s="336">
        <f>SUM(L65:L65)</f>
        <v>72.2</v>
      </c>
      <c r="M66" s="336">
        <f>SUM(M65:M65)</f>
        <v>0</v>
      </c>
      <c r="N66" s="337">
        <f>SUM(N65:N65)</f>
        <v>0</v>
      </c>
      <c r="O66" s="538"/>
      <c r="P66" s="780"/>
      <c r="X66" s="6"/>
    </row>
    <row r="67" spans="1:26" ht="15" customHeight="1" thickBot="1">
      <c r="A67" s="181" t="s">
        <v>10</v>
      </c>
      <c r="B67" s="102" t="s">
        <v>15</v>
      </c>
      <c r="C67" s="708" t="s">
        <v>19</v>
      </c>
      <c r="D67" s="708"/>
      <c r="E67" s="708"/>
      <c r="F67" s="708"/>
      <c r="G67" s="708"/>
      <c r="H67" s="708"/>
      <c r="I67" s="708"/>
      <c r="J67" s="718"/>
      <c r="K67" s="79">
        <f>K66+K63+K55</f>
        <v>3152.2000000000003</v>
      </c>
      <c r="L67" s="101">
        <f>L66+L63+L55</f>
        <v>89.800000000000011</v>
      </c>
      <c r="M67" s="101">
        <f>M66+M63+M55</f>
        <v>0</v>
      </c>
      <c r="N67" s="80">
        <f>N66+N63+N55</f>
        <v>3062.4</v>
      </c>
      <c r="O67" s="784"/>
      <c r="P67" s="785"/>
    </row>
    <row r="68" spans="1:26" ht="16.5" customHeight="1" thickBot="1">
      <c r="A68" s="191" t="s">
        <v>10</v>
      </c>
      <c r="B68" s="102" t="s">
        <v>16</v>
      </c>
      <c r="C68" s="778" t="s">
        <v>40</v>
      </c>
      <c r="D68" s="778"/>
      <c r="E68" s="778"/>
      <c r="F68" s="778"/>
      <c r="G68" s="778"/>
      <c r="H68" s="778"/>
      <c r="I68" s="778"/>
      <c r="J68" s="778"/>
      <c r="K68" s="778"/>
      <c r="L68" s="778"/>
      <c r="M68" s="778"/>
      <c r="N68" s="778"/>
      <c r="O68" s="778"/>
      <c r="P68" s="779"/>
    </row>
    <row r="69" spans="1:26" ht="42.75" customHeight="1">
      <c r="A69" s="184" t="s">
        <v>10</v>
      </c>
      <c r="B69" s="20" t="s">
        <v>16</v>
      </c>
      <c r="C69" s="58" t="s">
        <v>10</v>
      </c>
      <c r="D69" s="254"/>
      <c r="E69" s="45" t="s">
        <v>111</v>
      </c>
      <c r="F69" s="61" t="s">
        <v>123</v>
      </c>
      <c r="G69" s="41" t="s">
        <v>11</v>
      </c>
      <c r="H69" s="168" t="s">
        <v>37</v>
      </c>
      <c r="I69" s="521" t="s">
        <v>128</v>
      </c>
      <c r="J69" s="94"/>
      <c r="K69" s="339"/>
      <c r="L69" s="204"/>
      <c r="M69" s="340"/>
      <c r="N69" s="341"/>
      <c r="O69" s="86"/>
      <c r="P69" s="133"/>
      <c r="Z69" s="6"/>
    </row>
    <row r="70" spans="1:26" ht="16.5" customHeight="1">
      <c r="A70" s="178"/>
      <c r="B70" s="21"/>
      <c r="C70" s="54"/>
      <c r="D70" s="256" t="s">
        <v>10</v>
      </c>
      <c r="E70" s="531" t="s">
        <v>51</v>
      </c>
      <c r="F70" s="128"/>
      <c r="G70" s="42"/>
      <c r="H70" s="110"/>
      <c r="I70" s="517"/>
      <c r="J70" s="100" t="s">
        <v>12</v>
      </c>
      <c r="K70" s="342">
        <f t="shared" ref="K70:K77" si="4">L70+N70</f>
        <v>500</v>
      </c>
      <c r="L70" s="214">
        <v>500</v>
      </c>
      <c r="M70" s="343"/>
      <c r="N70" s="344"/>
      <c r="O70" s="674" t="s">
        <v>77</v>
      </c>
      <c r="P70" s="557" t="s">
        <v>91</v>
      </c>
    </row>
    <row r="71" spans="1:26" ht="15" customHeight="1">
      <c r="A71" s="178"/>
      <c r="B71" s="21"/>
      <c r="C71" s="53"/>
      <c r="D71" s="256"/>
      <c r="E71" s="532"/>
      <c r="F71" s="128"/>
      <c r="G71" s="42"/>
      <c r="H71" s="110"/>
      <c r="I71" s="522"/>
      <c r="J71" s="352" t="s">
        <v>13</v>
      </c>
      <c r="K71" s="345">
        <f t="shared" si="4"/>
        <v>500</v>
      </c>
      <c r="L71" s="346">
        <f>SUM(L70)</f>
        <v>500</v>
      </c>
      <c r="M71" s="347"/>
      <c r="N71" s="348"/>
      <c r="O71" s="674"/>
      <c r="P71" s="558"/>
      <c r="Y71" s="6"/>
    </row>
    <row r="72" spans="1:26" ht="16.5" customHeight="1">
      <c r="A72" s="178"/>
      <c r="B72" s="21"/>
      <c r="C72" s="54"/>
      <c r="D72" s="257" t="s">
        <v>14</v>
      </c>
      <c r="E72" s="531" t="s">
        <v>98</v>
      </c>
      <c r="F72" s="141"/>
      <c r="G72" s="142"/>
      <c r="H72" s="68"/>
      <c r="I72" s="516"/>
      <c r="J72" s="523" t="s">
        <v>12</v>
      </c>
      <c r="K72" s="349">
        <f t="shared" si="4"/>
        <v>200</v>
      </c>
      <c r="L72" s="211">
        <v>200</v>
      </c>
      <c r="M72" s="350"/>
      <c r="N72" s="351"/>
      <c r="O72" s="152" t="s">
        <v>78</v>
      </c>
      <c r="P72" s="171" t="s">
        <v>92</v>
      </c>
    </row>
    <row r="73" spans="1:26" ht="16.5" customHeight="1">
      <c r="A73" s="675"/>
      <c r="B73" s="676"/>
      <c r="C73" s="678"/>
      <c r="D73" s="282"/>
      <c r="E73" s="532"/>
      <c r="F73" s="128"/>
      <c r="G73" s="42"/>
      <c r="H73" s="110"/>
      <c r="I73" s="522"/>
      <c r="J73" s="352" t="s">
        <v>13</v>
      </c>
      <c r="K73" s="345">
        <f t="shared" si="4"/>
        <v>200</v>
      </c>
      <c r="L73" s="346">
        <f>SUM(L72)</f>
        <v>200</v>
      </c>
      <c r="M73" s="347"/>
      <c r="N73" s="348"/>
      <c r="O73" s="153"/>
      <c r="P73" s="173"/>
    </row>
    <row r="74" spans="1:26" ht="13.5" customHeight="1" thickBot="1">
      <c r="A74" s="673"/>
      <c r="B74" s="677"/>
      <c r="C74" s="679"/>
      <c r="D74" s="283"/>
      <c r="E74" s="284"/>
      <c r="F74" s="285"/>
      <c r="G74" s="284"/>
      <c r="H74" s="284"/>
      <c r="I74" s="284"/>
      <c r="J74" s="524" t="s">
        <v>13</v>
      </c>
      <c r="K74" s="263">
        <f t="shared" ref="K74:N74" si="5">K73+K71</f>
        <v>700</v>
      </c>
      <c r="L74" s="250">
        <f>L73+L71</f>
        <v>700</v>
      </c>
      <c r="M74" s="249">
        <f t="shared" si="5"/>
        <v>0</v>
      </c>
      <c r="N74" s="264">
        <f t="shared" si="5"/>
        <v>0</v>
      </c>
      <c r="O74" s="280"/>
      <c r="P74" s="287"/>
      <c r="S74" s="6"/>
    </row>
    <row r="75" spans="1:26" ht="18.75" customHeight="1">
      <c r="A75" s="184" t="s">
        <v>10</v>
      </c>
      <c r="B75" s="20" t="s">
        <v>16</v>
      </c>
      <c r="C75" s="58" t="s">
        <v>14</v>
      </c>
      <c r="D75" s="580"/>
      <c r="E75" s="582" t="s">
        <v>112</v>
      </c>
      <c r="F75" s="542" t="s">
        <v>123</v>
      </c>
      <c r="G75" s="584" t="s">
        <v>11</v>
      </c>
      <c r="H75" s="586" t="s">
        <v>37</v>
      </c>
      <c r="I75" s="568" t="s">
        <v>128</v>
      </c>
      <c r="J75" s="94" t="s">
        <v>12</v>
      </c>
      <c r="K75" s="203">
        <f>L75+N75</f>
        <v>552.79999999999995</v>
      </c>
      <c r="L75" s="353">
        <f>672.8-120</f>
        <v>552.79999999999995</v>
      </c>
      <c r="M75" s="340"/>
      <c r="N75" s="341"/>
      <c r="O75" s="86" t="s">
        <v>135</v>
      </c>
      <c r="P75" s="133">
        <v>4</v>
      </c>
    </row>
    <row r="76" spans="1:26" ht="15.75" customHeight="1" thickBot="1">
      <c r="A76" s="179"/>
      <c r="B76" s="22"/>
      <c r="C76" s="55"/>
      <c r="D76" s="581"/>
      <c r="E76" s="583"/>
      <c r="F76" s="543"/>
      <c r="G76" s="585"/>
      <c r="H76" s="587"/>
      <c r="I76" s="569"/>
      <c r="J76" s="333" t="s">
        <v>13</v>
      </c>
      <c r="K76" s="218">
        <f t="shared" ref="K76:N76" si="6">K75</f>
        <v>552.79999999999995</v>
      </c>
      <c r="L76" s="209">
        <f t="shared" si="6"/>
        <v>552.79999999999995</v>
      </c>
      <c r="M76" s="208">
        <f t="shared" si="6"/>
        <v>0</v>
      </c>
      <c r="N76" s="219">
        <f t="shared" si="6"/>
        <v>0</v>
      </c>
      <c r="O76" s="170"/>
      <c r="P76" s="17"/>
      <c r="S76" s="6"/>
    </row>
    <row r="77" spans="1:26" ht="27.75" customHeight="1">
      <c r="A77" s="672" t="s">
        <v>10</v>
      </c>
      <c r="B77" s="751" t="s">
        <v>16</v>
      </c>
      <c r="C77" s="576" t="s">
        <v>15</v>
      </c>
      <c r="D77" s="166"/>
      <c r="E77" s="555" t="s">
        <v>35</v>
      </c>
      <c r="F77" s="542" t="s">
        <v>123</v>
      </c>
      <c r="G77" s="116" t="s">
        <v>11</v>
      </c>
      <c r="H77" s="109" t="s">
        <v>37</v>
      </c>
      <c r="I77" s="521" t="s">
        <v>128</v>
      </c>
      <c r="J77" s="94" t="s">
        <v>12</v>
      </c>
      <c r="K77" s="203">
        <f t="shared" si="4"/>
        <v>45</v>
      </c>
      <c r="L77" s="204">
        <v>45</v>
      </c>
      <c r="M77" s="204"/>
      <c r="N77" s="354"/>
      <c r="O77" s="23" t="s">
        <v>79</v>
      </c>
      <c r="P77" s="133">
        <v>20</v>
      </c>
      <c r="Z77" s="6"/>
    </row>
    <row r="78" spans="1:26" ht="15" customHeight="1" thickBot="1">
      <c r="A78" s="673"/>
      <c r="B78" s="677"/>
      <c r="C78" s="577"/>
      <c r="D78" s="167"/>
      <c r="E78" s="556"/>
      <c r="F78" s="543"/>
      <c r="G78" s="156"/>
      <c r="H78" s="89"/>
      <c r="I78" s="92"/>
      <c r="J78" s="222" t="s">
        <v>13</v>
      </c>
      <c r="K78" s="218">
        <f>SUM(K77)</f>
        <v>45</v>
      </c>
      <c r="L78" s="208">
        <f>SUM(L77)</f>
        <v>45</v>
      </c>
      <c r="M78" s="208"/>
      <c r="N78" s="323"/>
      <c r="O78" s="170"/>
      <c r="P78" s="17"/>
      <c r="T78" s="6"/>
    </row>
    <row r="79" spans="1:26" ht="14.25" customHeight="1" thickBot="1">
      <c r="A79" s="181" t="s">
        <v>10</v>
      </c>
      <c r="B79" s="95" t="s">
        <v>16</v>
      </c>
      <c r="C79" s="708" t="s">
        <v>19</v>
      </c>
      <c r="D79" s="708"/>
      <c r="E79" s="708"/>
      <c r="F79" s="708"/>
      <c r="G79" s="708"/>
      <c r="H79" s="708"/>
      <c r="I79" s="708"/>
      <c r="J79" s="708"/>
      <c r="K79" s="115">
        <f>L79+N79</f>
        <v>1297.8</v>
      </c>
      <c r="L79" s="113">
        <f>L78+L76+L74</f>
        <v>1297.8</v>
      </c>
      <c r="M79" s="113"/>
      <c r="N79" s="111"/>
      <c r="O79" s="126"/>
      <c r="P79" s="18"/>
    </row>
    <row r="80" spans="1:26" ht="15.75" customHeight="1" thickBot="1">
      <c r="A80" s="181" t="s">
        <v>10</v>
      </c>
      <c r="B80" s="578" t="s">
        <v>20</v>
      </c>
      <c r="C80" s="579"/>
      <c r="D80" s="579"/>
      <c r="E80" s="579"/>
      <c r="F80" s="579"/>
      <c r="G80" s="579"/>
      <c r="H80" s="579"/>
      <c r="I80" s="579"/>
      <c r="J80" s="579"/>
      <c r="K80" s="192">
        <f>L80+N80</f>
        <v>18330.5</v>
      </c>
      <c r="L80" s="193">
        <f>L79+L67+L50+L22</f>
        <v>14896.8</v>
      </c>
      <c r="M80" s="193">
        <f>M79+M67+M50+M22</f>
        <v>7375.9</v>
      </c>
      <c r="N80" s="194">
        <f>N79+N67+N50+N22</f>
        <v>3433.7000000000003</v>
      </c>
      <c r="O80" s="195"/>
      <c r="P80" s="196"/>
      <c r="S80" s="6"/>
    </row>
    <row r="81" spans="1:37" ht="13.5" customHeight="1" thickBot="1">
      <c r="A81" s="197" t="s">
        <v>18</v>
      </c>
      <c r="B81" s="765" t="s">
        <v>21</v>
      </c>
      <c r="C81" s="766"/>
      <c r="D81" s="766"/>
      <c r="E81" s="766"/>
      <c r="F81" s="766"/>
      <c r="G81" s="766"/>
      <c r="H81" s="766"/>
      <c r="I81" s="766"/>
      <c r="J81" s="766"/>
      <c r="K81" s="198">
        <f>L81+N81</f>
        <v>18330.5</v>
      </c>
      <c r="L81" s="199">
        <f>L80</f>
        <v>14896.8</v>
      </c>
      <c r="M81" s="199">
        <f>M80</f>
        <v>7375.9</v>
      </c>
      <c r="N81" s="200">
        <f>N80</f>
        <v>3433.7000000000003</v>
      </c>
      <c r="O81" s="201"/>
      <c r="P81" s="202"/>
    </row>
    <row r="82" spans="1:37" s="26" customFormat="1" ht="24.75" customHeight="1">
      <c r="A82" s="561" t="s">
        <v>100</v>
      </c>
      <c r="B82" s="561"/>
      <c r="C82" s="561"/>
      <c r="D82" s="561"/>
      <c r="E82" s="561"/>
      <c r="F82" s="561"/>
      <c r="G82" s="561"/>
      <c r="H82" s="561"/>
      <c r="I82" s="561"/>
      <c r="J82" s="561"/>
      <c r="K82" s="561"/>
      <c r="L82" s="561"/>
      <c r="M82" s="561"/>
      <c r="N82" s="561"/>
      <c r="O82" s="561"/>
      <c r="P82" s="561"/>
      <c r="Q82" s="25"/>
      <c r="R82" s="25"/>
      <c r="S82" s="25"/>
      <c r="T82" s="25"/>
      <c r="U82" s="25"/>
      <c r="V82" s="25"/>
      <c r="W82" s="25"/>
      <c r="X82" s="25"/>
      <c r="Y82" s="25"/>
      <c r="Z82" s="25"/>
      <c r="AA82" s="25"/>
      <c r="AB82" s="25"/>
      <c r="AC82" s="25"/>
      <c r="AD82" s="25"/>
      <c r="AE82" s="25"/>
      <c r="AF82" s="25"/>
      <c r="AG82" s="25"/>
      <c r="AH82" s="25"/>
      <c r="AI82" s="25"/>
      <c r="AJ82" s="25"/>
      <c r="AK82" s="25"/>
    </row>
    <row r="83" spans="1:37" s="26" customFormat="1" ht="14.25" customHeight="1">
      <c r="A83" s="671" t="s">
        <v>151</v>
      </c>
      <c r="B83" s="671"/>
      <c r="C83" s="671"/>
      <c r="D83" s="671"/>
      <c r="E83" s="671"/>
      <c r="F83" s="671"/>
      <c r="G83" s="671"/>
      <c r="H83" s="671"/>
      <c r="I83" s="671"/>
      <c r="J83" s="671"/>
      <c r="K83" s="671"/>
      <c r="L83" s="671"/>
      <c r="M83" s="671"/>
      <c r="N83" s="671"/>
      <c r="O83" s="671"/>
      <c r="P83" s="671"/>
      <c r="Q83" s="25"/>
      <c r="R83" s="25"/>
      <c r="S83" s="25"/>
      <c r="T83" s="25"/>
      <c r="U83" s="25"/>
      <c r="V83" s="25"/>
      <c r="W83" s="25"/>
      <c r="X83" s="25"/>
      <c r="Y83" s="25"/>
      <c r="Z83" s="25"/>
      <c r="AA83" s="25"/>
      <c r="AB83" s="25"/>
      <c r="AC83" s="25"/>
      <c r="AD83" s="25"/>
      <c r="AE83" s="25"/>
      <c r="AF83" s="25"/>
      <c r="AG83" s="25"/>
      <c r="AH83" s="25"/>
      <c r="AI83" s="25"/>
      <c r="AJ83" s="25"/>
      <c r="AK83" s="25"/>
    </row>
    <row r="84" spans="1:37" ht="16.5" customHeight="1" thickBot="1">
      <c r="A84" s="2"/>
      <c r="B84" s="570" t="s">
        <v>27</v>
      </c>
      <c r="C84" s="570"/>
      <c r="D84" s="570"/>
      <c r="E84" s="570"/>
      <c r="F84" s="570"/>
      <c r="G84" s="570"/>
      <c r="H84" s="570"/>
      <c r="I84" s="570"/>
      <c r="J84" s="570"/>
      <c r="K84" s="570"/>
      <c r="L84" s="570"/>
      <c r="M84" s="570"/>
      <c r="N84" s="570"/>
      <c r="O84" s="4"/>
      <c r="P84" s="4"/>
    </row>
    <row r="85" spans="1:37" ht="33.75" customHeight="1" thickBot="1">
      <c r="B85" s="667" t="s">
        <v>22</v>
      </c>
      <c r="C85" s="668"/>
      <c r="D85" s="668"/>
      <c r="E85" s="668"/>
      <c r="F85" s="668"/>
      <c r="G85" s="668"/>
      <c r="H85" s="668"/>
      <c r="I85" s="669"/>
      <c r="J85" s="670"/>
      <c r="K85" s="652" t="s">
        <v>132</v>
      </c>
      <c r="L85" s="653"/>
      <c r="M85" s="653"/>
      <c r="N85" s="654"/>
      <c r="O85" s="8"/>
      <c r="P85" s="69"/>
    </row>
    <row r="86" spans="1:37" ht="13.5" customHeight="1">
      <c r="B86" s="664" t="s">
        <v>23</v>
      </c>
      <c r="C86" s="665"/>
      <c r="D86" s="665"/>
      <c r="E86" s="665"/>
      <c r="F86" s="665"/>
      <c r="G86" s="665"/>
      <c r="H86" s="665"/>
      <c r="I86" s="665"/>
      <c r="J86" s="666"/>
      <c r="K86" s="655">
        <f>K87+K92</f>
        <v>17281.099999999999</v>
      </c>
      <c r="L86" s="656"/>
      <c r="M86" s="656"/>
      <c r="N86" s="657"/>
      <c r="O86" s="9"/>
      <c r="P86" s="70"/>
    </row>
    <row r="87" spans="1:37" s="39" customFormat="1" ht="13.5" customHeight="1">
      <c r="A87" s="38"/>
      <c r="B87" s="545" t="s">
        <v>96</v>
      </c>
      <c r="C87" s="546"/>
      <c r="D87" s="546"/>
      <c r="E87" s="546"/>
      <c r="F87" s="546"/>
      <c r="G87" s="546"/>
      <c r="H87" s="546"/>
      <c r="I87" s="546"/>
      <c r="J87" s="547"/>
      <c r="K87" s="661">
        <f>SUM(K88:N91)</f>
        <v>16552.699999999997</v>
      </c>
      <c r="L87" s="662"/>
      <c r="M87" s="662"/>
      <c r="N87" s="663"/>
      <c r="O87" s="11"/>
      <c r="P87" s="71"/>
    </row>
    <row r="88" spans="1:37" ht="12.75" customHeight="1">
      <c r="B88" s="551" t="s">
        <v>41</v>
      </c>
      <c r="C88" s="552"/>
      <c r="D88" s="552"/>
      <c r="E88" s="552"/>
      <c r="F88" s="552"/>
      <c r="G88" s="552"/>
      <c r="H88" s="552"/>
      <c r="I88" s="553"/>
      <c r="J88" s="554"/>
      <c r="K88" s="764">
        <f>SUMIF(J13:J77,"sb",K13:K78)</f>
        <v>15578.799999999997</v>
      </c>
      <c r="L88" s="659"/>
      <c r="M88" s="659"/>
      <c r="N88" s="660"/>
      <c r="O88" s="10"/>
      <c r="P88" s="75"/>
    </row>
    <row r="89" spans="1:37" ht="15" customHeight="1">
      <c r="B89" s="588" t="s">
        <v>42</v>
      </c>
      <c r="C89" s="589"/>
      <c r="D89" s="589"/>
      <c r="E89" s="589"/>
      <c r="F89" s="589"/>
      <c r="G89" s="589"/>
      <c r="H89" s="589"/>
      <c r="I89" s="590"/>
      <c r="J89" s="591"/>
      <c r="K89" s="658">
        <f>SUMIF(J13:J77,"sb(sp)",K13:K78)</f>
        <v>756.59999999999991</v>
      </c>
      <c r="L89" s="659"/>
      <c r="M89" s="659"/>
      <c r="N89" s="660"/>
      <c r="O89" s="10"/>
      <c r="P89" s="75"/>
    </row>
    <row r="90" spans="1:37" ht="12.75" customHeight="1">
      <c r="B90" s="573" t="s">
        <v>119</v>
      </c>
      <c r="C90" s="574"/>
      <c r="D90" s="574"/>
      <c r="E90" s="574"/>
      <c r="F90" s="574"/>
      <c r="G90" s="574"/>
      <c r="H90" s="574"/>
      <c r="I90" s="574"/>
      <c r="J90" s="575"/>
      <c r="K90" s="649">
        <f>SUMIF(J13:J77,"SB(L)",K13:K77)</f>
        <v>17.3</v>
      </c>
      <c r="L90" s="650"/>
      <c r="M90" s="650"/>
      <c r="N90" s="651"/>
      <c r="O90" s="10"/>
      <c r="P90" s="75"/>
    </row>
    <row r="91" spans="1:37" ht="15.75" customHeight="1">
      <c r="B91" s="588" t="s">
        <v>84</v>
      </c>
      <c r="C91" s="589"/>
      <c r="D91" s="589"/>
      <c r="E91" s="589"/>
      <c r="F91" s="589"/>
      <c r="G91" s="589"/>
      <c r="H91" s="589"/>
      <c r="I91" s="590"/>
      <c r="J91" s="591"/>
      <c r="K91" s="649">
        <f>SUMIF(J13:J77,J61,K13:K77)</f>
        <v>200</v>
      </c>
      <c r="L91" s="650"/>
      <c r="M91" s="650"/>
      <c r="N91" s="651"/>
      <c r="O91" s="10"/>
      <c r="P91" s="75"/>
    </row>
    <row r="92" spans="1:37" s="38" customFormat="1" ht="13.5" customHeight="1">
      <c r="B92" s="545" t="s">
        <v>97</v>
      </c>
      <c r="C92" s="546"/>
      <c r="D92" s="546"/>
      <c r="E92" s="546"/>
      <c r="F92" s="546"/>
      <c r="G92" s="546"/>
      <c r="H92" s="546"/>
      <c r="I92" s="546"/>
      <c r="J92" s="547"/>
      <c r="K92" s="770">
        <f>SUMIF(J13:J77,"pf",K13:K77)</f>
        <v>728.4</v>
      </c>
      <c r="L92" s="771"/>
      <c r="M92" s="771"/>
      <c r="N92" s="772"/>
      <c r="P92" s="40"/>
    </row>
    <row r="93" spans="1:37" ht="13.5" customHeight="1">
      <c r="B93" s="548" t="s">
        <v>24</v>
      </c>
      <c r="C93" s="549"/>
      <c r="D93" s="549"/>
      <c r="E93" s="549"/>
      <c r="F93" s="549"/>
      <c r="G93" s="549"/>
      <c r="H93" s="549"/>
      <c r="I93" s="549"/>
      <c r="J93" s="550"/>
      <c r="K93" s="646">
        <f>SUM(K94:N95)</f>
        <v>1049.4000000000001</v>
      </c>
      <c r="L93" s="647"/>
      <c r="M93" s="647"/>
      <c r="N93" s="648"/>
      <c r="O93" s="9"/>
      <c r="P93" s="70"/>
    </row>
    <row r="94" spans="1:37" ht="12.75" customHeight="1">
      <c r="B94" s="551" t="s">
        <v>43</v>
      </c>
      <c r="C94" s="552"/>
      <c r="D94" s="552"/>
      <c r="E94" s="552"/>
      <c r="F94" s="552"/>
      <c r="G94" s="552"/>
      <c r="H94" s="552"/>
      <c r="I94" s="553"/>
      <c r="J94" s="554"/>
      <c r="K94" s="764">
        <f>SUMIF(J11:J80,"es",K11:K80)</f>
        <v>14.9</v>
      </c>
      <c r="L94" s="659"/>
      <c r="M94" s="659"/>
      <c r="N94" s="660"/>
      <c r="O94" s="10"/>
      <c r="P94" s="75"/>
    </row>
    <row r="95" spans="1:37" ht="12.75" customHeight="1">
      <c r="A95" s="1"/>
      <c r="B95" s="551" t="s">
        <v>85</v>
      </c>
      <c r="C95" s="552"/>
      <c r="D95" s="552"/>
      <c r="E95" s="552"/>
      <c r="F95" s="552"/>
      <c r="G95" s="552"/>
      <c r="H95" s="552"/>
      <c r="I95" s="553"/>
      <c r="J95" s="554"/>
      <c r="K95" s="767">
        <f>SUMIF(J13:J77,"kt",K13:K77)</f>
        <v>1034.5</v>
      </c>
      <c r="L95" s="768"/>
      <c r="M95" s="768"/>
      <c r="N95" s="769"/>
      <c r="O95" s="10"/>
      <c r="P95" s="75"/>
    </row>
    <row r="96" spans="1:37" ht="13.5" customHeight="1" thickBot="1">
      <c r="A96" s="1"/>
      <c r="B96" s="748" t="s">
        <v>13</v>
      </c>
      <c r="C96" s="749"/>
      <c r="D96" s="749"/>
      <c r="E96" s="749"/>
      <c r="F96" s="749"/>
      <c r="G96" s="749"/>
      <c r="H96" s="749"/>
      <c r="I96" s="749"/>
      <c r="J96" s="750"/>
      <c r="K96" s="761">
        <f>K93+K86</f>
        <v>18330.5</v>
      </c>
      <c r="L96" s="762"/>
      <c r="M96" s="762">
        <f>M93+M86</f>
        <v>0</v>
      </c>
      <c r="N96" s="763"/>
      <c r="O96" s="11"/>
      <c r="P96" s="71"/>
    </row>
    <row r="98" spans="1:16">
      <c r="A98" s="1"/>
      <c r="B98" s="1"/>
      <c r="C98" s="1"/>
      <c r="D98" s="1"/>
      <c r="E98" s="1"/>
      <c r="F98" s="1"/>
      <c r="G98" s="1"/>
      <c r="H98" s="1"/>
      <c r="I98" s="1"/>
      <c r="J98" s="1"/>
      <c r="K98" s="1"/>
      <c r="L98" s="453"/>
      <c r="M98" s="73"/>
      <c r="N98" s="1"/>
      <c r="O98" s="1"/>
      <c r="P98" s="1"/>
    </row>
  </sheetData>
  <mergeCells count="160">
    <mergeCell ref="M1:R1"/>
    <mergeCell ref="Q57:V57"/>
    <mergeCell ref="C67:J67"/>
    <mergeCell ref="C68:P68"/>
    <mergeCell ref="E72:E73"/>
    <mergeCell ref="P65:P66"/>
    <mergeCell ref="F52:F55"/>
    <mergeCell ref="I65:I66"/>
    <mergeCell ref="O67:P67"/>
    <mergeCell ref="O50:P50"/>
    <mergeCell ref="F56:F62"/>
    <mergeCell ref="O57:O59"/>
    <mergeCell ref="P57:P59"/>
    <mergeCell ref="I57:I59"/>
    <mergeCell ref="O52:O55"/>
    <mergeCell ref="C13:C14"/>
    <mergeCell ref="H13:H14"/>
    <mergeCell ref="G13:G14"/>
    <mergeCell ref="F13:F14"/>
    <mergeCell ref="E13:E14"/>
    <mergeCell ref="D13:D14"/>
    <mergeCell ref="D30:D31"/>
    <mergeCell ref="A2:P2"/>
    <mergeCell ref="A3:P3"/>
    <mergeCell ref="B96:J96"/>
    <mergeCell ref="A15:A19"/>
    <mergeCell ref="B15:B19"/>
    <mergeCell ref="C15:C19"/>
    <mergeCell ref="A13:A14"/>
    <mergeCell ref="B13:B14"/>
    <mergeCell ref="C12:P12"/>
    <mergeCell ref="D35:D36"/>
    <mergeCell ref="C47:C49"/>
    <mergeCell ref="C51:P51"/>
    <mergeCell ref="B89:J89"/>
    <mergeCell ref="K96:N96"/>
    <mergeCell ref="K94:N94"/>
    <mergeCell ref="C79:J79"/>
    <mergeCell ref="B81:J81"/>
    <mergeCell ref="K88:N88"/>
    <mergeCell ref="B77:B78"/>
    <mergeCell ref="K95:N95"/>
    <mergeCell ref="K92:N92"/>
    <mergeCell ref="B87:J87"/>
    <mergeCell ref="I60:I62"/>
    <mergeCell ref="I13:I14"/>
    <mergeCell ref="G35:G36"/>
    <mergeCell ref="A5:P5"/>
    <mergeCell ref="A6:A8"/>
    <mergeCell ref="B6:B8"/>
    <mergeCell ref="H6:H8"/>
    <mergeCell ref="L7:M7"/>
    <mergeCell ref="E6:E8"/>
    <mergeCell ref="F6:F8"/>
    <mergeCell ref="J6:J8"/>
    <mergeCell ref="G6:G8"/>
    <mergeCell ref="K6:N6"/>
    <mergeCell ref="K7:K8"/>
    <mergeCell ref="D6:D8"/>
    <mergeCell ref="A9:P9"/>
    <mergeCell ref="B11:P11"/>
    <mergeCell ref="A10:P10"/>
    <mergeCell ref="O15:O16"/>
    <mergeCell ref="C23:P23"/>
    <mergeCell ref="I15:I16"/>
    <mergeCell ref="I20:I21"/>
    <mergeCell ref="I24:I26"/>
    <mergeCell ref="I35:I36"/>
    <mergeCell ref="E17:E18"/>
    <mergeCell ref="E35:E36"/>
    <mergeCell ref="F35:F36"/>
    <mergeCell ref="C22:J22"/>
    <mergeCell ref="H24:H31"/>
    <mergeCell ref="O13:O14"/>
    <mergeCell ref="B95:J95"/>
    <mergeCell ref="O48:O49"/>
    <mergeCell ref="K93:N93"/>
    <mergeCell ref="K91:N91"/>
    <mergeCell ref="K85:N85"/>
    <mergeCell ref="K86:N86"/>
    <mergeCell ref="K89:N89"/>
    <mergeCell ref="K87:N87"/>
    <mergeCell ref="B86:J86"/>
    <mergeCell ref="B85:J85"/>
    <mergeCell ref="A83:P83"/>
    <mergeCell ref="A77:A78"/>
    <mergeCell ref="O70:O71"/>
    <mergeCell ref="E70:E71"/>
    <mergeCell ref="A73:A74"/>
    <mergeCell ref="B73:B74"/>
    <mergeCell ref="C73:C74"/>
    <mergeCell ref="K90:N90"/>
    <mergeCell ref="C52:C55"/>
    <mergeCell ref="I47:I49"/>
    <mergeCell ref="I52:I55"/>
    <mergeCell ref="C50:J50"/>
    <mergeCell ref="D47:D49"/>
    <mergeCell ref="G47:G49"/>
    <mergeCell ref="B91:J91"/>
    <mergeCell ref="A4:P4"/>
    <mergeCell ref="P7:P8"/>
    <mergeCell ref="I6:I8"/>
    <mergeCell ref="C6:C8"/>
    <mergeCell ref="O6:P6"/>
    <mergeCell ref="O7:O8"/>
    <mergeCell ref="N7:N8"/>
    <mergeCell ref="O19:P19"/>
    <mergeCell ref="I17:I18"/>
    <mergeCell ref="O17:O18"/>
    <mergeCell ref="P17:P18"/>
    <mergeCell ref="H17:H18"/>
    <mergeCell ref="D19:I19"/>
    <mergeCell ref="D20:D21"/>
    <mergeCell ref="E20:E21"/>
    <mergeCell ref="F20:F21"/>
    <mergeCell ref="G20:G21"/>
    <mergeCell ref="H20:H21"/>
    <mergeCell ref="G24:G31"/>
    <mergeCell ref="F30:F31"/>
    <mergeCell ref="H47:H49"/>
    <mergeCell ref="E32:H32"/>
    <mergeCell ref="F47:F49"/>
    <mergeCell ref="B92:J92"/>
    <mergeCell ref="B93:J93"/>
    <mergeCell ref="B94:J94"/>
    <mergeCell ref="E77:E78"/>
    <mergeCell ref="P70:P71"/>
    <mergeCell ref="O65:O66"/>
    <mergeCell ref="E65:E66"/>
    <mergeCell ref="A82:P82"/>
    <mergeCell ref="E60:E62"/>
    <mergeCell ref="A62:A63"/>
    <mergeCell ref="B62:B63"/>
    <mergeCell ref="C62:C63"/>
    <mergeCell ref="I75:I76"/>
    <mergeCell ref="B88:J88"/>
    <mergeCell ref="B84:N84"/>
    <mergeCell ref="E63:I63"/>
    <mergeCell ref="B90:J90"/>
    <mergeCell ref="C77:C78"/>
    <mergeCell ref="B80:J80"/>
    <mergeCell ref="D75:D76"/>
    <mergeCell ref="E75:E76"/>
    <mergeCell ref="F75:F76"/>
    <mergeCell ref="G75:G76"/>
    <mergeCell ref="H75:H76"/>
    <mergeCell ref="O22:P22"/>
    <mergeCell ref="D57:D59"/>
    <mergeCell ref="E57:E59"/>
    <mergeCell ref="E52:E55"/>
    <mergeCell ref="O24:O25"/>
    <mergeCell ref="O30:O31"/>
    <mergeCell ref="P48:P49"/>
    <mergeCell ref="F77:F78"/>
    <mergeCell ref="G61:G62"/>
    <mergeCell ref="E47:E49"/>
    <mergeCell ref="H35:H36"/>
    <mergeCell ref="E30:E31"/>
    <mergeCell ref="I37:I38"/>
    <mergeCell ref="E46:I46"/>
  </mergeCells>
  <phoneticPr fontId="5" type="noConversion"/>
  <printOptions horizontalCentered="1"/>
  <pageMargins left="0" right="0" top="0.19685039370078741" bottom="0.19685039370078741" header="0" footer="0"/>
  <pageSetup paperSize="9" scale="98" orientation="landscape" r:id="rId1"/>
  <headerFooter alignWithMargins="0">
    <oddFooter>Puslapių &amp;P</oddFooter>
  </headerFooter>
  <rowBreaks count="4" manualBreakCount="4">
    <brk id="22" max="16383" man="1"/>
    <brk id="43" max="15" man="1"/>
    <brk id="63" max="16383" man="1"/>
    <brk id="83"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30" sqref="B30"/>
    </sheetView>
  </sheetViews>
  <sheetFormatPr defaultRowHeight="15.75"/>
  <cols>
    <col min="1" max="1" width="22.7109375" style="48" customWidth="1"/>
    <col min="2" max="2" width="60.7109375" style="48" customWidth="1"/>
    <col min="3" max="16384" width="9.140625" style="48"/>
  </cols>
  <sheetData>
    <row r="1" spans="1:2">
      <c r="A1" s="811" t="s">
        <v>102</v>
      </c>
      <c r="B1" s="811"/>
    </row>
    <row r="2" spans="1:2" ht="31.5">
      <c r="A2" s="49" t="s">
        <v>6</v>
      </c>
      <c r="B2" s="50" t="s">
        <v>103</v>
      </c>
    </row>
    <row r="3" spans="1:2">
      <c r="A3" s="49">
        <v>1</v>
      </c>
      <c r="B3" s="50" t="s">
        <v>104</v>
      </c>
    </row>
    <row r="4" spans="1:2">
      <c r="A4" s="49">
        <v>2</v>
      </c>
      <c r="B4" s="50" t="s">
        <v>105</v>
      </c>
    </row>
    <row r="5" spans="1:2">
      <c r="A5" s="49">
        <v>3</v>
      </c>
      <c r="B5" s="50" t="s">
        <v>106</v>
      </c>
    </row>
    <row r="6" spans="1:2">
      <c r="A6" s="49">
        <v>4</v>
      </c>
      <c r="B6" s="50" t="s">
        <v>107</v>
      </c>
    </row>
    <row r="7" spans="1:2">
      <c r="A7" s="49">
        <v>5</v>
      </c>
      <c r="B7" s="50" t="s">
        <v>108</v>
      </c>
    </row>
    <row r="8" spans="1:2">
      <c r="A8" s="49">
        <v>6</v>
      </c>
      <c r="B8" s="50" t="s">
        <v>109</v>
      </c>
    </row>
    <row r="9" spans="1:2" ht="15.75" customHeight="1"/>
    <row r="10" spans="1:2" ht="15.75" customHeight="1">
      <c r="A10" s="812" t="s">
        <v>110</v>
      </c>
      <c r="B10" s="812"/>
    </row>
  </sheetData>
  <mergeCells count="2">
    <mergeCell ref="A1:B1"/>
    <mergeCell ref="A10:B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97"/>
  <sheetViews>
    <sheetView zoomScale="110" zoomScaleNormal="110" zoomScaleSheetLayoutView="110" workbookViewId="0">
      <selection sqref="A1:U1"/>
    </sheetView>
  </sheetViews>
  <sheetFormatPr defaultRowHeight="12.75"/>
  <cols>
    <col min="1" max="4" width="2.7109375" style="3" customWidth="1"/>
    <col min="5" max="5" width="34" style="3" customWidth="1"/>
    <col min="6" max="6" width="3.5703125" style="164" customWidth="1"/>
    <col min="7" max="7" width="3.28515625" style="164" customWidth="1"/>
    <col min="8" max="8" width="2.85546875" style="164" customWidth="1"/>
    <col min="9" max="9" width="7" style="3" customWidth="1"/>
    <col min="10" max="11" width="7.42578125" style="3" customWidth="1"/>
    <col min="12" max="12" width="6.28515625" style="3" customWidth="1"/>
    <col min="13" max="13" width="6.5703125" style="3" customWidth="1"/>
    <col min="14" max="15" width="7.42578125" style="3" customWidth="1"/>
    <col min="16" max="16" width="6.28515625" style="3" customWidth="1"/>
    <col min="17" max="17" width="6.85546875" style="3" customWidth="1"/>
    <col min="18" max="19" width="7.42578125" style="3" customWidth="1"/>
    <col min="20" max="21" width="6.28515625" style="3" customWidth="1"/>
    <col min="22" max="27" width="9.140625" style="1" hidden="1" customWidth="1"/>
    <col min="28" max="16384" width="9.140625" style="1"/>
  </cols>
  <sheetData>
    <row r="1" spans="1:29">
      <c r="A1" s="809" t="s">
        <v>124</v>
      </c>
      <c r="B1" s="809"/>
      <c r="C1" s="809"/>
      <c r="D1" s="809"/>
      <c r="E1" s="809"/>
      <c r="F1" s="809"/>
      <c r="G1" s="809"/>
      <c r="H1" s="809"/>
      <c r="I1" s="809"/>
      <c r="J1" s="809"/>
      <c r="K1" s="809"/>
      <c r="L1" s="809"/>
      <c r="M1" s="809"/>
      <c r="N1" s="809"/>
      <c r="O1" s="809"/>
      <c r="P1" s="809"/>
      <c r="Q1" s="809"/>
      <c r="R1" s="809"/>
      <c r="S1" s="809"/>
      <c r="T1" s="809"/>
      <c r="U1" s="809"/>
    </row>
    <row r="2" spans="1:29">
      <c r="A2" s="810" t="s">
        <v>34</v>
      </c>
      <c r="B2" s="810"/>
      <c r="C2" s="810"/>
      <c r="D2" s="810"/>
      <c r="E2" s="810"/>
      <c r="F2" s="810"/>
      <c r="G2" s="810"/>
      <c r="H2" s="810"/>
      <c r="I2" s="810"/>
      <c r="J2" s="810"/>
      <c r="K2" s="810"/>
      <c r="L2" s="810"/>
      <c r="M2" s="810"/>
      <c r="N2" s="810"/>
      <c r="O2" s="810"/>
      <c r="P2" s="810"/>
      <c r="Q2" s="810"/>
      <c r="R2" s="810"/>
      <c r="S2" s="810"/>
      <c r="T2" s="810"/>
      <c r="U2" s="810"/>
    </row>
    <row r="3" spans="1:29">
      <c r="A3" s="592" t="s">
        <v>52</v>
      </c>
      <c r="B3" s="592"/>
      <c r="C3" s="592"/>
      <c r="D3" s="592"/>
      <c r="E3" s="592"/>
      <c r="F3" s="592"/>
      <c r="G3" s="592"/>
      <c r="H3" s="592"/>
      <c r="I3" s="592"/>
      <c r="J3" s="592"/>
      <c r="K3" s="592"/>
      <c r="L3" s="592"/>
      <c r="M3" s="592"/>
      <c r="N3" s="592"/>
      <c r="O3" s="592"/>
      <c r="P3" s="592"/>
      <c r="Q3" s="592"/>
      <c r="R3" s="592"/>
      <c r="S3" s="592"/>
      <c r="T3" s="592"/>
      <c r="U3" s="592"/>
    </row>
    <row r="4" spans="1:29" ht="13.5" thickBot="1">
      <c r="A4" s="721" t="s">
        <v>25</v>
      </c>
      <c r="B4" s="721"/>
      <c r="C4" s="721"/>
      <c r="D4" s="721"/>
      <c r="E4" s="721"/>
      <c r="F4" s="721"/>
      <c r="G4" s="721"/>
      <c r="H4" s="721"/>
      <c r="I4" s="721"/>
      <c r="J4" s="721"/>
      <c r="K4" s="721"/>
      <c r="L4" s="721"/>
      <c r="M4" s="721"/>
      <c r="N4" s="721"/>
      <c r="O4" s="721"/>
      <c r="P4" s="721"/>
      <c r="Q4" s="721"/>
      <c r="R4" s="721"/>
      <c r="S4" s="721"/>
      <c r="T4" s="721"/>
      <c r="U4" s="721"/>
    </row>
    <row r="5" spans="1:29" ht="33" customHeight="1">
      <c r="A5" s="722" t="s">
        <v>2</v>
      </c>
      <c r="B5" s="598" t="s">
        <v>3</v>
      </c>
      <c r="C5" s="598" t="s">
        <v>4</v>
      </c>
      <c r="D5" s="732" t="s">
        <v>49</v>
      </c>
      <c r="E5" s="729" t="s">
        <v>29</v>
      </c>
      <c r="F5" s="732" t="s">
        <v>5</v>
      </c>
      <c r="G5" s="738" t="s">
        <v>86</v>
      </c>
      <c r="H5" s="725" t="s">
        <v>6</v>
      </c>
      <c r="I5" s="735" t="s">
        <v>7</v>
      </c>
      <c r="J5" s="741" t="s">
        <v>136</v>
      </c>
      <c r="K5" s="742"/>
      <c r="L5" s="742"/>
      <c r="M5" s="743"/>
      <c r="N5" s="844" t="s">
        <v>137</v>
      </c>
      <c r="O5" s="845"/>
      <c r="P5" s="845"/>
      <c r="Q5" s="846"/>
      <c r="R5" s="844" t="s">
        <v>138</v>
      </c>
      <c r="S5" s="845"/>
      <c r="T5" s="845"/>
      <c r="U5" s="846"/>
    </row>
    <row r="6" spans="1:29" ht="12.75" customHeight="1">
      <c r="A6" s="723"/>
      <c r="B6" s="599"/>
      <c r="C6" s="599"/>
      <c r="D6" s="733"/>
      <c r="E6" s="730"/>
      <c r="F6" s="733"/>
      <c r="G6" s="739"/>
      <c r="H6" s="726"/>
      <c r="I6" s="736"/>
      <c r="J6" s="744" t="s">
        <v>8</v>
      </c>
      <c r="K6" s="728" t="s">
        <v>9</v>
      </c>
      <c r="L6" s="728"/>
      <c r="M6" s="605" t="s">
        <v>32</v>
      </c>
      <c r="N6" s="744" t="s">
        <v>8</v>
      </c>
      <c r="O6" s="728" t="s">
        <v>9</v>
      </c>
      <c r="P6" s="728"/>
      <c r="Q6" s="605" t="s">
        <v>32</v>
      </c>
      <c r="R6" s="744" t="s">
        <v>8</v>
      </c>
      <c r="S6" s="728" t="s">
        <v>9</v>
      </c>
      <c r="T6" s="728"/>
      <c r="U6" s="605" t="s">
        <v>32</v>
      </c>
    </row>
    <row r="7" spans="1:29" ht="105" customHeight="1" thickBot="1">
      <c r="A7" s="724"/>
      <c r="B7" s="600"/>
      <c r="C7" s="600"/>
      <c r="D7" s="734"/>
      <c r="E7" s="731"/>
      <c r="F7" s="734"/>
      <c r="G7" s="740"/>
      <c r="H7" s="727"/>
      <c r="I7" s="737"/>
      <c r="J7" s="745"/>
      <c r="K7" s="175" t="s">
        <v>8</v>
      </c>
      <c r="L7" s="175" t="s">
        <v>30</v>
      </c>
      <c r="M7" s="606"/>
      <c r="N7" s="745"/>
      <c r="O7" s="175" t="s">
        <v>8</v>
      </c>
      <c r="P7" s="175" t="s">
        <v>30</v>
      </c>
      <c r="Q7" s="606"/>
      <c r="R7" s="745"/>
      <c r="S7" s="175" t="s">
        <v>8</v>
      </c>
      <c r="T7" s="175" t="s">
        <v>30</v>
      </c>
      <c r="U7" s="606"/>
      <c r="X7" s="6"/>
      <c r="AC7" s="6"/>
    </row>
    <row r="8" spans="1:29" ht="13.5" thickBot="1">
      <c r="A8" s="833" t="s">
        <v>31</v>
      </c>
      <c r="B8" s="834"/>
      <c r="C8" s="834"/>
      <c r="D8" s="834"/>
      <c r="E8" s="834"/>
      <c r="F8" s="834"/>
      <c r="G8" s="834"/>
      <c r="H8" s="834"/>
      <c r="I8" s="834"/>
      <c r="J8" s="834"/>
      <c r="K8" s="834"/>
      <c r="L8" s="834"/>
      <c r="M8" s="834"/>
      <c r="N8" s="834"/>
      <c r="O8" s="834"/>
      <c r="P8" s="834"/>
      <c r="Q8" s="834"/>
      <c r="R8" s="834"/>
      <c r="S8" s="834"/>
      <c r="T8" s="834"/>
      <c r="U8" s="835"/>
      <c r="X8" s="6"/>
    </row>
    <row r="9" spans="1:29" ht="13.5" thickBot="1">
      <c r="A9" s="836" t="s">
        <v>28</v>
      </c>
      <c r="B9" s="837"/>
      <c r="C9" s="837"/>
      <c r="D9" s="837"/>
      <c r="E9" s="837"/>
      <c r="F9" s="837"/>
      <c r="G9" s="837"/>
      <c r="H9" s="837"/>
      <c r="I9" s="837"/>
      <c r="J9" s="837"/>
      <c r="K9" s="837"/>
      <c r="L9" s="837"/>
      <c r="M9" s="837"/>
      <c r="N9" s="837"/>
      <c r="O9" s="837"/>
      <c r="P9" s="837"/>
      <c r="Q9" s="837"/>
      <c r="R9" s="837"/>
      <c r="S9" s="837"/>
      <c r="T9" s="837"/>
      <c r="U9" s="838"/>
    </row>
    <row r="10" spans="1:29" ht="16.5" customHeight="1" thickBot="1">
      <c r="A10" s="176" t="s">
        <v>10</v>
      </c>
      <c r="B10" s="839" t="s">
        <v>47</v>
      </c>
      <c r="C10" s="839"/>
      <c r="D10" s="839"/>
      <c r="E10" s="839"/>
      <c r="F10" s="839"/>
      <c r="G10" s="839"/>
      <c r="H10" s="839"/>
      <c r="I10" s="839"/>
      <c r="J10" s="840"/>
      <c r="K10" s="840"/>
      <c r="L10" s="840"/>
      <c r="M10" s="840"/>
      <c r="N10" s="840"/>
      <c r="O10" s="840"/>
      <c r="P10" s="840"/>
      <c r="Q10" s="840"/>
      <c r="R10" s="840"/>
      <c r="S10" s="840"/>
      <c r="T10" s="840"/>
      <c r="U10" s="841"/>
    </row>
    <row r="11" spans="1:29" ht="13.5" thickBot="1">
      <c r="A11" s="177" t="s">
        <v>10</v>
      </c>
      <c r="B11" s="20" t="s">
        <v>10</v>
      </c>
      <c r="C11" s="842" t="s">
        <v>0</v>
      </c>
      <c r="D11" s="842"/>
      <c r="E11" s="842"/>
      <c r="F11" s="842"/>
      <c r="G11" s="842"/>
      <c r="H11" s="842"/>
      <c r="I11" s="842"/>
      <c r="J11" s="842"/>
      <c r="K11" s="842"/>
      <c r="L11" s="842"/>
      <c r="M11" s="842"/>
      <c r="N11" s="842"/>
      <c r="O11" s="842"/>
      <c r="P11" s="842"/>
      <c r="Q11" s="842"/>
      <c r="R11" s="842"/>
      <c r="S11" s="842"/>
      <c r="T11" s="842"/>
      <c r="U11" s="843"/>
      <c r="X11" s="6"/>
    </row>
    <row r="12" spans="1:29" ht="12.75" customHeight="1">
      <c r="A12" s="672" t="s">
        <v>10</v>
      </c>
      <c r="B12" s="751" t="s">
        <v>10</v>
      </c>
      <c r="C12" s="752" t="s">
        <v>10</v>
      </c>
      <c r="D12" s="805"/>
      <c r="E12" s="803" t="s">
        <v>39</v>
      </c>
      <c r="F12" s="801"/>
      <c r="G12" s="823" t="s">
        <v>11</v>
      </c>
      <c r="H12" s="825" t="s">
        <v>37</v>
      </c>
      <c r="I12" s="96" t="s">
        <v>12</v>
      </c>
      <c r="J12" s="203">
        <f>K12+M12</f>
        <v>170</v>
      </c>
      <c r="K12" s="204">
        <v>170</v>
      </c>
      <c r="L12" s="205"/>
      <c r="M12" s="206"/>
      <c r="N12" s="356">
        <f>O12+Q12</f>
        <v>170</v>
      </c>
      <c r="O12" s="357">
        <v>170</v>
      </c>
      <c r="P12" s="358"/>
      <c r="Q12" s="359"/>
      <c r="R12" s="356">
        <f>S12+U12</f>
        <v>0</v>
      </c>
      <c r="S12" s="357">
        <f>O12-K12</f>
        <v>0</v>
      </c>
      <c r="T12" s="358"/>
      <c r="U12" s="415"/>
    </row>
    <row r="13" spans="1:29" ht="13.5" thickBot="1">
      <c r="A13" s="673"/>
      <c r="B13" s="677"/>
      <c r="C13" s="679"/>
      <c r="D13" s="806"/>
      <c r="E13" s="804"/>
      <c r="F13" s="802"/>
      <c r="G13" s="824"/>
      <c r="H13" s="826"/>
      <c r="I13" s="221" t="s">
        <v>13</v>
      </c>
      <c r="J13" s="207">
        <f>K13+M13</f>
        <v>170</v>
      </c>
      <c r="K13" s="208">
        <f>SUM(K12)</f>
        <v>170</v>
      </c>
      <c r="L13" s="208"/>
      <c r="M13" s="209"/>
      <c r="N13" s="207">
        <f>O13+Q13</f>
        <v>170</v>
      </c>
      <c r="O13" s="208">
        <f>SUM(O12)</f>
        <v>170</v>
      </c>
      <c r="P13" s="208"/>
      <c r="Q13" s="209"/>
      <c r="R13" s="207">
        <f>S13+U13</f>
        <v>0</v>
      </c>
      <c r="S13" s="208">
        <f>SUM(S12)</f>
        <v>0</v>
      </c>
      <c r="T13" s="208"/>
      <c r="U13" s="220"/>
    </row>
    <row r="14" spans="1:29" ht="25.5" customHeight="1">
      <c r="A14" s="672" t="s">
        <v>10</v>
      </c>
      <c r="B14" s="751" t="s">
        <v>10</v>
      </c>
      <c r="C14" s="752" t="s">
        <v>14</v>
      </c>
      <c r="D14" s="28"/>
      <c r="E14" s="33" t="s">
        <v>87</v>
      </c>
      <c r="F14" s="827"/>
      <c r="G14" s="830" t="s">
        <v>11</v>
      </c>
      <c r="H14" s="475"/>
      <c r="I14" s="476"/>
      <c r="J14" s="477"/>
      <c r="K14" s="478"/>
      <c r="L14" s="478"/>
      <c r="M14" s="479"/>
      <c r="N14" s="480"/>
      <c r="O14" s="481"/>
      <c r="P14" s="481"/>
      <c r="Q14" s="482"/>
      <c r="R14" s="480"/>
      <c r="S14" s="481"/>
      <c r="T14" s="481"/>
      <c r="U14" s="380"/>
    </row>
    <row r="15" spans="1:29">
      <c r="A15" s="675"/>
      <c r="B15" s="676"/>
      <c r="C15" s="678"/>
      <c r="D15" s="29" t="s">
        <v>10</v>
      </c>
      <c r="E15" s="483" t="s">
        <v>90</v>
      </c>
      <c r="F15" s="828"/>
      <c r="G15" s="831"/>
      <c r="H15" s="484" t="s">
        <v>37</v>
      </c>
      <c r="I15" s="476" t="s">
        <v>12</v>
      </c>
      <c r="J15" s="485">
        <f>K15+M15</f>
        <v>219.7</v>
      </c>
      <c r="K15" s="478">
        <v>206.7</v>
      </c>
      <c r="L15" s="478"/>
      <c r="M15" s="479">
        <v>13</v>
      </c>
      <c r="N15" s="486">
        <f>O15+Q15</f>
        <v>219.7</v>
      </c>
      <c r="O15" s="481">
        <v>206.7</v>
      </c>
      <c r="P15" s="481"/>
      <c r="Q15" s="482">
        <v>13</v>
      </c>
      <c r="R15" s="486">
        <f>S15+U15</f>
        <v>0</v>
      </c>
      <c r="S15" s="481">
        <f>O15-K15</f>
        <v>0</v>
      </c>
      <c r="T15" s="481"/>
      <c r="U15" s="380">
        <f>Q15-M15</f>
        <v>0</v>
      </c>
    </row>
    <row r="16" spans="1:29" ht="12.75" customHeight="1">
      <c r="A16" s="675"/>
      <c r="B16" s="676"/>
      <c r="C16" s="678"/>
      <c r="D16" s="29" t="s">
        <v>14</v>
      </c>
      <c r="E16" s="821" t="s">
        <v>88</v>
      </c>
      <c r="F16" s="828"/>
      <c r="G16" s="831"/>
      <c r="H16" s="475" t="s">
        <v>89</v>
      </c>
      <c r="I16" s="476" t="s">
        <v>12</v>
      </c>
      <c r="J16" s="485">
        <f>K16+M16</f>
        <v>80.3</v>
      </c>
      <c r="K16" s="487">
        <v>80.3</v>
      </c>
      <c r="L16" s="487"/>
      <c r="M16" s="488"/>
      <c r="N16" s="501">
        <f>O16+Q16</f>
        <v>108.3</v>
      </c>
      <c r="O16" s="502">
        <v>108.3</v>
      </c>
      <c r="P16" s="502"/>
      <c r="Q16" s="503"/>
      <c r="R16" s="501">
        <f t="shared" ref="R16:R17" si="0">S16+U16</f>
        <v>28</v>
      </c>
      <c r="S16" s="504">
        <f t="shared" ref="S16:S17" si="1">O16-K16</f>
        <v>28</v>
      </c>
      <c r="T16" s="504"/>
      <c r="U16" s="505"/>
    </row>
    <row r="17" spans="1:24" ht="12.75" customHeight="1">
      <c r="A17" s="675"/>
      <c r="B17" s="676"/>
      <c r="C17" s="678"/>
      <c r="D17" s="29"/>
      <c r="E17" s="821"/>
      <c r="F17" s="828"/>
      <c r="G17" s="831"/>
      <c r="H17" s="489"/>
      <c r="I17" s="490" t="s">
        <v>33</v>
      </c>
      <c r="J17" s="520">
        <f>K17+M17</f>
        <v>194.6</v>
      </c>
      <c r="K17" s="478">
        <v>23.7</v>
      </c>
      <c r="L17" s="478"/>
      <c r="M17" s="479">
        <v>170.9</v>
      </c>
      <c r="N17" s="491">
        <f>O17+Q17</f>
        <v>194.6</v>
      </c>
      <c r="O17" s="481">
        <v>23.7</v>
      </c>
      <c r="P17" s="481"/>
      <c r="Q17" s="482">
        <v>170.9</v>
      </c>
      <c r="R17" s="486">
        <f t="shared" si="0"/>
        <v>0</v>
      </c>
      <c r="S17" s="481">
        <f t="shared" si="1"/>
        <v>0</v>
      </c>
      <c r="T17" s="481"/>
      <c r="U17" s="380">
        <f t="shared" ref="U17" si="2">Q17-M17</f>
        <v>0</v>
      </c>
    </row>
    <row r="18" spans="1:24" ht="13.5" thickBot="1">
      <c r="A18" s="673"/>
      <c r="B18" s="677"/>
      <c r="C18" s="679"/>
      <c r="D18" s="31"/>
      <c r="E18" s="822"/>
      <c r="F18" s="829"/>
      <c r="G18" s="832"/>
      <c r="H18" s="492"/>
      <c r="I18" s="493" t="s">
        <v>13</v>
      </c>
      <c r="J18" s="345">
        <f>SUM(J15:J17)</f>
        <v>494.6</v>
      </c>
      <c r="K18" s="346">
        <f>SUM(K15:K17)</f>
        <v>310.7</v>
      </c>
      <c r="L18" s="346"/>
      <c r="M18" s="494">
        <f>SUM(M15:M17)</f>
        <v>183.9</v>
      </c>
      <c r="N18" s="345">
        <f>SUM(N15:N17)</f>
        <v>522.6</v>
      </c>
      <c r="O18" s="346">
        <f>SUM(O15:O17)</f>
        <v>338.7</v>
      </c>
      <c r="P18" s="346"/>
      <c r="Q18" s="494">
        <f>SUM(Q15:Q17)</f>
        <v>183.9</v>
      </c>
      <c r="R18" s="345">
        <f>SUM(R15:R17)</f>
        <v>28</v>
      </c>
      <c r="S18" s="346">
        <f>SUM(S15:S17)</f>
        <v>28</v>
      </c>
      <c r="T18" s="346"/>
      <c r="U18" s="495">
        <f>SUM(U17)</f>
        <v>0</v>
      </c>
    </row>
    <row r="19" spans="1:24" ht="12.75" customHeight="1">
      <c r="A19" s="178" t="s">
        <v>10</v>
      </c>
      <c r="B19" s="21" t="s">
        <v>10</v>
      </c>
      <c r="C19" s="54" t="s">
        <v>15</v>
      </c>
      <c r="D19" s="620"/>
      <c r="E19" s="622" t="s">
        <v>80</v>
      </c>
      <c r="F19" s="624"/>
      <c r="G19" s="626"/>
      <c r="H19" s="628" t="s">
        <v>37</v>
      </c>
      <c r="I19" s="74" t="s">
        <v>12</v>
      </c>
      <c r="J19" s="203">
        <f>K19+M19</f>
        <v>120</v>
      </c>
      <c r="K19" s="215">
        <v>120</v>
      </c>
      <c r="L19" s="216"/>
      <c r="M19" s="217"/>
      <c r="N19" s="356">
        <f>O19+Q19</f>
        <v>120</v>
      </c>
      <c r="O19" s="364">
        <v>120</v>
      </c>
      <c r="P19" s="365"/>
      <c r="Q19" s="366"/>
      <c r="R19" s="356">
        <f>S19+U19</f>
        <v>0</v>
      </c>
      <c r="S19" s="364">
        <f>O19-K19</f>
        <v>0</v>
      </c>
      <c r="T19" s="365"/>
      <c r="U19" s="366"/>
    </row>
    <row r="20" spans="1:24" ht="13.5" thickBot="1">
      <c r="A20" s="179"/>
      <c r="B20" s="22"/>
      <c r="C20" s="55"/>
      <c r="D20" s="621"/>
      <c r="E20" s="623"/>
      <c r="F20" s="625"/>
      <c r="G20" s="627"/>
      <c r="H20" s="629"/>
      <c r="I20" s="222" t="s">
        <v>13</v>
      </c>
      <c r="J20" s="218">
        <f>K20+M20</f>
        <v>120</v>
      </c>
      <c r="K20" s="219">
        <f>K19</f>
        <v>120</v>
      </c>
      <c r="L20" s="219"/>
      <c r="M20" s="220">
        <f>M19</f>
        <v>0</v>
      </c>
      <c r="N20" s="218">
        <f>O20+Q20</f>
        <v>120</v>
      </c>
      <c r="O20" s="219">
        <f>O19</f>
        <v>120</v>
      </c>
      <c r="P20" s="219"/>
      <c r="Q20" s="220">
        <f>Q19</f>
        <v>0</v>
      </c>
      <c r="R20" s="218">
        <f>S20+U20</f>
        <v>0</v>
      </c>
      <c r="S20" s="219">
        <f>S19</f>
        <v>0</v>
      </c>
      <c r="T20" s="219"/>
      <c r="U20" s="220">
        <f>U19</f>
        <v>0</v>
      </c>
    </row>
    <row r="21" spans="1:24" ht="13.5" thickBot="1">
      <c r="A21" s="180" t="s">
        <v>10</v>
      </c>
      <c r="B21" s="102" t="s">
        <v>10</v>
      </c>
      <c r="C21" s="708" t="s">
        <v>19</v>
      </c>
      <c r="D21" s="708"/>
      <c r="E21" s="708"/>
      <c r="F21" s="708"/>
      <c r="G21" s="708"/>
      <c r="H21" s="708"/>
      <c r="I21" s="718"/>
      <c r="J21" s="159">
        <f t="shared" ref="J21:L21" si="3">J18+J13+J20</f>
        <v>784.6</v>
      </c>
      <c r="K21" s="113">
        <f t="shared" si="3"/>
        <v>600.70000000000005</v>
      </c>
      <c r="L21" s="112">
        <f t="shared" si="3"/>
        <v>0</v>
      </c>
      <c r="M21" s="111">
        <f>M18+M13+M20</f>
        <v>183.9</v>
      </c>
      <c r="N21" s="159">
        <f t="shared" ref="N21:Q21" si="4">N18+N13+N20</f>
        <v>812.6</v>
      </c>
      <c r="O21" s="113">
        <f t="shared" si="4"/>
        <v>628.70000000000005</v>
      </c>
      <c r="P21" s="112">
        <f t="shared" si="4"/>
        <v>0</v>
      </c>
      <c r="Q21" s="111">
        <f t="shared" si="4"/>
        <v>183.9</v>
      </c>
      <c r="R21" s="159">
        <f t="shared" ref="R21:U21" si="5">R18+R13+R20</f>
        <v>28</v>
      </c>
      <c r="S21" s="113">
        <f t="shared" si="5"/>
        <v>28</v>
      </c>
      <c r="T21" s="112">
        <f t="shared" si="5"/>
        <v>0</v>
      </c>
      <c r="U21" s="111">
        <f t="shared" si="5"/>
        <v>0</v>
      </c>
    </row>
    <row r="22" spans="1:24" ht="13.5" thickBot="1">
      <c r="A22" s="181" t="s">
        <v>10</v>
      </c>
      <c r="B22" s="102" t="s">
        <v>14</v>
      </c>
      <c r="C22" s="697" t="s">
        <v>45</v>
      </c>
      <c r="D22" s="697"/>
      <c r="E22" s="697"/>
      <c r="F22" s="697"/>
      <c r="G22" s="697"/>
      <c r="H22" s="697"/>
      <c r="I22" s="697"/>
      <c r="J22" s="697"/>
      <c r="K22" s="697"/>
      <c r="L22" s="697"/>
      <c r="M22" s="697"/>
      <c r="N22" s="697"/>
      <c r="O22" s="697"/>
      <c r="P22" s="697"/>
      <c r="Q22" s="697"/>
      <c r="R22" s="697"/>
      <c r="S22" s="697"/>
      <c r="T22" s="697"/>
      <c r="U22" s="698"/>
      <c r="X22" s="6"/>
    </row>
    <row r="23" spans="1:24" s="5" customFormat="1" ht="25.5" customHeight="1">
      <c r="A23" s="182" t="s">
        <v>10</v>
      </c>
      <c r="B23" s="169" t="s">
        <v>14</v>
      </c>
      <c r="C23" s="51" t="s">
        <v>10</v>
      </c>
      <c r="D23" s="223"/>
      <c r="E23" s="43" t="s">
        <v>95</v>
      </c>
      <c r="F23" s="37"/>
      <c r="G23" s="630" t="s">
        <v>11</v>
      </c>
      <c r="H23" s="719">
        <v>2</v>
      </c>
      <c r="I23" s="427"/>
      <c r="J23" s="423"/>
      <c r="K23" s="289"/>
      <c r="L23" s="289"/>
      <c r="M23" s="433"/>
      <c r="N23" s="367"/>
      <c r="O23" s="368"/>
      <c r="P23" s="368"/>
      <c r="Q23" s="369"/>
      <c r="R23" s="367"/>
      <c r="S23" s="368"/>
      <c r="T23" s="368"/>
      <c r="U23" s="369"/>
    </row>
    <row r="24" spans="1:24" s="5" customFormat="1">
      <c r="A24" s="183"/>
      <c r="B24" s="165"/>
      <c r="C24" s="52"/>
      <c r="D24" s="224" t="s">
        <v>10</v>
      </c>
      <c r="E24" s="44" t="s">
        <v>70</v>
      </c>
      <c r="F24" s="130"/>
      <c r="G24" s="631"/>
      <c r="H24" s="720"/>
      <c r="I24" s="428" t="s">
        <v>118</v>
      </c>
      <c r="J24" s="424">
        <f>K24+M24</f>
        <v>17.3</v>
      </c>
      <c r="K24" s="292">
        <v>17.3</v>
      </c>
      <c r="L24" s="292"/>
      <c r="M24" s="434"/>
      <c r="N24" s="370">
        <f t="shared" ref="N24:N29" si="6">O24+Q24</f>
        <v>17.3</v>
      </c>
      <c r="O24" s="371">
        <v>17.3</v>
      </c>
      <c r="P24" s="371"/>
      <c r="Q24" s="372"/>
      <c r="R24" s="370">
        <f>S24+U24</f>
        <v>0</v>
      </c>
      <c r="S24" s="371">
        <f>O24-K24</f>
        <v>0</v>
      </c>
      <c r="T24" s="371"/>
      <c r="U24" s="372"/>
    </row>
    <row r="25" spans="1:24" s="5" customFormat="1">
      <c r="A25" s="183"/>
      <c r="B25" s="165"/>
      <c r="C25" s="52"/>
      <c r="D25" s="225" t="s">
        <v>14</v>
      </c>
      <c r="E25" s="44" t="s">
        <v>71</v>
      </c>
      <c r="F25" s="130"/>
      <c r="G25" s="631"/>
      <c r="H25" s="720"/>
      <c r="I25" s="428" t="s">
        <v>33</v>
      </c>
      <c r="J25" s="395">
        <f t="shared" ref="J25:J29" si="7">K25+M25</f>
        <v>1.5</v>
      </c>
      <c r="K25" s="396">
        <v>1.5</v>
      </c>
      <c r="L25" s="321"/>
      <c r="M25" s="434"/>
      <c r="N25" s="395">
        <f t="shared" si="6"/>
        <v>1.5</v>
      </c>
      <c r="O25" s="396">
        <v>1.5</v>
      </c>
      <c r="P25" s="396"/>
      <c r="Q25" s="372"/>
      <c r="R25" s="395">
        <f t="shared" ref="R25:R29" si="8">S25+U25</f>
        <v>0</v>
      </c>
      <c r="S25" s="396">
        <f t="shared" ref="S25:S29" si="9">O25-K25</f>
        <v>0</v>
      </c>
      <c r="T25" s="396"/>
      <c r="U25" s="372"/>
    </row>
    <row r="26" spans="1:24" s="5" customFormat="1">
      <c r="A26" s="183"/>
      <c r="B26" s="165"/>
      <c r="C26" s="52"/>
      <c r="D26" s="224" t="s">
        <v>15</v>
      </c>
      <c r="E26" s="44" t="s">
        <v>72</v>
      </c>
      <c r="F26" s="130"/>
      <c r="G26" s="631"/>
      <c r="H26" s="720"/>
      <c r="I26" s="428" t="s">
        <v>33</v>
      </c>
      <c r="J26" s="395">
        <f t="shared" si="7"/>
        <v>1.2</v>
      </c>
      <c r="K26" s="396">
        <v>1.2</v>
      </c>
      <c r="L26" s="321"/>
      <c r="M26" s="496"/>
      <c r="N26" s="395">
        <f t="shared" si="6"/>
        <v>1.2</v>
      </c>
      <c r="O26" s="396">
        <v>1.2</v>
      </c>
      <c r="P26" s="396"/>
      <c r="Q26" s="497"/>
      <c r="R26" s="395">
        <f t="shared" si="8"/>
        <v>0</v>
      </c>
      <c r="S26" s="396">
        <f t="shared" si="9"/>
        <v>0</v>
      </c>
      <c r="T26" s="396"/>
      <c r="U26" s="497"/>
    </row>
    <row r="27" spans="1:24" s="5" customFormat="1" ht="25.5">
      <c r="A27" s="183"/>
      <c r="B27" s="165"/>
      <c r="C27" s="52"/>
      <c r="D27" s="225" t="s">
        <v>16</v>
      </c>
      <c r="E27" s="44" t="s">
        <v>73</v>
      </c>
      <c r="F27" s="130"/>
      <c r="G27" s="631"/>
      <c r="H27" s="720"/>
      <c r="I27" s="428" t="s">
        <v>33</v>
      </c>
      <c r="J27" s="395">
        <f t="shared" si="7"/>
        <v>27.5</v>
      </c>
      <c r="K27" s="396">
        <v>27.5</v>
      </c>
      <c r="L27" s="321"/>
      <c r="M27" s="496"/>
      <c r="N27" s="395">
        <f t="shared" si="6"/>
        <v>27.5</v>
      </c>
      <c r="O27" s="396">
        <v>27.5</v>
      </c>
      <c r="P27" s="396"/>
      <c r="Q27" s="497"/>
      <c r="R27" s="395">
        <f t="shared" si="8"/>
        <v>0</v>
      </c>
      <c r="S27" s="396">
        <f t="shared" si="9"/>
        <v>0</v>
      </c>
      <c r="T27" s="396"/>
      <c r="U27" s="497"/>
    </row>
    <row r="28" spans="1:24" s="5" customFormat="1">
      <c r="A28" s="183"/>
      <c r="B28" s="165"/>
      <c r="C28" s="52"/>
      <c r="D28" s="224" t="s">
        <v>17</v>
      </c>
      <c r="E28" s="44" t="s">
        <v>53</v>
      </c>
      <c r="F28" s="130"/>
      <c r="G28" s="631"/>
      <c r="H28" s="720"/>
      <c r="I28" s="428" t="s">
        <v>33</v>
      </c>
      <c r="J28" s="395">
        <f t="shared" si="7"/>
        <v>7.7</v>
      </c>
      <c r="K28" s="396">
        <v>7.7</v>
      </c>
      <c r="L28" s="321"/>
      <c r="M28" s="434"/>
      <c r="N28" s="395">
        <f t="shared" si="6"/>
        <v>7.7</v>
      </c>
      <c r="O28" s="396">
        <v>7.7</v>
      </c>
      <c r="P28" s="396"/>
      <c r="Q28" s="372"/>
      <c r="R28" s="395">
        <f t="shared" si="8"/>
        <v>0</v>
      </c>
      <c r="S28" s="396">
        <f t="shared" si="9"/>
        <v>0</v>
      </c>
      <c r="T28" s="396"/>
      <c r="U28" s="372"/>
    </row>
    <row r="29" spans="1:24" ht="12.75" customHeight="1">
      <c r="A29" s="178"/>
      <c r="B29" s="21"/>
      <c r="C29" s="53"/>
      <c r="D29" s="807" t="s">
        <v>44</v>
      </c>
      <c r="E29" s="820" t="s">
        <v>38</v>
      </c>
      <c r="F29" s="632"/>
      <c r="G29" s="631"/>
      <c r="H29" s="720"/>
      <c r="I29" s="498" t="s">
        <v>33</v>
      </c>
      <c r="J29" s="499">
        <f t="shared" si="7"/>
        <v>2</v>
      </c>
      <c r="K29" s="374">
        <v>2</v>
      </c>
      <c r="L29" s="298"/>
      <c r="M29" s="435"/>
      <c r="N29" s="499">
        <f t="shared" si="6"/>
        <v>2</v>
      </c>
      <c r="O29" s="374">
        <v>2</v>
      </c>
      <c r="P29" s="374"/>
      <c r="Q29" s="375"/>
      <c r="R29" s="500">
        <f t="shared" si="8"/>
        <v>0</v>
      </c>
      <c r="S29" s="374">
        <f t="shared" si="9"/>
        <v>0</v>
      </c>
      <c r="T29" s="374"/>
      <c r="U29" s="375"/>
    </row>
    <row r="30" spans="1:24">
      <c r="A30" s="178"/>
      <c r="B30" s="21"/>
      <c r="C30" s="53"/>
      <c r="D30" s="808"/>
      <c r="E30" s="531"/>
      <c r="F30" s="633"/>
      <c r="G30" s="631"/>
      <c r="H30" s="720"/>
      <c r="I30" s="429"/>
      <c r="J30" s="360"/>
      <c r="K30" s="376"/>
      <c r="L30" s="300"/>
      <c r="M30" s="436"/>
      <c r="N30" s="360"/>
      <c r="O30" s="376"/>
      <c r="P30" s="376"/>
      <c r="Q30" s="373"/>
      <c r="R30" s="440"/>
      <c r="S30" s="441"/>
      <c r="T30" s="376"/>
      <c r="U30" s="373"/>
    </row>
    <row r="31" spans="1:24" s="5" customFormat="1">
      <c r="A31" s="178"/>
      <c r="B31" s="21"/>
      <c r="C31" s="53"/>
      <c r="D31" s="226"/>
      <c r="E31" s="637" t="s">
        <v>94</v>
      </c>
      <c r="F31" s="637"/>
      <c r="G31" s="637"/>
      <c r="H31" s="638"/>
      <c r="I31" s="430" t="s">
        <v>12</v>
      </c>
      <c r="J31" s="425">
        <f>K31+M31</f>
        <v>11510.299999999997</v>
      </c>
      <c r="K31" s="232">
        <f>11220.3-72.2+26.5+331.8</f>
        <v>11506.399999999998</v>
      </c>
      <c r="L31" s="232">
        <f>7036.8+61.2+237</f>
        <v>7335</v>
      </c>
      <c r="M31" s="437">
        <f>30.4-26.5</f>
        <v>3.8999999999999986</v>
      </c>
      <c r="N31" s="231">
        <f>O31+Q31</f>
        <v>11510.299999999997</v>
      </c>
      <c r="O31" s="232">
        <f>11220.3-72.2+26.5+331.8</f>
        <v>11506.399999999998</v>
      </c>
      <c r="P31" s="232">
        <f>7036.8+61.2+237</f>
        <v>7335</v>
      </c>
      <c r="Q31" s="233">
        <f>30.4-26.5</f>
        <v>3.8999999999999986</v>
      </c>
      <c r="R31" s="231">
        <f>S31+U31</f>
        <v>0</v>
      </c>
      <c r="S31" s="232">
        <f>O31-K31</f>
        <v>0</v>
      </c>
      <c r="T31" s="232">
        <f>P31-L31</f>
        <v>0</v>
      </c>
      <c r="U31" s="233">
        <f>Q31-M31</f>
        <v>0</v>
      </c>
    </row>
    <row r="32" spans="1:24" s="5" customFormat="1">
      <c r="A32" s="178"/>
      <c r="B32" s="21"/>
      <c r="C32" s="53"/>
      <c r="D32" s="227"/>
      <c r="E32" s="236"/>
      <c r="F32" s="237"/>
      <c r="G32" s="236"/>
      <c r="H32" s="238"/>
      <c r="I32" s="431" t="s">
        <v>99</v>
      </c>
      <c r="J32" s="426">
        <f>K32+M32</f>
        <v>701.8</v>
      </c>
      <c r="K32" s="240">
        <v>618.29999999999995</v>
      </c>
      <c r="L32" s="240"/>
      <c r="M32" s="438">
        <v>83.5</v>
      </c>
      <c r="N32" s="518">
        <f>O32+Q32</f>
        <v>756.59999999999991</v>
      </c>
      <c r="O32" s="519">
        <f>618.3+54.8</f>
        <v>673.09999999999991</v>
      </c>
      <c r="P32" s="240"/>
      <c r="Q32" s="241">
        <v>83.5</v>
      </c>
      <c r="R32" s="518">
        <f>S32+U32</f>
        <v>54.799999999999955</v>
      </c>
      <c r="S32" s="519">
        <f>O32-K32</f>
        <v>54.799999999999955</v>
      </c>
      <c r="T32" s="232"/>
      <c r="U32" s="233">
        <f>Q32-M32</f>
        <v>0</v>
      </c>
    </row>
    <row r="33" spans="1:31" s="5" customFormat="1" ht="13.5" thickBot="1">
      <c r="A33" s="179"/>
      <c r="B33" s="22"/>
      <c r="C33" s="60"/>
      <c r="D33" s="228"/>
      <c r="E33" s="244"/>
      <c r="F33" s="245"/>
      <c r="G33" s="244"/>
      <c r="H33" s="246"/>
      <c r="I33" s="432" t="s">
        <v>13</v>
      </c>
      <c r="J33" s="250">
        <f>SUM(J24:J32)</f>
        <v>12269.299999999997</v>
      </c>
      <c r="K33" s="249">
        <f>SUM(K24:K32)</f>
        <v>12181.899999999998</v>
      </c>
      <c r="L33" s="250">
        <f t="shared" ref="L33:M33" si="10">SUM(L31:L32)</f>
        <v>7335</v>
      </c>
      <c r="M33" s="439">
        <f t="shared" si="10"/>
        <v>87.4</v>
      </c>
      <c r="N33" s="248">
        <f>SUM(N24:N32)</f>
        <v>12324.099999999999</v>
      </c>
      <c r="O33" s="249">
        <f>SUM(O24:O32)</f>
        <v>12236.699999999999</v>
      </c>
      <c r="P33" s="250">
        <f t="shared" ref="P33:Q33" si="11">SUM(P31:P32)</f>
        <v>7335</v>
      </c>
      <c r="Q33" s="251">
        <f t="shared" si="11"/>
        <v>87.4</v>
      </c>
      <c r="R33" s="248">
        <f>SUM(R24:R32)</f>
        <v>54.799999999999955</v>
      </c>
      <c r="S33" s="249">
        <f>SUM(S24:S32)</f>
        <v>54.799999999999955</v>
      </c>
      <c r="T33" s="250">
        <f t="shared" ref="T33:U33" si="12">SUM(T31:T32)</f>
        <v>0</v>
      </c>
      <c r="U33" s="251">
        <f t="shared" si="12"/>
        <v>0</v>
      </c>
    </row>
    <row r="34" spans="1:31" ht="12.75" customHeight="1">
      <c r="A34" s="178" t="s">
        <v>10</v>
      </c>
      <c r="B34" s="21" t="s">
        <v>14</v>
      </c>
      <c r="C34" s="54" t="s">
        <v>14</v>
      </c>
      <c r="D34" s="620"/>
      <c r="E34" s="622" t="s">
        <v>120</v>
      </c>
      <c r="F34" s="624"/>
      <c r="G34" s="626"/>
      <c r="H34" s="628" t="s">
        <v>37</v>
      </c>
      <c r="I34" s="13" t="s">
        <v>12</v>
      </c>
      <c r="J34" s="301">
        <f>K34+M34</f>
        <v>100</v>
      </c>
      <c r="K34" s="302"/>
      <c r="L34" s="303"/>
      <c r="M34" s="304">
        <v>100</v>
      </c>
      <c r="N34" s="377">
        <f>O34+Q34</f>
        <v>100</v>
      </c>
      <c r="O34" s="378"/>
      <c r="P34" s="379"/>
      <c r="Q34" s="380">
        <v>100</v>
      </c>
      <c r="R34" s="377">
        <f>S34+U34</f>
        <v>0</v>
      </c>
      <c r="S34" s="378"/>
      <c r="T34" s="379"/>
      <c r="U34" s="380">
        <f>Q34-M34</f>
        <v>0</v>
      </c>
    </row>
    <row r="35" spans="1:31" ht="13.5" thickBot="1">
      <c r="A35" s="179"/>
      <c r="B35" s="22"/>
      <c r="C35" s="55"/>
      <c r="D35" s="621"/>
      <c r="E35" s="623"/>
      <c r="F35" s="625"/>
      <c r="G35" s="627"/>
      <c r="H35" s="629"/>
      <c r="I35" s="319" t="s">
        <v>13</v>
      </c>
      <c r="J35" s="218">
        <f>K35+M35</f>
        <v>100</v>
      </c>
      <c r="K35" s="219"/>
      <c r="L35" s="219"/>
      <c r="M35" s="220">
        <f>M34</f>
        <v>100</v>
      </c>
      <c r="N35" s="218">
        <f>O35+Q35</f>
        <v>100</v>
      </c>
      <c r="O35" s="219"/>
      <c r="P35" s="219"/>
      <c r="Q35" s="220">
        <f>Q34</f>
        <v>100</v>
      </c>
      <c r="R35" s="218">
        <f>S35+U35</f>
        <v>0</v>
      </c>
      <c r="S35" s="219"/>
      <c r="T35" s="219"/>
      <c r="U35" s="220">
        <f>U34</f>
        <v>0</v>
      </c>
    </row>
    <row r="36" spans="1:31" ht="25.5" customHeight="1">
      <c r="A36" s="184" t="s">
        <v>10</v>
      </c>
      <c r="B36" s="20" t="s">
        <v>14</v>
      </c>
      <c r="C36" s="58" t="s">
        <v>15</v>
      </c>
      <c r="D36" s="254"/>
      <c r="E36" s="144" t="s">
        <v>46</v>
      </c>
      <c r="F36" s="61" t="s">
        <v>123</v>
      </c>
      <c r="G36" s="56" t="s">
        <v>11</v>
      </c>
      <c r="H36" s="145" t="s">
        <v>37</v>
      </c>
      <c r="I36" s="24"/>
      <c r="J36" s="203"/>
      <c r="K36" s="204"/>
      <c r="L36" s="305"/>
      <c r="M36" s="306"/>
      <c r="N36" s="356"/>
      <c r="O36" s="357"/>
      <c r="P36" s="381"/>
      <c r="Q36" s="382"/>
      <c r="R36" s="356"/>
      <c r="S36" s="357"/>
      <c r="T36" s="381"/>
      <c r="U36" s="382"/>
    </row>
    <row r="37" spans="1:31">
      <c r="A37" s="178"/>
      <c r="B37" s="21"/>
      <c r="C37" s="54"/>
      <c r="D37" s="255" t="s">
        <v>10</v>
      </c>
      <c r="E37" s="62" t="s">
        <v>54</v>
      </c>
      <c r="F37" s="128"/>
      <c r="G37" s="57"/>
      <c r="H37" s="157"/>
      <c r="I37" s="13" t="s">
        <v>12</v>
      </c>
      <c r="J37" s="213">
        <f>K37+M37</f>
        <v>50.4</v>
      </c>
      <c r="K37" s="307">
        <v>50.4</v>
      </c>
      <c r="L37" s="308"/>
      <c r="M37" s="309"/>
      <c r="N37" s="362">
        <f>O37+Q37</f>
        <v>50.4</v>
      </c>
      <c r="O37" s="383">
        <v>50.4</v>
      </c>
      <c r="P37" s="384"/>
      <c r="Q37" s="385"/>
      <c r="R37" s="362">
        <f>S37+U37</f>
        <v>0</v>
      </c>
      <c r="S37" s="383">
        <f>O37-K37</f>
        <v>0</v>
      </c>
      <c r="T37" s="384"/>
      <c r="U37" s="385"/>
    </row>
    <row r="38" spans="1:31">
      <c r="A38" s="178"/>
      <c r="B38" s="21"/>
      <c r="C38" s="54"/>
      <c r="D38" s="256" t="s">
        <v>14</v>
      </c>
      <c r="E38" s="59" t="s">
        <v>55</v>
      </c>
      <c r="F38" s="128"/>
      <c r="G38" s="57"/>
      <c r="H38" s="157"/>
      <c r="I38" s="123" t="s">
        <v>12</v>
      </c>
      <c r="J38" s="213">
        <f t="shared" ref="J38:J44" si="13">K38+M38</f>
        <v>10.4</v>
      </c>
      <c r="K38" s="310">
        <v>10.4</v>
      </c>
      <c r="L38" s="311"/>
      <c r="M38" s="312"/>
      <c r="N38" s="362">
        <f t="shared" ref="N38:N41" si="14">O38+Q38</f>
        <v>10.4</v>
      </c>
      <c r="O38" s="386">
        <v>10.4</v>
      </c>
      <c r="P38" s="387"/>
      <c r="Q38" s="388"/>
      <c r="R38" s="362">
        <f t="shared" ref="R38:R44" si="15">S38+U38</f>
        <v>0</v>
      </c>
      <c r="S38" s="383">
        <f t="shared" ref="S38:S44" si="16">O38-K38</f>
        <v>0</v>
      </c>
      <c r="T38" s="387"/>
      <c r="U38" s="388"/>
      <c r="AD38" s="6"/>
    </row>
    <row r="39" spans="1:31" ht="25.5">
      <c r="A39" s="178"/>
      <c r="B39" s="21"/>
      <c r="C39" s="54"/>
      <c r="D39" s="257" t="s">
        <v>15</v>
      </c>
      <c r="E39" s="63" t="s">
        <v>56</v>
      </c>
      <c r="F39" s="128"/>
      <c r="G39" s="57"/>
      <c r="H39" s="157"/>
      <c r="I39" s="13" t="s">
        <v>12</v>
      </c>
      <c r="J39" s="213">
        <f t="shared" si="13"/>
        <v>62.9</v>
      </c>
      <c r="K39" s="307">
        <v>62.9</v>
      </c>
      <c r="L39" s="308"/>
      <c r="M39" s="309"/>
      <c r="N39" s="362">
        <f t="shared" si="14"/>
        <v>62.9</v>
      </c>
      <c r="O39" s="383">
        <v>62.9</v>
      </c>
      <c r="P39" s="384"/>
      <c r="Q39" s="385"/>
      <c r="R39" s="362">
        <f t="shared" si="15"/>
        <v>0</v>
      </c>
      <c r="S39" s="383">
        <f t="shared" si="16"/>
        <v>0</v>
      </c>
      <c r="T39" s="384"/>
      <c r="U39" s="385"/>
    </row>
    <row r="40" spans="1:31" ht="26.25" thickBot="1">
      <c r="A40" s="179"/>
      <c r="B40" s="22"/>
      <c r="C40" s="55"/>
      <c r="D40" s="258" t="s">
        <v>16</v>
      </c>
      <c r="E40" s="148" t="s">
        <v>57</v>
      </c>
      <c r="F40" s="81"/>
      <c r="G40" s="149"/>
      <c r="H40" s="158"/>
      <c r="I40" s="150" t="s">
        <v>12</v>
      </c>
      <c r="J40" s="313">
        <f t="shared" si="13"/>
        <v>33</v>
      </c>
      <c r="K40" s="314">
        <v>33</v>
      </c>
      <c r="L40" s="315"/>
      <c r="M40" s="316"/>
      <c r="N40" s="389">
        <f t="shared" si="14"/>
        <v>33</v>
      </c>
      <c r="O40" s="390">
        <v>33</v>
      </c>
      <c r="P40" s="391"/>
      <c r="Q40" s="392"/>
      <c r="R40" s="377">
        <f t="shared" si="15"/>
        <v>0</v>
      </c>
      <c r="S40" s="378">
        <f t="shared" si="16"/>
        <v>0</v>
      </c>
      <c r="T40" s="387"/>
      <c r="U40" s="388"/>
    </row>
    <row r="41" spans="1:31" ht="38.25">
      <c r="A41" s="178"/>
      <c r="B41" s="21"/>
      <c r="C41" s="54"/>
      <c r="D41" s="256" t="s">
        <v>17</v>
      </c>
      <c r="E41" s="59" t="s">
        <v>58</v>
      </c>
      <c r="F41" s="128"/>
      <c r="G41" s="57"/>
      <c r="H41" s="157"/>
      <c r="I41" s="123" t="s">
        <v>12</v>
      </c>
      <c r="J41" s="210">
        <f t="shared" si="13"/>
        <v>45</v>
      </c>
      <c r="K41" s="310">
        <v>45</v>
      </c>
      <c r="L41" s="311"/>
      <c r="M41" s="312"/>
      <c r="N41" s="360">
        <f t="shared" si="14"/>
        <v>45</v>
      </c>
      <c r="O41" s="386">
        <v>45</v>
      </c>
      <c r="P41" s="387"/>
      <c r="Q41" s="388"/>
      <c r="R41" s="417">
        <f t="shared" si="15"/>
        <v>0</v>
      </c>
      <c r="S41" s="418">
        <f t="shared" si="16"/>
        <v>0</v>
      </c>
      <c r="T41" s="365"/>
      <c r="U41" s="419"/>
    </row>
    <row r="42" spans="1:31" ht="25.5">
      <c r="A42" s="178"/>
      <c r="B42" s="21"/>
      <c r="C42" s="53"/>
      <c r="D42" s="255" t="s">
        <v>44</v>
      </c>
      <c r="E42" s="62" t="s">
        <v>48</v>
      </c>
      <c r="F42" s="128"/>
      <c r="G42" s="57"/>
      <c r="H42" s="157"/>
      <c r="I42" s="13" t="s">
        <v>12</v>
      </c>
      <c r="J42" s="213">
        <f>K42+M42</f>
        <v>200</v>
      </c>
      <c r="K42" s="214">
        <v>200</v>
      </c>
      <c r="L42" s="308"/>
      <c r="M42" s="309"/>
      <c r="N42" s="362">
        <f>O42+Q42</f>
        <v>200</v>
      </c>
      <c r="O42" s="363">
        <v>200</v>
      </c>
      <c r="P42" s="384"/>
      <c r="Q42" s="385"/>
      <c r="R42" s="362">
        <f t="shared" si="15"/>
        <v>0</v>
      </c>
      <c r="S42" s="383">
        <f t="shared" si="16"/>
        <v>0</v>
      </c>
      <c r="T42" s="384"/>
      <c r="U42" s="385"/>
      <c r="AE42" s="6"/>
    </row>
    <row r="43" spans="1:31" ht="38.25">
      <c r="A43" s="178"/>
      <c r="B43" s="21"/>
      <c r="C43" s="54"/>
      <c r="D43" s="259" t="s">
        <v>61</v>
      </c>
      <c r="E43" s="59" t="s">
        <v>59</v>
      </c>
      <c r="F43" s="128"/>
      <c r="G43" s="57"/>
      <c r="H43" s="157"/>
      <c r="I43" s="123" t="s">
        <v>12</v>
      </c>
      <c r="J43" s="317">
        <f t="shared" si="13"/>
        <v>26</v>
      </c>
      <c r="K43" s="310">
        <v>26</v>
      </c>
      <c r="L43" s="311"/>
      <c r="M43" s="312"/>
      <c r="N43" s="393">
        <f t="shared" ref="N43:N44" si="17">O43+Q43</f>
        <v>26</v>
      </c>
      <c r="O43" s="386">
        <v>26</v>
      </c>
      <c r="P43" s="387"/>
      <c r="Q43" s="388"/>
      <c r="R43" s="362">
        <f t="shared" si="15"/>
        <v>0</v>
      </c>
      <c r="S43" s="383">
        <f t="shared" si="16"/>
        <v>0</v>
      </c>
      <c r="T43" s="387"/>
      <c r="U43" s="388"/>
    </row>
    <row r="44" spans="1:31" ht="25.5">
      <c r="A44" s="178"/>
      <c r="B44" s="21"/>
      <c r="C44" s="54"/>
      <c r="D44" s="256" t="s">
        <v>11</v>
      </c>
      <c r="E44" s="261" t="s">
        <v>60</v>
      </c>
      <c r="F44" s="128"/>
      <c r="G44" s="57"/>
      <c r="H44" s="157"/>
      <c r="I44" s="122" t="s">
        <v>12</v>
      </c>
      <c r="J44" s="301">
        <f t="shared" si="13"/>
        <v>29.7</v>
      </c>
      <c r="K44" s="302">
        <v>29.7</v>
      </c>
      <c r="L44" s="303"/>
      <c r="M44" s="318"/>
      <c r="N44" s="377">
        <f t="shared" si="17"/>
        <v>29.7</v>
      </c>
      <c r="O44" s="378">
        <v>29.7</v>
      </c>
      <c r="P44" s="379"/>
      <c r="Q44" s="394"/>
      <c r="R44" s="362">
        <f t="shared" si="15"/>
        <v>0</v>
      </c>
      <c r="S44" s="383">
        <f t="shared" si="16"/>
        <v>0</v>
      </c>
      <c r="T44" s="379"/>
      <c r="U44" s="394"/>
    </row>
    <row r="45" spans="1:31" ht="13.5" thickBot="1">
      <c r="A45" s="179"/>
      <c r="B45" s="22"/>
      <c r="C45" s="55"/>
      <c r="D45" s="260"/>
      <c r="E45" s="705"/>
      <c r="F45" s="706"/>
      <c r="G45" s="706"/>
      <c r="H45" s="706"/>
      <c r="I45" s="262" t="s">
        <v>13</v>
      </c>
      <c r="J45" s="263">
        <f>K45+M45</f>
        <v>457.4</v>
      </c>
      <c r="K45" s="264">
        <f>SUM(K36:K44)</f>
        <v>457.4</v>
      </c>
      <c r="L45" s="264"/>
      <c r="M45" s="265"/>
      <c r="N45" s="263">
        <f>O45+Q45</f>
        <v>457.4</v>
      </c>
      <c r="O45" s="264">
        <f>SUM(O36:O44)</f>
        <v>457.4</v>
      </c>
      <c r="P45" s="264"/>
      <c r="Q45" s="265"/>
      <c r="R45" s="263">
        <f>S45+U45</f>
        <v>0</v>
      </c>
      <c r="S45" s="264">
        <f>SUM(S36:S44)</f>
        <v>0</v>
      </c>
      <c r="T45" s="264"/>
      <c r="U45" s="265"/>
    </row>
    <row r="46" spans="1:31" ht="12.75" customHeight="1">
      <c r="A46" s="185" t="s">
        <v>10</v>
      </c>
      <c r="B46" s="104" t="s">
        <v>14</v>
      </c>
      <c r="C46" s="755" t="s">
        <v>16</v>
      </c>
      <c r="D46" s="712"/>
      <c r="E46" s="817" t="s">
        <v>64</v>
      </c>
      <c r="F46" s="639"/>
      <c r="G46" s="715" t="s">
        <v>11</v>
      </c>
      <c r="H46" s="634" t="s">
        <v>37</v>
      </c>
      <c r="I46" s="123" t="s">
        <v>12</v>
      </c>
      <c r="J46" s="367">
        <f>K46+M46</f>
        <v>90.8</v>
      </c>
      <c r="K46" s="368">
        <f>20+70.8</f>
        <v>90.8</v>
      </c>
      <c r="L46" s="368">
        <v>6.2</v>
      </c>
      <c r="M46" s="290"/>
      <c r="N46" s="508">
        <f>O46+Q46</f>
        <v>186.4</v>
      </c>
      <c r="O46" s="422">
        <f>28+158.4</f>
        <v>186.4</v>
      </c>
      <c r="P46" s="422">
        <f>6.2+34.7</f>
        <v>40.900000000000006</v>
      </c>
      <c r="Q46" s="369"/>
      <c r="R46" s="508">
        <f>S46+U46</f>
        <v>95.600000000000009</v>
      </c>
      <c r="S46" s="422">
        <f>O46-K46</f>
        <v>95.600000000000009</v>
      </c>
      <c r="T46" s="422">
        <f>P46-L46</f>
        <v>34.700000000000003</v>
      </c>
      <c r="U46" s="369"/>
    </row>
    <row r="47" spans="1:31">
      <c r="A47" s="186"/>
      <c r="B47" s="114"/>
      <c r="C47" s="756"/>
      <c r="D47" s="713"/>
      <c r="E47" s="818"/>
      <c r="F47" s="640"/>
      <c r="G47" s="716"/>
      <c r="H47" s="635"/>
      <c r="I47" s="13" t="s">
        <v>26</v>
      </c>
      <c r="J47" s="395">
        <f>K47+M47</f>
        <v>158.4</v>
      </c>
      <c r="K47" s="396">
        <v>158.4</v>
      </c>
      <c r="L47" s="396">
        <v>34.700000000000003</v>
      </c>
      <c r="M47" s="322"/>
      <c r="N47" s="420">
        <f>O47+Q47</f>
        <v>0</v>
      </c>
      <c r="O47" s="421">
        <v>0</v>
      </c>
      <c r="P47" s="421">
        <v>0</v>
      </c>
      <c r="Q47" s="397"/>
      <c r="R47" s="420">
        <f>S47+U47</f>
        <v>-158.4</v>
      </c>
      <c r="S47" s="421">
        <f>O47-K47</f>
        <v>-158.4</v>
      </c>
      <c r="T47" s="421">
        <f>P47-L47</f>
        <v>-34.700000000000003</v>
      </c>
      <c r="U47" s="397"/>
    </row>
    <row r="48" spans="1:31" ht="13.5" thickBot="1">
      <c r="A48" s="187"/>
      <c r="B48" s="105"/>
      <c r="C48" s="757"/>
      <c r="D48" s="714"/>
      <c r="E48" s="819"/>
      <c r="F48" s="641"/>
      <c r="G48" s="717"/>
      <c r="H48" s="636"/>
      <c r="I48" s="221" t="s">
        <v>13</v>
      </c>
      <c r="J48" s="218">
        <f>K48+M48</f>
        <v>249.2</v>
      </c>
      <c r="K48" s="208">
        <f>SUM(K46:K47)</f>
        <v>249.2</v>
      </c>
      <c r="L48" s="208">
        <f>SUM(L46:L47)</f>
        <v>40.900000000000006</v>
      </c>
      <c r="M48" s="323">
        <f>SUM(M46:M47)</f>
        <v>0</v>
      </c>
      <c r="N48" s="218">
        <f>O48+Q48</f>
        <v>186.4</v>
      </c>
      <c r="O48" s="208">
        <f>SUM(O46:O47)</f>
        <v>186.4</v>
      </c>
      <c r="P48" s="208">
        <f>SUM(P46:P47)</f>
        <v>40.900000000000006</v>
      </c>
      <c r="Q48" s="323">
        <f>SUM(Q46:Q47)</f>
        <v>0</v>
      </c>
      <c r="R48" s="218">
        <f>S48+U48</f>
        <v>-62.8</v>
      </c>
      <c r="S48" s="208">
        <f>SUM(S46:S47)</f>
        <v>-62.8</v>
      </c>
      <c r="T48" s="208">
        <f>SUM(T46:T47)</f>
        <v>0</v>
      </c>
      <c r="U48" s="323">
        <f>SUM(U46:U47)</f>
        <v>0</v>
      </c>
    </row>
    <row r="49" spans="1:30" ht="13.5" thickBot="1">
      <c r="A49" s="181" t="s">
        <v>10</v>
      </c>
      <c r="B49" s="102" t="s">
        <v>14</v>
      </c>
      <c r="C49" s="708" t="s">
        <v>19</v>
      </c>
      <c r="D49" s="709"/>
      <c r="E49" s="709"/>
      <c r="F49" s="708"/>
      <c r="G49" s="708"/>
      <c r="H49" s="708"/>
      <c r="I49" s="708"/>
      <c r="J49" s="174">
        <f t="shared" ref="J49:U49" si="18">J48+J45+J33+J35</f>
        <v>13075.899999999998</v>
      </c>
      <c r="K49" s="78">
        <f t="shared" si="18"/>
        <v>12888.499999999998</v>
      </c>
      <c r="L49" s="129">
        <f t="shared" si="18"/>
        <v>7375.9</v>
      </c>
      <c r="M49" s="97">
        <f t="shared" si="18"/>
        <v>187.4</v>
      </c>
      <c r="N49" s="174">
        <f t="shared" si="18"/>
        <v>13067.899999999998</v>
      </c>
      <c r="O49" s="78">
        <f t="shared" si="18"/>
        <v>12880.499999999998</v>
      </c>
      <c r="P49" s="129">
        <f t="shared" si="18"/>
        <v>7375.9</v>
      </c>
      <c r="Q49" s="97">
        <f t="shared" si="18"/>
        <v>187.4</v>
      </c>
      <c r="R49" s="174">
        <f t="shared" si="18"/>
        <v>-8.0000000000000426</v>
      </c>
      <c r="S49" s="78">
        <f t="shared" si="18"/>
        <v>-8.0000000000000426</v>
      </c>
      <c r="T49" s="129">
        <f t="shared" si="18"/>
        <v>0</v>
      </c>
      <c r="U49" s="97">
        <f t="shared" si="18"/>
        <v>0</v>
      </c>
    </row>
    <row r="50" spans="1:30" ht="13.5" thickBot="1">
      <c r="A50" s="188" t="s">
        <v>10</v>
      </c>
      <c r="B50" s="103" t="s">
        <v>15</v>
      </c>
      <c r="C50" s="758" t="s">
        <v>1</v>
      </c>
      <c r="D50" s="758"/>
      <c r="E50" s="758"/>
      <c r="F50" s="758"/>
      <c r="G50" s="758"/>
      <c r="H50" s="759"/>
      <c r="I50" s="758"/>
      <c r="J50" s="759"/>
      <c r="K50" s="759"/>
      <c r="L50" s="759"/>
      <c r="M50" s="759"/>
      <c r="N50" s="759"/>
      <c r="O50" s="759"/>
      <c r="P50" s="759"/>
      <c r="Q50" s="759"/>
      <c r="R50" s="759"/>
      <c r="S50" s="759"/>
      <c r="T50" s="759"/>
      <c r="U50" s="816"/>
    </row>
    <row r="51" spans="1:30" ht="12.75" customHeight="1">
      <c r="A51" s="185" t="s">
        <v>10</v>
      </c>
      <c r="B51" s="104" t="s">
        <v>15</v>
      </c>
      <c r="C51" s="680" t="s">
        <v>10</v>
      </c>
      <c r="D51" s="118"/>
      <c r="E51" s="534" t="s">
        <v>63</v>
      </c>
      <c r="F51" s="781" t="s">
        <v>113</v>
      </c>
      <c r="G51" s="64" t="s">
        <v>11</v>
      </c>
      <c r="H51" s="162">
        <v>5</v>
      </c>
      <c r="I51" s="100" t="s">
        <v>12</v>
      </c>
      <c r="J51" s="320">
        <f>K51+M51</f>
        <v>866</v>
      </c>
      <c r="K51" s="321"/>
      <c r="L51" s="321"/>
      <c r="M51" s="322">
        <v>866</v>
      </c>
      <c r="N51" s="509">
        <f>O51+Q51</f>
        <v>1234</v>
      </c>
      <c r="O51" s="510"/>
      <c r="P51" s="510"/>
      <c r="Q51" s="511">
        <f>866+368</f>
        <v>1234</v>
      </c>
      <c r="R51" s="420">
        <f>S51+U51</f>
        <v>368</v>
      </c>
      <c r="S51" s="421"/>
      <c r="T51" s="421"/>
      <c r="U51" s="515">
        <f>Q51-M51</f>
        <v>368</v>
      </c>
    </row>
    <row r="52" spans="1:30">
      <c r="A52" s="186"/>
      <c r="B52" s="114"/>
      <c r="C52" s="681"/>
      <c r="D52" s="119"/>
      <c r="E52" s="535"/>
      <c r="F52" s="782"/>
      <c r="G52" s="160"/>
      <c r="H52" s="163"/>
      <c r="I52" s="100" t="s">
        <v>93</v>
      </c>
      <c r="J52" s="320">
        <f>K52+M52</f>
        <v>728.4</v>
      </c>
      <c r="K52" s="321"/>
      <c r="L52" s="321"/>
      <c r="M52" s="322">
        <f>578.4+150</f>
        <v>728.4</v>
      </c>
      <c r="N52" s="395">
        <f>O52+Q52</f>
        <v>728.4</v>
      </c>
      <c r="O52" s="396"/>
      <c r="P52" s="396"/>
      <c r="Q52" s="397">
        <f>578.4+150</f>
        <v>728.4</v>
      </c>
      <c r="R52" s="395">
        <f>S52+U52</f>
        <v>0</v>
      </c>
      <c r="S52" s="396"/>
      <c r="T52" s="396"/>
      <c r="U52" s="397">
        <f>Q52-M52</f>
        <v>0</v>
      </c>
    </row>
    <row r="53" spans="1:30">
      <c r="A53" s="186"/>
      <c r="B53" s="114"/>
      <c r="C53" s="681"/>
      <c r="D53" s="119"/>
      <c r="E53" s="535"/>
      <c r="F53" s="782"/>
      <c r="G53" s="160"/>
      <c r="H53" s="163"/>
      <c r="I53" s="35" t="s">
        <v>33</v>
      </c>
      <c r="J53" s="324">
        <f>K53+M53</f>
        <v>500</v>
      </c>
      <c r="K53" s="325"/>
      <c r="L53" s="325"/>
      <c r="M53" s="326">
        <v>500</v>
      </c>
      <c r="N53" s="512">
        <f>O53+Q53</f>
        <v>800</v>
      </c>
      <c r="O53" s="513"/>
      <c r="P53" s="513"/>
      <c r="Q53" s="514">
        <f>500+300</f>
        <v>800</v>
      </c>
      <c r="R53" s="512">
        <f>S53+U53</f>
        <v>300</v>
      </c>
      <c r="S53" s="513"/>
      <c r="T53" s="513"/>
      <c r="U53" s="514">
        <f>Q53-M53</f>
        <v>300</v>
      </c>
    </row>
    <row r="54" spans="1:30" ht="13.5" thickBot="1">
      <c r="A54" s="187"/>
      <c r="B54" s="105"/>
      <c r="C54" s="682"/>
      <c r="D54" s="472"/>
      <c r="E54" s="536"/>
      <c r="F54" s="783"/>
      <c r="G54" s="473"/>
      <c r="H54" s="474"/>
      <c r="I54" s="333" t="s">
        <v>13</v>
      </c>
      <c r="J54" s="218">
        <f>K54+M54</f>
        <v>2094.4</v>
      </c>
      <c r="K54" s="208"/>
      <c r="L54" s="208"/>
      <c r="M54" s="323">
        <f>SUM(M51:M53)</f>
        <v>2094.4</v>
      </c>
      <c r="N54" s="218">
        <f>O54+Q54</f>
        <v>2762.4</v>
      </c>
      <c r="O54" s="208"/>
      <c r="P54" s="208"/>
      <c r="Q54" s="323">
        <f>SUM(Q51:Q53)</f>
        <v>2762.4</v>
      </c>
      <c r="R54" s="218">
        <f>S54+U54</f>
        <v>668</v>
      </c>
      <c r="S54" s="208"/>
      <c r="T54" s="208"/>
      <c r="U54" s="323">
        <f>SUM(U51:U53)</f>
        <v>668</v>
      </c>
    </row>
    <row r="55" spans="1:30" ht="25.5">
      <c r="A55" s="189" t="s">
        <v>10</v>
      </c>
      <c r="B55" s="106" t="s">
        <v>15</v>
      </c>
      <c r="C55" s="65" t="s">
        <v>14</v>
      </c>
      <c r="D55" s="268"/>
      <c r="E55" s="87" t="s">
        <v>65</v>
      </c>
      <c r="F55" s="788" t="s">
        <v>113</v>
      </c>
      <c r="G55" s="67" t="s">
        <v>11</v>
      </c>
      <c r="H55" s="98" t="s">
        <v>36</v>
      </c>
      <c r="I55" s="24"/>
      <c r="J55" s="327"/>
      <c r="K55" s="328"/>
      <c r="L55" s="289"/>
      <c r="M55" s="329"/>
      <c r="N55" s="401"/>
      <c r="O55" s="402"/>
      <c r="P55" s="368"/>
      <c r="Q55" s="403"/>
      <c r="R55" s="401"/>
      <c r="S55" s="402"/>
      <c r="T55" s="368"/>
      <c r="U55" s="403"/>
    </row>
    <row r="56" spans="1:30" ht="12.75" customHeight="1">
      <c r="A56" s="190"/>
      <c r="B56" s="107"/>
      <c r="C56" s="66"/>
      <c r="D56" s="528" t="s">
        <v>10</v>
      </c>
      <c r="E56" s="531" t="s">
        <v>82</v>
      </c>
      <c r="F56" s="789"/>
      <c r="G56" s="15"/>
      <c r="H56" s="117"/>
      <c r="I56" s="13" t="s">
        <v>12</v>
      </c>
      <c r="J56" s="320">
        <f t="shared" ref="J56:J61" si="19">K56+M56</f>
        <v>2.7</v>
      </c>
      <c r="K56" s="321">
        <v>2.7</v>
      </c>
      <c r="L56" s="321"/>
      <c r="M56" s="322"/>
      <c r="N56" s="395">
        <f t="shared" ref="N56:N61" si="20">O56+Q56</f>
        <v>2.7</v>
      </c>
      <c r="O56" s="396">
        <v>2.7</v>
      </c>
      <c r="P56" s="396"/>
      <c r="Q56" s="397"/>
      <c r="R56" s="395">
        <f t="shared" ref="R56:R61" si="21">S56+U56</f>
        <v>0</v>
      </c>
      <c r="S56" s="396">
        <f>O56-K56</f>
        <v>0</v>
      </c>
      <c r="T56" s="396"/>
      <c r="U56" s="397"/>
      <c r="V56" s="777"/>
      <c r="W56" s="777"/>
      <c r="X56" s="777"/>
      <c r="Y56" s="777"/>
      <c r="Z56" s="777"/>
      <c r="AA56" s="777"/>
    </row>
    <row r="57" spans="1:30">
      <c r="A57" s="190"/>
      <c r="B57" s="107"/>
      <c r="C57" s="66"/>
      <c r="D57" s="529"/>
      <c r="E57" s="532"/>
      <c r="F57" s="789"/>
      <c r="G57" s="15"/>
      <c r="H57" s="117"/>
      <c r="I57" s="13" t="s">
        <v>26</v>
      </c>
      <c r="J57" s="320">
        <f t="shared" si="19"/>
        <v>14.9</v>
      </c>
      <c r="K57" s="321">
        <v>14.9</v>
      </c>
      <c r="L57" s="321"/>
      <c r="M57" s="322"/>
      <c r="N57" s="395">
        <f t="shared" si="20"/>
        <v>14.9</v>
      </c>
      <c r="O57" s="396">
        <v>14.9</v>
      </c>
      <c r="P57" s="396"/>
      <c r="Q57" s="397"/>
      <c r="R57" s="395">
        <f t="shared" ref="R57" si="22">S57+U57</f>
        <v>0</v>
      </c>
      <c r="S57" s="396">
        <f>O57-K57</f>
        <v>0</v>
      </c>
      <c r="T57" s="396"/>
      <c r="U57" s="397"/>
      <c r="V57" s="27"/>
    </row>
    <row r="58" spans="1:30">
      <c r="A58" s="190"/>
      <c r="B58" s="107"/>
      <c r="C58" s="66"/>
      <c r="D58" s="530"/>
      <c r="E58" s="533"/>
      <c r="F58" s="789"/>
      <c r="G58" s="15"/>
      <c r="H58" s="117"/>
      <c r="I58" s="334" t="s">
        <v>13</v>
      </c>
      <c r="J58" s="330">
        <f t="shared" si="19"/>
        <v>17.600000000000001</v>
      </c>
      <c r="K58" s="331">
        <f>SUM(K56:K57)</f>
        <v>17.600000000000001</v>
      </c>
      <c r="L58" s="331"/>
      <c r="M58" s="332"/>
      <c r="N58" s="330">
        <f t="shared" si="20"/>
        <v>17.600000000000001</v>
      </c>
      <c r="O58" s="331">
        <f>SUM(O56:O57)</f>
        <v>17.600000000000001</v>
      </c>
      <c r="P58" s="331"/>
      <c r="Q58" s="332"/>
      <c r="R58" s="330">
        <f t="shared" si="21"/>
        <v>0</v>
      </c>
      <c r="S58" s="331">
        <f>SUM(S56:S57)</f>
        <v>0</v>
      </c>
      <c r="T58" s="331"/>
      <c r="U58" s="332"/>
      <c r="V58" s="27"/>
    </row>
    <row r="59" spans="1:30" ht="12.75" customHeight="1">
      <c r="A59" s="190"/>
      <c r="B59" s="107"/>
      <c r="C59" s="66"/>
      <c r="D59" s="269" t="s">
        <v>14</v>
      </c>
      <c r="E59" s="531" t="s">
        <v>117</v>
      </c>
      <c r="F59" s="789"/>
      <c r="G59" s="15"/>
      <c r="H59" s="117"/>
      <c r="I59" s="13" t="s">
        <v>12</v>
      </c>
      <c r="J59" s="320">
        <f t="shared" si="19"/>
        <v>100</v>
      </c>
      <c r="K59" s="321"/>
      <c r="L59" s="321"/>
      <c r="M59" s="322">
        <v>100</v>
      </c>
      <c r="N59" s="395">
        <f t="shared" si="20"/>
        <v>100</v>
      </c>
      <c r="O59" s="396"/>
      <c r="P59" s="396"/>
      <c r="Q59" s="397">
        <v>100</v>
      </c>
      <c r="R59" s="395">
        <f t="shared" si="21"/>
        <v>0</v>
      </c>
      <c r="S59" s="396"/>
      <c r="T59" s="396"/>
      <c r="U59" s="397">
        <f>Q59-M59</f>
        <v>0</v>
      </c>
      <c r="V59" s="27"/>
    </row>
    <row r="60" spans="1:30">
      <c r="A60" s="190"/>
      <c r="B60" s="107"/>
      <c r="C60" s="66"/>
      <c r="D60" s="270"/>
      <c r="E60" s="532"/>
      <c r="F60" s="789"/>
      <c r="G60" s="544"/>
      <c r="H60" s="117"/>
      <c r="I60" s="13" t="s">
        <v>66</v>
      </c>
      <c r="J60" s="320">
        <f t="shared" si="19"/>
        <v>200</v>
      </c>
      <c r="K60" s="321"/>
      <c r="L60" s="321"/>
      <c r="M60" s="322">
        <v>200</v>
      </c>
      <c r="N60" s="395">
        <f t="shared" si="20"/>
        <v>200</v>
      </c>
      <c r="O60" s="396"/>
      <c r="P60" s="396"/>
      <c r="Q60" s="397">
        <v>200</v>
      </c>
      <c r="R60" s="395">
        <f t="shared" ref="R60" si="23">S60+U60</f>
        <v>0</v>
      </c>
      <c r="S60" s="396"/>
      <c r="T60" s="396"/>
      <c r="U60" s="397">
        <f>Q60-M60</f>
        <v>0</v>
      </c>
      <c r="V60" s="27"/>
    </row>
    <row r="61" spans="1:30">
      <c r="A61" s="562"/>
      <c r="B61" s="564"/>
      <c r="C61" s="566"/>
      <c r="D61" s="271"/>
      <c r="E61" s="532"/>
      <c r="F61" s="789"/>
      <c r="G61" s="544"/>
      <c r="H61" s="117"/>
      <c r="I61" s="334" t="s">
        <v>13</v>
      </c>
      <c r="J61" s="330">
        <f t="shared" si="19"/>
        <v>300</v>
      </c>
      <c r="K61" s="331">
        <f>K59</f>
        <v>0</v>
      </c>
      <c r="L61" s="331"/>
      <c r="M61" s="332">
        <f>SUM(M59:M60)</f>
        <v>300</v>
      </c>
      <c r="N61" s="330">
        <f t="shared" si="20"/>
        <v>300</v>
      </c>
      <c r="O61" s="331">
        <f>O59</f>
        <v>0</v>
      </c>
      <c r="P61" s="331"/>
      <c r="Q61" s="332">
        <f>SUM(Q59:Q60)</f>
        <v>300</v>
      </c>
      <c r="R61" s="330">
        <f t="shared" si="21"/>
        <v>0</v>
      </c>
      <c r="S61" s="331">
        <f>S59</f>
        <v>0</v>
      </c>
      <c r="T61" s="331"/>
      <c r="U61" s="332">
        <f>SUM(U59:U60)</f>
        <v>0</v>
      </c>
      <c r="AD61" s="6"/>
    </row>
    <row r="62" spans="1:30" ht="13.5" thickBot="1">
      <c r="A62" s="563"/>
      <c r="B62" s="565"/>
      <c r="C62" s="567"/>
      <c r="D62" s="272"/>
      <c r="E62" s="273"/>
      <c r="F62" s="274"/>
      <c r="G62" s="273"/>
      <c r="H62" s="275"/>
      <c r="I62" s="276" t="s">
        <v>13</v>
      </c>
      <c r="J62" s="277">
        <f>K62+M62</f>
        <v>317.60000000000002</v>
      </c>
      <c r="K62" s="278">
        <f>K61+K58</f>
        <v>17.600000000000001</v>
      </c>
      <c r="L62" s="278"/>
      <c r="M62" s="279">
        <f>M61+M58</f>
        <v>300</v>
      </c>
      <c r="N62" s="277">
        <f>O62+Q62</f>
        <v>317.60000000000002</v>
      </c>
      <c r="O62" s="278">
        <f>O61+O58</f>
        <v>17.600000000000001</v>
      </c>
      <c r="P62" s="278"/>
      <c r="Q62" s="279">
        <f>Q61+Q58</f>
        <v>300</v>
      </c>
      <c r="R62" s="277">
        <f>S62+U62</f>
        <v>0</v>
      </c>
      <c r="S62" s="278">
        <f>S61+S58</f>
        <v>0</v>
      </c>
      <c r="T62" s="278"/>
      <c r="U62" s="279">
        <f>U61+U58</f>
        <v>0</v>
      </c>
    </row>
    <row r="63" spans="1:30" ht="38.25">
      <c r="A63" s="189" t="s">
        <v>10</v>
      </c>
      <c r="B63" s="106" t="s">
        <v>15</v>
      </c>
      <c r="C63" s="65" t="s">
        <v>15</v>
      </c>
      <c r="D63" s="120"/>
      <c r="E63" s="88" t="s">
        <v>67</v>
      </c>
      <c r="F63" s="82"/>
      <c r="G63" s="14" t="s">
        <v>11</v>
      </c>
      <c r="H63" s="98" t="s">
        <v>89</v>
      </c>
      <c r="I63" s="24"/>
      <c r="J63" s="327"/>
      <c r="K63" s="328"/>
      <c r="L63" s="289"/>
      <c r="M63" s="329"/>
      <c r="N63" s="401"/>
      <c r="O63" s="402"/>
      <c r="P63" s="368"/>
      <c r="Q63" s="403"/>
      <c r="R63" s="401"/>
      <c r="S63" s="402"/>
      <c r="T63" s="368"/>
      <c r="U63" s="403"/>
    </row>
    <row r="64" spans="1:30" ht="12.75" customHeight="1">
      <c r="A64" s="190"/>
      <c r="B64" s="107"/>
      <c r="C64" s="66"/>
      <c r="D64" s="121"/>
      <c r="E64" s="559" t="s">
        <v>114</v>
      </c>
      <c r="F64" s="83"/>
      <c r="G64" s="15"/>
      <c r="H64" s="117"/>
      <c r="I64" s="123" t="s">
        <v>12</v>
      </c>
      <c r="J64" s="324">
        <f>K64+M64</f>
        <v>72.2</v>
      </c>
      <c r="K64" s="325">
        <v>72.2</v>
      </c>
      <c r="L64" s="325"/>
      <c r="M64" s="326"/>
      <c r="N64" s="398">
        <f>O64+Q64</f>
        <v>72.2</v>
      </c>
      <c r="O64" s="399">
        <v>72.2</v>
      </c>
      <c r="P64" s="399"/>
      <c r="Q64" s="400"/>
      <c r="R64" s="398">
        <f>S64+U64</f>
        <v>0</v>
      </c>
      <c r="S64" s="399">
        <f>O64-K64</f>
        <v>0</v>
      </c>
      <c r="T64" s="399"/>
      <c r="U64" s="400"/>
      <c r="AD64" s="6"/>
    </row>
    <row r="65" spans="1:31" ht="13.5" thickBot="1">
      <c r="A65" s="190"/>
      <c r="B65" s="107"/>
      <c r="C65" s="66"/>
      <c r="D65" s="121"/>
      <c r="E65" s="560"/>
      <c r="F65" s="83"/>
      <c r="G65" s="15"/>
      <c r="H65" s="117"/>
      <c r="I65" s="338" t="s">
        <v>13</v>
      </c>
      <c r="J65" s="335">
        <f t="shared" ref="J65:U65" si="24">SUM(J64:J64)</f>
        <v>72.2</v>
      </c>
      <c r="K65" s="336">
        <f t="shared" si="24"/>
        <v>72.2</v>
      </c>
      <c r="L65" s="336">
        <f t="shared" si="24"/>
        <v>0</v>
      </c>
      <c r="M65" s="337">
        <f t="shared" si="24"/>
        <v>0</v>
      </c>
      <c r="N65" s="335">
        <f t="shared" si="24"/>
        <v>72.2</v>
      </c>
      <c r="O65" s="336">
        <f t="shared" si="24"/>
        <v>72.2</v>
      </c>
      <c r="P65" s="336">
        <f t="shared" si="24"/>
        <v>0</v>
      </c>
      <c r="Q65" s="337">
        <f t="shared" si="24"/>
        <v>0</v>
      </c>
      <c r="R65" s="335">
        <f t="shared" si="24"/>
        <v>0</v>
      </c>
      <c r="S65" s="336">
        <f t="shared" si="24"/>
        <v>0</v>
      </c>
      <c r="T65" s="336">
        <f t="shared" si="24"/>
        <v>0</v>
      </c>
      <c r="U65" s="447">
        <f t="shared" si="24"/>
        <v>0</v>
      </c>
      <c r="AC65" s="6"/>
    </row>
    <row r="66" spans="1:31" ht="13.5" thickBot="1">
      <c r="A66" s="181" t="s">
        <v>10</v>
      </c>
      <c r="B66" s="102" t="s">
        <v>15</v>
      </c>
      <c r="C66" s="708" t="s">
        <v>19</v>
      </c>
      <c r="D66" s="708"/>
      <c r="E66" s="708"/>
      <c r="F66" s="708"/>
      <c r="G66" s="708"/>
      <c r="H66" s="708"/>
      <c r="I66" s="718"/>
      <c r="J66" s="79">
        <f t="shared" ref="J66:U66" si="25">J65+J62+J54</f>
        <v>2484.2000000000003</v>
      </c>
      <c r="K66" s="101">
        <f t="shared" si="25"/>
        <v>89.800000000000011</v>
      </c>
      <c r="L66" s="101">
        <f t="shared" si="25"/>
        <v>0</v>
      </c>
      <c r="M66" s="80">
        <f t="shared" si="25"/>
        <v>2394.4</v>
      </c>
      <c r="N66" s="79">
        <f t="shared" si="25"/>
        <v>3152.2000000000003</v>
      </c>
      <c r="O66" s="101">
        <f t="shared" si="25"/>
        <v>89.800000000000011</v>
      </c>
      <c r="P66" s="101">
        <f t="shared" si="25"/>
        <v>0</v>
      </c>
      <c r="Q66" s="80">
        <f t="shared" si="25"/>
        <v>3062.4</v>
      </c>
      <c r="R66" s="79">
        <f t="shared" si="25"/>
        <v>668</v>
      </c>
      <c r="S66" s="101">
        <f t="shared" si="25"/>
        <v>0</v>
      </c>
      <c r="T66" s="101">
        <f t="shared" si="25"/>
        <v>0</v>
      </c>
      <c r="U66" s="416">
        <f t="shared" si="25"/>
        <v>668</v>
      </c>
    </row>
    <row r="67" spans="1:31" ht="13.5" thickBot="1">
      <c r="A67" s="191" t="s">
        <v>10</v>
      </c>
      <c r="B67" s="102" t="s">
        <v>16</v>
      </c>
      <c r="C67" s="778" t="s">
        <v>40</v>
      </c>
      <c r="D67" s="778"/>
      <c r="E67" s="778"/>
      <c r="F67" s="778"/>
      <c r="G67" s="778"/>
      <c r="H67" s="778"/>
      <c r="I67" s="778"/>
      <c r="J67" s="778"/>
      <c r="K67" s="778"/>
      <c r="L67" s="778"/>
      <c r="M67" s="778"/>
      <c r="N67" s="778"/>
      <c r="O67" s="778"/>
      <c r="P67" s="778"/>
      <c r="Q67" s="778"/>
      <c r="R67" s="778"/>
      <c r="S67" s="778"/>
      <c r="T67" s="778"/>
      <c r="U67" s="779"/>
    </row>
    <row r="68" spans="1:31" ht="38.25">
      <c r="A68" s="184" t="s">
        <v>10</v>
      </c>
      <c r="B68" s="20" t="s">
        <v>16</v>
      </c>
      <c r="C68" s="58" t="s">
        <v>10</v>
      </c>
      <c r="D68" s="254"/>
      <c r="E68" s="45" t="s">
        <v>111</v>
      </c>
      <c r="F68" s="61" t="s">
        <v>123</v>
      </c>
      <c r="G68" s="41" t="s">
        <v>11</v>
      </c>
      <c r="H68" s="168" t="s">
        <v>37</v>
      </c>
      <c r="I68" s="94"/>
      <c r="J68" s="339"/>
      <c r="K68" s="204"/>
      <c r="L68" s="340"/>
      <c r="M68" s="341"/>
      <c r="N68" s="404"/>
      <c r="O68" s="357"/>
      <c r="P68" s="405"/>
      <c r="Q68" s="406"/>
      <c r="R68" s="404"/>
      <c r="S68" s="357"/>
      <c r="T68" s="405"/>
      <c r="U68" s="406"/>
      <c r="AE68" s="6"/>
    </row>
    <row r="69" spans="1:31" ht="12.75" customHeight="1">
      <c r="A69" s="178"/>
      <c r="B69" s="21"/>
      <c r="C69" s="54"/>
      <c r="D69" s="256" t="s">
        <v>10</v>
      </c>
      <c r="E69" s="531" t="s">
        <v>51</v>
      </c>
      <c r="F69" s="128"/>
      <c r="G69" s="42"/>
      <c r="H69" s="110"/>
      <c r="I69" s="124" t="s">
        <v>12</v>
      </c>
      <c r="J69" s="342">
        <f t="shared" ref="J69:J76" si="26">K69+M69</f>
        <v>500</v>
      </c>
      <c r="K69" s="214">
        <v>500</v>
      </c>
      <c r="L69" s="343"/>
      <c r="M69" s="344"/>
      <c r="N69" s="407">
        <f t="shared" ref="N69:N72" si="27">O69+Q69</f>
        <v>500</v>
      </c>
      <c r="O69" s="363">
        <v>500</v>
      </c>
      <c r="P69" s="408"/>
      <c r="Q69" s="409"/>
      <c r="R69" s="407">
        <f t="shared" ref="R69:R72" si="28">S69+U69</f>
        <v>0</v>
      </c>
      <c r="S69" s="363">
        <f>O69-K69</f>
        <v>0</v>
      </c>
      <c r="T69" s="408"/>
      <c r="U69" s="409"/>
    </row>
    <row r="70" spans="1:31">
      <c r="A70" s="178"/>
      <c r="B70" s="21"/>
      <c r="C70" s="53"/>
      <c r="D70" s="256"/>
      <c r="E70" s="532"/>
      <c r="F70" s="128"/>
      <c r="G70" s="42"/>
      <c r="H70" s="110"/>
      <c r="I70" s="352" t="s">
        <v>13</v>
      </c>
      <c r="J70" s="345">
        <f t="shared" si="26"/>
        <v>500</v>
      </c>
      <c r="K70" s="346">
        <f>SUM(K69)</f>
        <v>500</v>
      </c>
      <c r="L70" s="347"/>
      <c r="M70" s="348"/>
      <c r="N70" s="345">
        <f t="shared" si="27"/>
        <v>500</v>
      </c>
      <c r="O70" s="346">
        <f>SUM(O69)</f>
        <v>500</v>
      </c>
      <c r="P70" s="347"/>
      <c r="Q70" s="348"/>
      <c r="R70" s="345">
        <f t="shared" si="28"/>
        <v>0</v>
      </c>
      <c r="S70" s="346">
        <f>SUM(S69)</f>
        <v>0</v>
      </c>
      <c r="T70" s="347"/>
      <c r="U70" s="348"/>
      <c r="AD70" s="6"/>
    </row>
    <row r="71" spans="1:31">
      <c r="A71" s="178"/>
      <c r="B71" s="21"/>
      <c r="C71" s="54"/>
      <c r="D71" s="257" t="s">
        <v>14</v>
      </c>
      <c r="E71" s="531" t="s">
        <v>98</v>
      </c>
      <c r="F71" s="141"/>
      <c r="G71" s="142"/>
      <c r="H71" s="68"/>
      <c r="I71" s="143" t="s">
        <v>12</v>
      </c>
      <c r="J71" s="349">
        <f t="shared" si="26"/>
        <v>200</v>
      </c>
      <c r="K71" s="211">
        <v>200</v>
      </c>
      <c r="L71" s="350"/>
      <c r="M71" s="351"/>
      <c r="N71" s="410">
        <f t="shared" si="27"/>
        <v>200</v>
      </c>
      <c r="O71" s="361">
        <v>200</v>
      </c>
      <c r="P71" s="411"/>
      <c r="Q71" s="412"/>
      <c r="R71" s="410">
        <f t="shared" si="28"/>
        <v>0</v>
      </c>
      <c r="S71" s="361">
        <f>O71-K71</f>
        <v>0</v>
      </c>
      <c r="T71" s="411"/>
      <c r="U71" s="412"/>
    </row>
    <row r="72" spans="1:31">
      <c r="A72" s="675"/>
      <c r="B72" s="676"/>
      <c r="C72" s="678"/>
      <c r="D72" s="282"/>
      <c r="E72" s="532"/>
      <c r="F72" s="128"/>
      <c r="G72" s="42"/>
      <c r="H72" s="110"/>
      <c r="I72" s="352" t="s">
        <v>13</v>
      </c>
      <c r="J72" s="345">
        <f t="shared" si="26"/>
        <v>200</v>
      </c>
      <c r="K72" s="346">
        <f>SUM(K71)</f>
        <v>200</v>
      </c>
      <c r="L72" s="347"/>
      <c r="M72" s="348"/>
      <c r="N72" s="345">
        <f t="shared" si="27"/>
        <v>200</v>
      </c>
      <c r="O72" s="346">
        <f>SUM(O71)</f>
        <v>200</v>
      </c>
      <c r="P72" s="347"/>
      <c r="Q72" s="348"/>
      <c r="R72" s="345">
        <f t="shared" si="28"/>
        <v>0</v>
      </c>
      <c r="S72" s="346">
        <f>SUM(S71)</f>
        <v>0</v>
      </c>
      <c r="T72" s="347"/>
      <c r="U72" s="348"/>
    </row>
    <row r="73" spans="1:31" ht="13.5" thickBot="1">
      <c r="A73" s="673"/>
      <c r="B73" s="677"/>
      <c r="C73" s="679"/>
      <c r="D73" s="283"/>
      <c r="E73" s="284"/>
      <c r="F73" s="285"/>
      <c r="G73" s="284"/>
      <c r="H73" s="284"/>
      <c r="I73" s="286" t="s">
        <v>13</v>
      </c>
      <c r="J73" s="263">
        <f t="shared" ref="J73:M73" si="29">J72+J70</f>
        <v>700</v>
      </c>
      <c r="K73" s="250">
        <f>K72+K70</f>
        <v>700</v>
      </c>
      <c r="L73" s="249">
        <f t="shared" si="29"/>
        <v>0</v>
      </c>
      <c r="M73" s="264">
        <f t="shared" si="29"/>
        <v>0</v>
      </c>
      <c r="N73" s="263">
        <f t="shared" ref="N73" si="30">N72+N70</f>
        <v>700</v>
      </c>
      <c r="O73" s="250">
        <f>O72+O70</f>
        <v>700</v>
      </c>
      <c r="P73" s="249">
        <f t="shared" ref="P73:R73" si="31">P72+P70</f>
        <v>0</v>
      </c>
      <c r="Q73" s="264">
        <f t="shared" si="31"/>
        <v>0</v>
      </c>
      <c r="R73" s="263">
        <f t="shared" si="31"/>
        <v>0</v>
      </c>
      <c r="S73" s="250">
        <f>S72+S70</f>
        <v>0</v>
      </c>
      <c r="T73" s="249">
        <f t="shared" ref="T73:U73" si="32">T72+T70</f>
        <v>0</v>
      </c>
      <c r="U73" s="265">
        <f t="shared" si="32"/>
        <v>0</v>
      </c>
      <c r="X73" s="6"/>
    </row>
    <row r="74" spans="1:31" ht="12.75" customHeight="1">
      <c r="A74" s="184" t="s">
        <v>10</v>
      </c>
      <c r="B74" s="20" t="s">
        <v>16</v>
      </c>
      <c r="C74" s="58" t="s">
        <v>14</v>
      </c>
      <c r="D74" s="580"/>
      <c r="E74" s="582" t="s">
        <v>112</v>
      </c>
      <c r="F74" s="542" t="s">
        <v>123</v>
      </c>
      <c r="G74" s="584" t="s">
        <v>11</v>
      </c>
      <c r="H74" s="586" t="s">
        <v>37</v>
      </c>
      <c r="I74" s="99" t="s">
        <v>12</v>
      </c>
      <c r="J74" s="203">
        <f>K74+M74</f>
        <v>552.79999999999995</v>
      </c>
      <c r="K74" s="353">
        <f>672.8-120</f>
        <v>552.79999999999995</v>
      </c>
      <c r="L74" s="340"/>
      <c r="M74" s="341"/>
      <c r="N74" s="356">
        <f>O74+Q74</f>
        <v>552.79999999999995</v>
      </c>
      <c r="O74" s="413">
        <f>672.8-120</f>
        <v>552.79999999999995</v>
      </c>
      <c r="P74" s="405"/>
      <c r="Q74" s="406"/>
      <c r="R74" s="356">
        <f>S74+U74</f>
        <v>0</v>
      </c>
      <c r="S74" s="413">
        <f>O74-K74</f>
        <v>0</v>
      </c>
      <c r="T74" s="405"/>
      <c r="U74" s="406"/>
    </row>
    <row r="75" spans="1:31" ht="13.5" thickBot="1">
      <c r="A75" s="179"/>
      <c r="B75" s="22"/>
      <c r="C75" s="55"/>
      <c r="D75" s="581"/>
      <c r="E75" s="583"/>
      <c r="F75" s="543"/>
      <c r="G75" s="585"/>
      <c r="H75" s="587"/>
      <c r="I75" s="355" t="s">
        <v>13</v>
      </c>
      <c r="J75" s="218">
        <f t="shared" ref="J75:M75" si="33">J74</f>
        <v>552.79999999999995</v>
      </c>
      <c r="K75" s="209">
        <f t="shared" si="33"/>
        <v>552.79999999999995</v>
      </c>
      <c r="L75" s="208">
        <f t="shared" si="33"/>
        <v>0</v>
      </c>
      <c r="M75" s="219">
        <f t="shared" si="33"/>
        <v>0</v>
      </c>
      <c r="N75" s="218">
        <f t="shared" ref="N75:Q75" si="34">N74</f>
        <v>552.79999999999995</v>
      </c>
      <c r="O75" s="209">
        <f t="shared" si="34"/>
        <v>552.79999999999995</v>
      </c>
      <c r="P75" s="208">
        <f t="shared" si="34"/>
        <v>0</v>
      </c>
      <c r="Q75" s="219">
        <f t="shared" si="34"/>
        <v>0</v>
      </c>
      <c r="R75" s="218">
        <f t="shared" ref="R75:U75" si="35">R74</f>
        <v>0</v>
      </c>
      <c r="S75" s="209">
        <f t="shared" si="35"/>
        <v>0</v>
      </c>
      <c r="T75" s="208">
        <f t="shared" si="35"/>
        <v>0</v>
      </c>
      <c r="U75" s="220">
        <f t="shared" si="35"/>
        <v>0</v>
      </c>
      <c r="X75" s="6"/>
    </row>
    <row r="76" spans="1:31">
      <c r="A76" s="672" t="s">
        <v>10</v>
      </c>
      <c r="B76" s="751" t="s">
        <v>16</v>
      </c>
      <c r="C76" s="576" t="s">
        <v>15</v>
      </c>
      <c r="D76" s="166"/>
      <c r="E76" s="555" t="s">
        <v>35</v>
      </c>
      <c r="F76" s="542" t="s">
        <v>123</v>
      </c>
      <c r="G76" s="116" t="s">
        <v>11</v>
      </c>
      <c r="H76" s="109" t="s">
        <v>37</v>
      </c>
      <c r="I76" s="108" t="s">
        <v>12</v>
      </c>
      <c r="J76" s="203">
        <f t="shared" si="26"/>
        <v>45</v>
      </c>
      <c r="K76" s="204">
        <v>45</v>
      </c>
      <c r="L76" s="204"/>
      <c r="M76" s="354"/>
      <c r="N76" s="356">
        <f t="shared" ref="N76" si="36">O76+Q76</f>
        <v>45</v>
      </c>
      <c r="O76" s="357">
        <v>45</v>
      </c>
      <c r="P76" s="357"/>
      <c r="Q76" s="414"/>
      <c r="R76" s="356">
        <f t="shared" ref="R76" si="37">S76+U76</f>
        <v>0</v>
      </c>
      <c r="S76" s="357">
        <f>O76-K76</f>
        <v>0</v>
      </c>
      <c r="T76" s="357"/>
      <c r="U76" s="414"/>
      <c r="AE76" s="6"/>
    </row>
    <row r="77" spans="1:31" ht="13.5" thickBot="1">
      <c r="A77" s="673"/>
      <c r="B77" s="677"/>
      <c r="C77" s="577"/>
      <c r="D77" s="167"/>
      <c r="E77" s="556"/>
      <c r="F77" s="543"/>
      <c r="G77" s="156"/>
      <c r="H77" s="89"/>
      <c r="I77" s="319" t="s">
        <v>13</v>
      </c>
      <c r="J77" s="218">
        <f>SUM(J76)</f>
        <v>45</v>
      </c>
      <c r="K77" s="208">
        <f>SUM(K76)</f>
        <v>45</v>
      </c>
      <c r="L77" s="208"/>
      <c r="M77" s="323"/>
      <c r="N77" s="218">
        <f>SUM(N76)</f>
        <v>45</v>
      </c>
      <c r="O77" s="208">
        <f>SUM(O76)</f>
        <v>45</v>
      </c>
      <c r="P77" s="208"/>
      <c r="Q77" s="323"/>
      <c r="R77" s="218">
        <f>SUM(R76)</f>
        <v>0</v>
      </c>
      <c r="S77" s="208">
        <f>SUM(S76)</f>
        <v>0</v>
      </c>
      <c r="T77" s="208"/>
      <c r="U77" s="323"/>
      <c r="Y77" s="6"/>
    </row>
    <row r="78" spans="1:31" ht="13.5" thickBot="1">
      <c r="A78" s="181" t="s">
        <v>10</v>
      </c>
      <c r="B78" s="95" t="s">
        <v>16</v>
      </c>
      <c r="C78" s="708" t="s">
        <v>19</v>
      </c>
      <c r="D78" s="708"/>
      <c r="E78" s="708"/>
      <c r="F78" s="708"/>
      <c r="G78" s="708"/>
      <c r="H78" s="708"/>
      <c r="I78" s="708"/>
      <c r="J78" s="115">
        <f>K78+M78</f>
        <v>1297.8</v>
      </c>
      <c r="K78" s="113">
        <f>K77+K75+K73</f>
        <v>1297.8</v>
      </c>
      <c r="L78" s="113"/>
      <c r="M78" s="111"/>
      <c r="N78" s="115">
        <f>O78+Q78</f>
        <v>1297.8</v>
      </c>
      <c r="O78" s="113">
        <f>O77+O75+O73</f>
        <v>1297.8</v>
      </c>
      <c r="P78" s="113"/>
      <c r="Q78" s="111"/>
      <c r="R78" s="115">
        <f>S78+U78</f>
        <v>0</v>
      </c>
      <c r="S78" s="113">
        <f>S77+S75+S73</f>
        <v>0</v>
      </c>
      <c r="T78" s="113"/>
      <c r="U78" s="111"/>
    </row>
    <row r="79" spans="1:31" ht="13.5" thickBot="1">
      <c r="A79" s="181" t="s">
        <v>10</v>
      </c>
      <c r="B79" s="578" t="s">
        <v>20</v>
      </c>
      <c r="C79" s="579"/>
      <c r="D79" s="579"/>
      <c r="E79" s="579"/>
      <c r="F79" s="579"/>
      <c r="G79" s="579"/>
      <c r="H79" s="579"/>
      <c r="I79" s="579"/>
      <c r="J79" s="192">
        <f>K79+M79</f>
        <v>17642.5</v>
      </c>
      <c r="K79" s="193">
        <f>K78+K66+K49+K21</f>
        <v>14876.8</v>
      </c>
      <c r="L79" s="193">
        <f>L78+L66+L49+L21</f>
        <v>7375.9</v>
      </c>
      <c r="M79" s="194">
        <f>M78+M66+M49+M21</f>
        <v>2765.7000000000003</v>
      </c>
      <c r="N79" s="192">
        <f>O79+Q79</f>
        <v>18330.5</v>
      </c>
      <c r="O79" s="193">
        <f>O78+O66+O49+O21</f>
        <v>14896.8</v>
      </c>
      <c r="P79" s="193">
        <f>P78+P66+P49+P21</f>
        <v>7375.9</v>
      </c>
      <c r="Q79" s="194">
        <f>Q78+Q66+Q49+Q21</f>
        <v>3433.7000000000003</v>
      </c>
      <c r="R79" s="192">
        <f>S79+U79</f>
        <v>688</v>
      </c>
      <c r="S79" s="193">
        <f>S78+S66+S49+S21</f>
        <v>19.999999999999957</v>
      </c>
      <c r="T79" s="193">
        <f>T78+T66+T49+T21</f>
        <v>0</v>
      </c>
      <c r="U79" s="194">
        <f>U78+U66+U49+U21</f>
        <v>668</v>
      </c>
      <c r="X79" s="6"/>
    </row>
    <row r="80" spans="1:31" ht="13.5" customHeight="1" thickBot="1">
      <c r="A80" s="197" t="s">
        <v>18</v>
      </c>
      <c r="B80" s="765" t="s">
        <v>21</v>
      </c>
      <c r="C80" s="766"/>
      <c r="D80" s="766"/>
      <c r="E80" s="766"/>
      <c r="F80" s="766"/>
      <c r="G80" s="766"/>
      <c r="H80" s="766"/>
      <c r="I80" s="766"/>
      <c r="J80" s="198">
        <f>K80+M80</f>
        <v>17642.5</v>
      </c>
      <c r="K80" s="199">
        <f>K79</f>
        <v>14876.8</v>
      </c>
      <c r="L80" s="199">
        <f>L79</f>
        <v>7375.9</v>
      </c>
      <c r="M80" s="200">
        <f>M79</f>
        <v>2765.7000000000003</v>
      </c>
      <c r="N80" s="198">
        <f>O80+Q80</f>
        <v>18330.5</v>
      </c>
      <c r="O80" s="199">
        <f>O79</f>
        <v>14896.8</v>
      </c>
      <c r="P80" s="199">
        <f>P79</f>
        <v>7375.9</v>
      </c>
      <c r="Q80" s="200">
        <f>Q79</f>
        <v>3433.7000000000003</v>
      </c>
      <c r="R80" s="198">
        <f>S80+U80</f>
        <v>688</v>
      </c>
      <c r="S80" s="199">
        <f>S79</f>
        <v>19.999999999999957</v>
      </c>
      <c r="T80" s="199">
        <f>T79</f>
        <v>0</v>
      </c>
      <c r="U80" s="200">
        <f>U79</f>
        <v>668</v>
      </c>
    </row>
    <row r="81" spans="1:42" s="26" customFormat="1" ht="24.75" customHeight="1">
      <c r="A81" s="561" t="s">
        <v>100</v>
      </c>
      <c r="B81" s="561"/>
      <c r="C81" s="561"/>
      <c r="D81" s="561"/>
      <c r="E81" s="561"/>
      <c r="F81" s="561"/>
      <c r="G81" s="561"/>
      <c r="H81" s="561"/>
      <c r="I81" s="561"/>
      <c r="J81" s="561"/>
      <c r="K81" s="561"/>
      <c r="L81" s="561"/>
      <c r="M81" s="561"/>
      <c r="N81" s="561"/>
      <c r="O81" s="561"/>
      <c r="P81" s="561"/>
      <c r="Q81" s="561"/>
      <c r="R81" s="561"/>
      <c r="S81" s="561"/>
      <c r="T81" s="561"/>
      <c r="U81" s="561"/>
      <c r="V81" s="25"/>
      <c r="W81" s="25"/>
      <c r="X81" s="25"/>
      <c r="Y81" s="25"/>
      <c r="Z81" s="25"/>
      <c r="AA81" s="25"/>
      <c r="AB81" s="25"/>
      <c r="AC81" s="25"/>
      <c r="AD81" s="25"/>
      <c r="AE81" s="25"/>
      <c r="AF81" s="25"/>
      <c r="AG81" s="25"/>
      <c r="AH81" s="25"/>
      <c r="AI81" s="25"/>
      <c r="AJ81" s="25"/>
      <c r="AK81" s="25"/>
      <c r="AL81" s="25"/>
      <c r="AM81" s="25"/>
      <c r="AN81" s="25"/>
      <c r="AO81" s="25"/>
      <c r="AP81" s="25"/>
    </row>
    <row r="82" spans="1:42" s="26" customFormat="1" ht="14.25" customHeight="1">
      <c r="A82" s="671" t="s">
        <v>152</v>
      </c>
      <c r="B82" s="671"/>
      <c r="C82" s="671"/>
      <c r="D82" s="671"/>
      <c r="E82" s="671"/>
      <c r="F82" s="671"/>
      <c r="G82" s="671"/>
      <c r="H82" s="671"/>
      <c r="I82" s="671"/>
      <c r="J82" s="671"/>
      <c r="K82" s="671"/>
      <c r="L82" s="671"/>
      <c r="M82" s="671"/>
      <c r="N82" s="671"/>
      <c r="O82" s="671"/>
      <c r="P82" s="671"/>
      <c r="Q82" s="671"/>
      <c r="R82" s="671"/>
      <c r="S82" s="671"/>
      <c r="T82" s="671"/>
      <c r="U82" s="671"/>
      <c r="V82" s="25"/>
      <c r="W82" s="25"/>
      <c r="X82" s="25"/>
      <c r="Y82" s="25"/>
      <c r="Z82" s="25"/>
      <c r="AA82" s="25"/>
      <c r="AB82" s="25"/>
      <c r="AC82" s="25"/>
      <c r="AD82" s="25"/>
      <c r="AE82" s="25"/>
      <c r="AF82" s="25"/>
      <c r="AG82" s="25"/>
      <c r="AH82" s="25"/>
      <c r="AI82" s="25"/>
      <c r="AJ82" s="25"/>
      <c r="AK82" s="25"/>
      <c r="AL82" s="25"/>
      <c r="AM82" s="25"/>
      <c r="AN82" s="25"/>
      <c r="AO82" s="25"/>
      <c r="AP82" s="25"/>
    </row>
    <row r="83" spans="1:42" ht="16.5" customHeight="1" thickBot="1">
      <c r="A83" s="2"/>
      <c r="B83" s="570" t="s">
        <v>27</v>
      </c>
      <c r="C83" s="570"/>
      <c r="D83" s="570"/>
      <c r="E83" s="570"/>
      <c r="F83" s="570"/>
      <c r="G83" s="570"/>
      <c r="H83" s="570"/>
      <c r="I83" s="570"/>
      <c r="J83" s="570"/>
      <c r="K83" s="570"/>
      <c r="L83" s="570"/>
      <c r="M83" s="570"/>
      <c r="N83" s="570"/>
      <c r="O83" s="570"/>
      <c r="P83" s="570"/>
      <c r="Q83" s="570"/>
      <c r="R83" s="570"/>
      <c r="S83" s="570"/>
      <c r="T83" s="570"/>
      <c r="U83" s="570"/>
    </row>
    <row r="84" spans="1:42" ht="33.75" customHeight="1" thickBot="1">
      <c r="B84" s="667" t="s">
        <v>22</v>
      </c>
      <c r="C84" s="668"/>
      <c r="D84" s="668"/>
      <c r="E84" s="668"/>
      <c r="F84" s="668"/>
      <c r="G84" s="668"/>
      <c r="H84" s="668"/>
      <c r="I84" s="670"/>
      <c r="J84" s="652" t="s">
        <v>132</v>
      </c>
      <c r="K84" s="653"/>
      <c r="L84" s="653"/>
      <c r="M84" s="654"/>
      <c r="N84" s="652" t="s">
        <v>137</v>
      </c>
      <c r="O84" s="653"/>
      <c r="P84" s="653"/>
      <c r="Q84" s="654"/>
      <c r="R84" s="652" t="s">
        <v>138</v>
      </c>
      <c r="S84" s="653"/>
      <c r="T84" s="653"/>
      <c r="U84" s="654"/>
    </row>
    <row r="85" spans="1:42" ht="13.5" customHeight="1">
      <c r="B85" s="664" t="s">
        <v>23</v>
      </c>
      <c r="C85" s="665"/>
      <c r="D85" s="665"/>
      <c r="E85" s="665"/>
      <c r="F85" s="665"/>
      <c r="G85" s="665"/>
      <c r="H85" s="665"/>
      <c r="I85" s="666"/>
      <c r="J85" s="655">
        <f>J86+J91</f>
        <v>16734.699999999997</v>
      </c>
      <c r="K85" s="656"/>
      <c r="L85" s="656"/>
      <c r="M85" s="657"/>
      <c r="N85" s="813">
        <f>N86+N91</f>
        <v>17281.099999999999</v>
      </c>
      <c r="O85" s="814"/>
      <c r="P85" s="814"/>
      <c r="Q85" s="815"/>
      <c r="R85" s="813">
        <f>R86+R91</f>
        <v>546.40000000000032</v>
      </c>
      <c r="S85" s="814"/>
      <c r="T85" s="814"/>
      <c r="U85" s="815"/>
    </row>
    <row r="86" spans="1:42" s="39" customFormat="1" ht="13.5" customHeight="1">
      <c r="A86" s="38"/>
      <c r="B86" s="545" t="s">
        <v>96</v>
      </c>
      <c r="C86" s="546"/>
      <c r="D86" s="546"/>
      <c r="E86" s="546"/>
      <c r="F86" s="546"/>
      <c r="G86" s="546"/>
      <c r="H86" s="546"/>
      <c r="I86" s="547"/>
      <c r="J86" s="661">
        <f>SUM(J87:M90)</f>
        <v>16006.299999999996</v>
      </c>
      <c r="K86" s="662"/>
      <c r="L86" s="662"/>
      <c r="M86" s="663"/>
      <c r="N86" s="661">
        <f>SUM(N87:Q90)</f>
        <v>16552.699999999997</v>
      </c>
      <c r="O86" s="662"/>
      <c r="P86" s="662"/>
      <c r="Q86" s="663"/>
      <c r="R86" s="661">
        <f>SUM(R87:AA90)</f>
        <v>546.40000000000032</v>
      </c>
      <c r="S86" s="662"/>
      <c r="T86" s="662"/>
      <c r="U86" s="663"/>
    </row>
    <row r="87" spans="1:42" ht="12.75" customHeight="1">
      <c r="B87" s="551" t="s">
        <v>41</v>
      </c>
      <c r="C87" s="552"/>
      <c r="D87" s="552"/>
      <c r="E87" s="552"/>
      <c r="F87" s="552"/>
      <c r="G87" s="552"/>
      <c r="H87" s="552"/>
      <c r="I87" s="554"/>
      <c r="J87" s="764">
        <f>SUMIF(I12:I76,"sb",J12:J77)</f>
        <v>15087.199999999997</v>
      </c>
      <c r="K87" s="659"/>
      <c r="L87" s="659"/>
      <c r="M87" s="660"/>
      <c r="N87" s="764">
        <f>SUMIF(I12:I76,I12,N12:N76)</f>
        <v>15578.799999999997</v>
      </c>
      <c r="O87" s="659"/>
      <c r="P87" s="659"/>
      <c r="Q87" s="660"/>
      <c r="R87" s="764">
        <f>N87-J87</f>
        <v>491.60000000000036</v>
      </c>
      <c r="S87" s="659"/>
      <c r="T87" s="659"/>
      <c r="U87" s="660"/>
    </row>
    <row r="88" spans="1:42" ht="15" customHeight="1">
      <c r="B88" s="588" t="s">
        <v>42</v>
      </c>
      <c r="C88" s="589"/>
      <c r="D88" s="589"/>
      <c r="E88" s="589"/>
      <c r="F88" s="589"/>
      <c r="G88" s="589"/>
      <c r="H88" s="589"/>
      <c r="I88" s="591"/>
      <c r="J88" s="658">
        <f>SUMIF(I12:I76,"sb(sp)",J12:J77)</f>
        <v>701.8</v>
      </c>
      <c r="K88" s="659"/>
      <c r="L88" s="659"/>
      <c r="M88" s="660"/>
      <c r="N88" s="658">
        <f>SUMIF(I12:I76,I32,N12:N76)</f>
        <v>756.59999999999991</v>
      </c>
      <c r="O88" s="659"/>
      <c r="P88" s="659"/>
      <c r="Q88" s="660"/>
      <c r="R88" s="764">
        <f t="shared" ref="R88:R90" si="38">N88-J88</f>
        <v>54.799999999999955</v>
      </c>
      <c r="S88" s="659"/>
      <c r="T88" s="659"/>
      <c r="U88" s="660"/>
    </row>
    <row r="89" spans="1:42" ht="12.75" customHeight="1">
      <c r="B89" s="573" t="s">
        <v>119</v>
      </c>
      <c r="C89" s="574"/>
      <c r="D89" s="574"/>
      <c r="E89" s="574"/>
      <c r="F89" s="574"/>
      <c r="G89" s="574"/>
      <c r="H89" s="574"/>
      <c r="I89" s="575"/>
      <c r="J89" s="649">
        <f>SUMIF(I12:I76,"SB(L)",J12:J76)</f>
        <v>17.3</v>
      </c>
      <c r="K89" s="650"/>
      <c r="L89" s="650"/>
      <c r="M89" s="651"/>
      <c r="N89" s="649">
        <f>SUMIF(I12:I76,I24,N12:N76)</f>
        <v>17.3</v>
      </c>
      <c r="O89" s="650"/>
      <c r="P89" s="650"/>
      <c r="Q89" s="651"/>
      <c r="R89" s="764">
        <f t="shared" si="38"/>
        <v>0</v>
      </c>
      <c r="S89" s="659"/>
      <c r="T89" s="659"/>
      <c r="U89" s="660"/>
    </row>
    <row r="90" spans="1:42" ht="15.75" customHeight="1">
      <c r="B90" s="588" t="s">
        <v>84</v>
      </c>
      <c r="C90" s="589"/>
      <c r="D90" s="589"/>
      <c r="E90" s="589"/>
      <c r="F90" s="589"/>
      <c r="G90" s="589"/>
      <c r="H90" s="589"/>
      <c r="I90" s="591"/>
      <c r="J90" s="649">
        <f>SUMIF(I12:I76,I60,J12:J76)</f>
        <v>200</v>
      </c>
      <c r="K90" s="650"/>
      <c r="L90" s="650"/>
      <c r="M90" s="651"/>
      <c r="N90" s="649">
        <f>SUMIF(I12:I76,I60,N12:N76)</f>
        <v>200</v>
      </c>
      <c r="O90" s="650"/>
      <c r="P90" s="650"/>
      <c r="Q90" s="651"/>
      <c r="R90" s="764">
        <f t="shared" si="38"/>
        <v>0</v>
      </c>
      <c r="S90" s="659"/>
      <c r="T90" s="659"/>
      <c r="U90" s="660"/>
    </row>
    <row r="91" spans="1:42" s="38" customFormat="1" ht="13.5" customHeight="1">
      <c r="B91" s="545" t="s">
        <v>97</v>
      </c>
      <c r="C91" s="546"/>
      <c r="D91" s="546"/>
      <c r="E91" s="546"/>
      <c r="F91" s="546"/>
      <c r="G91" s="546"/>
      <c r="H91" s="546"/>
      <c r="I91" s="547"/>
      <c r="J91" s="770">
        <f>SUMIF(I12:I76,"pf",J12:J76)</f>
        <v>728.4</v>
      </c>
      <c r="K91" s="771"/>
      <c r="L91" s="771"/>
      <c r="M91" s="772"/>
      <c r="N91" s="770">
        <f>SUMIF(I12:I76,"pf",N12:N76)</f>
        <v>728.4</v>
      </c>
      <c r="O91" s="771"/>
      <c r="P91" s="771"/>
      <c r="Q91" s="772"/>
      <c r="R91" s="770">
        <f>SUMIF(Q12:Q76,"pf",R12:R76)</f>
        <v>0</v>
      </c>
      <c r="S91" s="771"/>
      <c r="T91" s="771"/>
      <c r="U91" s="772"/>
    </row>
    <row r="92" spans="1:42" ht="13.5" customHeight="1">
      <c r="B92" s="548" t="s">
        <v>24</v>
      </c>
      <c r="C92" s="549"/>
      <c r="D92" s="549"/>
      <c r="E92" s="549"/>
      <c r="F92" s="549"/>
      <c r="G92" s="549"/>
      <c r="H92" s="549"/>
      <c r="I92" s="550"/>
      <c r="J92" s="646">
        <f>SUM(J93:M94)</f>
        <v>907.8</v>
      </c>
      <c r="K92" s="647"/>
      <c r="L92" s="647"/>
      <c r="M92" s="648"/>
      <c r="N92" s="646">
        <f>SUM(N93:Q94)</f>
        <v>1049.4000000000001</v>
      </c>
      <c r="O92" s="647"/>
      <c r="P92" s="647"/>
      <c r="Q92" s="648"/>
      <c r="R92" s="646">
        <f>SUM(R93:U94)</f>
        <v>141.6</v>
      </c>
      <c r="S92" s="647"/>
      <c r="T92" s="647"/>
      <c r="U92" s="648"/>
    </row>
    <row r="93" spans="1:42" ht="12.75" customHeight="1">
      <c r="B93" s="551" t="s">
        <v>43</v>
      </c>
      <c r="C93" s="552"/>
      <c r="D93" s="552"/>
      <c r="E93" s="552"/>
      <c r="F93" s="552"/>
      <c r="G93" s="552"/>
      <c r="H93" s="552"/>
      <c r="I93" s="554"/>
      <c r="J93" s="764">
        <f>SUMIF(I10:I79,"es",J10:J79)</f>
        <v>173.3</v>
      </c>
      <c r="K93" s="659"/>
      <c r="L93" s="659"/>
      <c r="M93" s="660"/>
      <c r="N93" s="764">
        <f>SUMIF(I12:I76,"es",N12:N76)</f>
        <v>14.9</v>
      </c>
      <c r="O93" s="659"/>
      <c r="P93" s="659"/>
      <c r="Q93" s="660"/>
      <c r="R93" s="764">
        <f>N93-J93</f>
        <v>-158.4</v>
      </c>
      <c r="S93" s="659"/>
      <c r="T93" s="659"/>
      <c r="U93" s="660"/>
    </row>
    <row r="94" spans="1:42" ht="12.75" customHeight="1">
      <c r="A94" s="1"/>
      <c r="B94" s="551" t="s">
        <v>153</v>
      </c>
      <c r="C94" s="552"/>
      <c r="D94" s="552"/>
      <c r="E94" s="552"/>
      <c r="F94" s="552"/>
      <c r="G94" s="552"/>
      <c r="H94" s="552"/>
      <c r="I94" s="554"/>
      <c r="J94" s="767">
        <f>SUMIF(I12:I76,"kt",J12:J76)</f>
        <v>734.5</v>
      </c>
      <c r="K94" s="768"/>
      <c r="L94" s="768"/>
      <c r="M94" s="769"/>
      <c r="N94" s="767">
        <f>SUMIF(I12:I76,"kt",N12:N76)</f>
        <v>1034.5</v>
      </c>
      <c r="O94" s="768"/>
      <c r="P94" s="768"/>
      <c r="Q94" s="769"/>
      <c r="R94" s="764">
        <f>N94-J94</f>
        <v>300</v>
      </c>
      <c r="S94" s="659"/>
      <c r="T94" s="659"/>
      <c r="U94" s="660"/>
    </row>
    <row r="95" spans="1:42" ht="13.5" customHeight="1" thickBot="1">
      <c r="A95" s="1"/>
      <c r="B95" s="748" t="s">
        <v>13</v>
      </c>
      <c r="C95" s="749"/>
      <c r="D95" s="749"/>
      <c r="E95" s="749"/>
      <c r="F95" s="749"/>
      <c r="G95" s="749"/>
      <c r="H95" s="749"/>
      <c r="I95" s="750"/>
      <c r="J95" s="761">
        <f>J92+J85</f>
        <v>17642.499999999996</v>
      </c>
      <c r="K95" s="762"/>
      <c r="L95" s="762">
        <f>L92+L85</f>
        <v>0</v>
      </c>
      <c r="M95" s="763"/>
      <c r="N95" s="761">
        <f>N92+N85</f>
        <v>18330.5</v>
      </c>
      <c r="O95" s="762"/>
      <c r="P95" s="762">
        <f>P92+P85</f>
        <v>0</v>
      </c>
      <c r="Q95" s="763"/>
      <c r="R95" s="761">
        <f>R92+R85</f>
        <v>688.00000000000034</v>
      </c>
      <c r="S95" s="762"/>
      <c r="T95" s="762">
        <f>T92+T85</f>
        <v>0</v>
      </c>
      <c r="U95" s="763"/>
    </row>
    <row r="97" spans="1:21">
      <c r="A97" s="1"/>
      <c r="B97" s="1"/>
      <c r="C97" s="1"/>
      <c r="D97" s="1"/>
      <c r="E97" s="1"/>
      <c r="F97" s="1"/>
      <c r="G97" s="1"/>
      <c r="H97" s="1"/>
      <c r="I97" s="1"/>
      <c r="J97" s="1"/>
      <c r="K97" s="72"/>
      <c r="L97" s="73"/>
      <c r="M97" s="1"/>
      <c r="N97" s="1"/>
      <c r="O97" s="72"/>
      <c r="P97" s="73"/>
      <c r="Q97" s="1"/>
      <c r="R97" s="1"/>
      <c r="S97" s="72"/>
      <c r="T97" s="73"/>
      <c r="U97" s="1"/>
    </row>
  </sheetData>
  <mergeCells count="154">
    <mergeCell ref="A1:U1"/>
    <mergeCell ref="A2:U2"/>
    <mergeCell ref="A3:U3"/>
    <mergeCell ref="A4:U4"/>
    <mergeCell ref="A5:A7"/>
    <mergeCell ref="B5:B7"/>
    <mergeCell ref="C5:C7"/>
    <mergeCell ref="D5:D7"/>
    <mergeCell ref="E5:E7"/>
    <mergeCell ref="J6:J7"/>
    <mergeCell ref="K6:L6"/>
    <mergeCell ref="M6:M7"/>
    <mergeCell ref="N5:Q5"/>
    <mergeCell ref="N6:N7"/>
    <mergeCell ref="O6:P6"/>
    <mergeCell ref="Q6:Q7"/>
    <mergeCell ref="F5:F7"/>
    <mergeCell ref="G5:G7"/>
    <mergeCell ref="H5:H7"/>
    <mergeCell ref="I5:I7"/>
    <mergeCell ref="J5:M5"/>
    <mergeCell ref="R5:U5"/>
    <mergeCell ref="R6:R7"/>
    <mergeCell ref="S6:T6"/>
    <mergeCell ref="A8:U8"/>
    <mergeCell ref="A9:U9"/>
    <mergeCell ref="B10:U10"/>
    <mergeCell ref="C11:U11"/>
    <mergeCell ref="A12:A13"/>
    <mergeCell ref="B12:B13"/>
    <mergeCell ref="C12:C13"/>
    <mergeCell ref="D12:D13"/>
    <mergeCell ref="E12:E13"/>
    <mergeCell ref="F12:F13"/>
    <mergeCell ref="E16:E18"/>
    <mergeCell ref="D19:D20"/>
    <mergeCell ref="E19:E20"/>
    <mergeCell ref="F19:F20"/>
    <mergeCell ref="G19:G20"/>
    <mergeCell ref="H19:H20"/>
    <mergeCell ref="G12:G13"/>
    <mergeCell ref="H12:H13"/>
    <mergeCell ref="A14:A18"/>
    <mergeCell ref="B14:B18"/>
    <mergeCell ref="C14:C18"/>
    <mergeCell ref="F14:F18"/>
    <mergeCell ref="G14:G18"/>
    <mergeCell ref="E31:H31"/>
    <mergeCell ref="D34:D35"/>
    <mergeCell ref="E34:E35"/>
    <mergeCell ref="F34:F35"/>
    <mergeCell ref="G34:G35"/>
    <mergeCell ref="H34:H35"/>
    <mergeCell ref="C21:I21"/>
    <mergeCell ref="C22:U22"/>
    <mergeCell ref="G23:G30"/>
    <mergeCell ref="H23:H30"/>
    <mergeCell ref="D29:D30"/>
    <mergeCell ref="E29:E30"/>
    <mergeCell ref="F29:F30"/>
    <mergeCell ref="C49:I49"/>
    <mergeCell ref="C50:U50"/>
    <mergeCell ref="C51:C54"/>
    <mergeCell ref="E51:E54"/>
    <mergeCell ref="F51:F54"/>
    <mergeCell ref="E45:H45"/>
    <mergeCell ref="C46:C48"/>
    <mergeCell ref="D46:D48"/>
    <mergeCell ref="E46:E48"/>
    <mergeCell ref="F46:F48"/>
    <mergeCell ref="G46:G48"/>
    <mergeCell ref="H46:H48"/>
    <mergeCell ref="C66:I66"/>
    <mergeCell ref="C67:U67"/>
    <mergeCell ref="E69:E70"/>
    <mergeCell ref="A61:A62"/>
    <mergeCell ref="B61:B62"/>
    <mergeCell ref="C61:C62"/>
    <mergeCell ref="E64:E65"/>
    <mergeCell ref="V56:AA56"/>
    <mergeCell ref="E59:E61"/>
    <mergeCell ref="G60:G61"/>
    <mergeCell ref="F55:F61"/>
    <mergeCell ref="D56:D58"/>
    <mergeCell ref="E56:E58"/>
    <mergeCell ref="A76:A77"/>
    <mergeCell ref="B76:B77"/>
    <mergeCell ref="C76:C77"/>
    <mergeCell ref="E76:E77"/>
    <mergeCell ref="F76:F77"/>
    <mergeCell ref="E71:E72"/>
    <mergeCell ref="A72:A73"/>
    <mergeCell ref="B72:B73"/>
    <mergeCell ref="C72:C73"/>
    <mergeCell ref="D74:D75"/>
    <mergeCell ref="E74:E75"/>
    <mergeCell ref="B87:I87"/>
    <mergeCell ref="J87:M87"/>
    <mergeCell ref="B88:I88"/>
    <mergeCell ref="J88:M88"/>
    <mergeCell ref="B89:I89"/>
    <mergeCell ref="J89:M89"/>
    <mergeCell ref="B84:I84"/>
    <mergeCell ref="J84:M84"/>
    <mergeCell ref="B85:I85"/>
    <mergeCell ref="J85:M85"/>
    <mergeCell ref="B86:I86"/>
    <mergeCell ref="J86:M86"/>
    <mergeCell ref="U6:U7"/>
    <mergeCell ref="R84:U84"/>
    <mergeCell ref="R85:U85"/>
    <mergeCell ref="B83:U83"/>
    <mergeCell ref="N90:Q90"/>
    <mergeCell ref="N91:Q91"/>
    <mergeCell ref="N84:Q84"/>
    <mergeCell ref="N85:Q85"/>
    <mergeCell ref="N86:Q86"/>
    <mergeCell ref="N87:Q87"/>
    <mergeCell ref="N88:Q88"/>
    <mergeCell ref="N89:Q89"/>
    <mergeCell ref="B90:I90"/>
    <mergeCell ref="J90:M90"/>
    <mergeCell ref="B91:I91"/>
    <mergeCell ref="J91:M91"/>
    <mergeCell ref="C78:I78"/>
    <mergeCell ref="B79:I79"/>
    <mergeCell ref="B80:I80"/>
    <mergeCell ref="A81:U81"/>
    <mergeCell ref="A82:U82"/>
    <mergeCell ref="F74:F75"/>
    <mergeCell ref="G74:G75"/>
    <mergeCell ref="H74:H75"/>
    <mergeCell ref="N92:Q92"/>
    <mergeCell ref="N93:Q93"/>
    <mergeCell ref="N94:Q94"/>
    <mergeCell ref="N95:Q95"/>
    <mergeCell ref="B93:I93"/>
    <mergeCell ref="J93:M93"/>
    <mergeCell ref="B94:I94"/>
    <mergeCell ref="J94:M94"/>
    <mergeCell ref="B95:I95"/>
    <mergeCell ref="J95:M95"/>
    <mergeCell ref="B92:I92"/>
    <mergeCell ref="J92:M92"/>
    <mergeCell ref="R92:U92"/>
    <mergeCell ref="R93:U93"/>
    <mergeCell ref="R94:U94"/>
    <mergeCell ref="R95:U95"/>
    <mergeCell ref="R86:U86"/>
    <mergeCell ref="R87:U87"/>
    <mergeCell ref="R88:U88"/>
    <mergeCell ref="R89:U89"/>
    <mergeCell ref="R90:U90"/>
    <mergeCell ref="R91:U91"/>
  </mergeCells>
  <pageMargins left="0" right="0" top="0" bottom="0" header="0.31496062992125984" footer="0.31496062992125984"/>
  <pageSetup paperSize="9" orientation="landscape" r:id="rId1"/>
  <rowBreaks count="3" manualBreakCount="3">
    <brk id="33" max="24" man="1"/>
    <brk id="54" max="24" man="1"/>
    <brk id="80" max="24"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D17" sqref="D17"/>
    </sheetView>
  </sheetViews>
  <sheetFormatPr defaultRowHeight="12.75"/>
  <cols>
    <col min="1" max="1" width="4.85546875" customWidth="1"/>
    <col min="2" max="2" width="10.5703125" customWidth="1"/>
    <col min="3" max="3" width="10.42578125" customWidth="1"/>
    <col min="4" max="4" width="55.140625" customWidth="1"/>
  </cols>
  <sheetData>
    <row r="1" spans="1:4">
      <c r="A1" s="847" t="s">
        <v>139</v>
      </c>
      <c r="B1" s="847"/>
      <c r="C1" s="847"/>
      <c r="D1" s="847"/>
    </row>
    <row r="2" spans="1:4">
      <c r="A2" s="847" t="s">
        <v>140</v>
      </c>
      <c r="B2" s="847"/>
      <c r="C2" s="847"/>
      <c r="D2" s="847"/>
    </row>
    <row r="3" spans="1:4">
      <c r="A3" s="847" t="s">
        <v>148</v>
      </c>
      <c r="B3" s="847"/>
      <c r="C3" s="847"/>
      <c r="D3" s="847"/>
    </row>
    <row r="4" spans="1:4">
      <c r="A4" s="461"/>
      <c r="B4" s="461"/>
      <c r="C4" s="461"/>
      <c r="D4" s="461"/>
    </row>
    <row r="5" spans="1:4">
      <c r="A5" s="848" t="s">
        <v>141</v>
      </c>
      <c r="B5" s="849" t="s">
        <v>142</v>
      </c>
      <c r="C5" s="849"/>
      <c r="D5" s="850" t="s">
        <v>143</v>
      </c>
    </row>
    <row r="6" spans="1:4">
      <c r="A6" s="849"/>
      <c r="B6" s="462" t="s">
        <v>144</v>
      </c>
      <c r="C6" s="462" t="s">
        <v>145</v>
      </c>
      <c r="D6" s="850"/>
    </row>
    <row r="7" spans="1:4">
      <c r="A7" s="463">
        <v>1</v>
      </c>
      <c r="B7" s="464">
        <v>41379</v>
      </c>
      <c r="C7" s="462" t="s">
        <v>146</v>
      </c>
      <c r="D7" s="465" t="s">
        <v>147</v>
      </c>
    </row>
    <row r="8" spans="1:4">
      <c r="A8" s="463">
        <v>2</v>
      </c>
      <c r="B8" s="466">
        <v>41488</v>
      </c>
      <c r="C8" s="467" t="s">
        <v>149</v>
      </c>
      <c r="D8" s="465" t="s">
        <v>150</v>
      </c>
    </row>
    <row r="9" spans="1:4">
      <c r="A9" s="463">
        <v>3</v>
      </c>
      <c r="B9" s="466"/>
      <c r="C9" s="467"/>
      <c r="D9" s="465"/>
    </row>
    <row r="10" spans="1:4">
      <c r="A10" s="463">
        <v>4</v>
      </c>
      <c r="B10" s="464"/>
      <c r="C10" s="462"/>
      <c r="D10" s="465"/>
    </row>
    <row r="11" spans="1:4">
      <c r="A11" s="463">
        <v>5</v>
      </c>
      <c r="B11" s="464"/>
      <c r="C11" s="462"/>
      <c r="D11" s="468"/>
    </row>
    <row r="12" spans="1:4">
      <c r="A12" s="463">
        <v>6</v>
      </c>
      <c r="B12" s="462"/>
      <c r="C12" s="462"/>
      <c r="D12" s="468"/>
    </row>
    <row r="13" spans="1:4">
      <c r="A13" s="463">
        <v>7</v>
      </c>
      <c r="B13" s="462"/>
      <c r="C13" s="462"/>
      <c r="D13" s="468"/>
    </row>
    <row r="14" spans="1:4">
      <c r="A14" s="463">
        <v>8</v>
      </c>
      <c r="B14" s="462"/>
      <c r="C14" s="462"/>
      <c r="D14" s="468"/>
    </row>
    <row r="15" spans="1:4">
      <c r="A15" s="463">
        <v>9</v>
      </c>
      <c r="B15" s="462"/>
      <c r="C15" s="462"/>
      <c r="D15" s="468"/>
    </row>
    <row r="16" spans="1:4">
      <c r="A16" s="463">
        <v>10</v>
      </c>
      <c r="B16" s="462"/>
      <c r="C16" s="462"/>
      <c r="D16" s="468"/>
    </row>
    <row r="17" spans="1:4">
      <c r="A17" s="463">
        <v>11</v>
      </c>
      <c r="B17" s="462"/>
      <c r="C17" s="462"/>
      <c r="D17" s="468"/>
    </row>
    <row r="18" spans="1:4">
      <c r="A18" s="463">
        <v>12</v>
      </c>
      <c r="B18" s="462"/>
      <c r="C18" s="462"/>
      <c r="D18" s="468"/>
    </row>
    <row r="19" spans="1:4">
      <c r="A19" s="463">
        <v>13</v>
      </c>
      <c r="B19" s="462"/>
      <c r="C19" s="462"/>
      <c r="D19" s="468"/>
    </row>
    <row r="20" spans="1:4">
      <c r="A20" s="463">
        <v>14</v>
      </c>
      <c r="B20" s="462"/>
      <c r="C20" s="462"/>
      <c r="D20" s="468"/>
    </row>
    <row r="21" spans="1:4">
      <c r="A21" s="463">
        <v>15</v>
      </c>
      <c r="B21" s="462"/>
      <c r="C21" s="462"/>
      <c r="D21" s="468"/>
    </row>
    <row r="22" spans="1:4">
      <c r="A22" s="463">
        <v>16</v>
      </c>
      <c r="B22" s="462"/>
      <c r="C22" s="462"/>
      <c r="D22" s="468"/>
    </row>
    <row r="23" spans="1:4">
      <c r="A23" s="463">
        <v>17</v>
      </c>
      <c r="B23" s="462"/>
      <c r="C23" s="462"/>
      <c r="D23" s="468"/>
    </row>
    <row r="24" spans="1:4">
      <c r="A24" s="463">
        <v>18</v>
      </c>
      <c r="B24" s="462"/>
      <c r="C24" s="462"/>
      <c r="D24" s="468"/>
    </row>
    <row r="25" spans="1:4">
      <c r="A25" s="463">
        <v>19</v>
      </c>
      <c r="B25" s="462"/>
      <c r="C25" s="462"/>
      <c r="D25" s="468"/>
    </row>
    <row r="26" spans="1:4">
      <c r="A26" s="463">
        <v>20</v>
      </c>
      <c r="B26" s="462"/>
      <c r="C26" s="462"/>
      <c r="D26" s="468"/>
    </row>
    <row r="28" spans="1:4" ht="15.75">
      <c r="B28" s="525"/>
    </row>
  </sheetData>
  <mergeCells count="6">
    <mergeCell ref="A1:D1"/>
    <mergeCell ref="A2:D2"/>
    <mergeCell ref="A3:D3"/>
    <mergeCell ref="A5:A6"/>
    <mergeCell ref="B5:C5"/>
    <mergeCell ref="D5:D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3</vt:i4>
      </vt:variant>
    </vt:vector>
  </HeadingPairs>
  <TitlesOfParts>
    <vt:vector size="7" baseType="lpstr">
      <vt:lpstr>2013 MVP</vt:lpstr>
      <vt:lpstr>Asignavimų valdytojų kodai</vt:lpstr>
      <vt:lpstr>Lyginamasis</vt:lpstr>
      <vt:lpstr>Dir.isakymai</vt:lpstr>
      <vt:lpstr>Lyginamasis!Print_Area</vt:lpstr>
      <vt:lpstr>'2013 MVP'!Print_Titles</vt:lpstr>
      <vt:lpstr>Lyginamasis!Print_Titles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b.norvilaite</dc:creator>
  <cp:lastModifiedBy>Snieguole Kacerauskaite</cp:lastModifiedBy>
  <cp:lastPrinted>2013-12-05T13:17:22Z</cp:lastPrinted>
  <dcterms:created xsi:type="dcterms:W3CDTF">2007-10-09T12:27:03Z</dcterms:created>
  <dcterms:modified xsi:type="dcterms:W3CDTF">2013-12-13T07:07:17Z</dcterms:modified>
</cp:coreProperties>
</file>