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255" windowWidth="19170" windowHeight="12240" activeTab="2"/>
  </bookViews>
  <sheets>
    <sheet name="SVP 2013-2015" sheetId="9" r:id="rId1"/>
    <sheet name="Lyginamasis" sheetId="7" r:id="rId2"/>
    <sheet name="Asignavimų valdytojų kodai" sheetId="3" r:id="rId3"/>
  </sheets>
  <definedNames>
    <definedName name="_xlnm.Print_Area" localSheetId="1">Lyginamasis!$A$1:$T$131</definedName>
    <definedName name="_xlnm.Print_Area" localSheetId="0">'SVP 2013-2015'!$A$1:$R$129</definedName>
    <definedName name="_xlnm.Print_Titles" localSheetId="1">Lyginamasis!$5:$7</definedName>
    <definedName name="_xlnm.Print_Titles" localSheetId="0">'SVP 2013-2015'!$5:$7</definedName>
  </definedNames>
  <calcPr calcId="114210" fullCalcOnLoad="1"/>
</workbook>
</file>

<file path=xl/calcChain.xml><?xml version="1.0" encoding="utf-8"?>
<calcChain xmlns="http://schemas.openxmlformats.org/spreadsheetml/2006/main">
  <c r="Q129" i="7"/>
  <c r="M127"/>
  <c r="Q14"/>
  <c r="R14"/>
  <c r="S14"/>
  <c r="T14"/>
  <c r="Q127"/>
  <c r="L12" i="9"/>
  <c r="J12"/>
  <c r="I12"/>
  <c r="Q12" i="7"/>
  <c r="K12" i="9"/>
  <c r="Q13" i="7"/>
  <c r="R13"/>
  <c r="T13"/>
  <c r="M13"/>
  <c r="P12"/>
  <c r="T12"/>
  <c r="M36"/>
  <c r="Q36"/>
  <c r="L35" i="9"/>
  <c r="L34"/>
  <c r="T36" i="7"/>
  <c r="P35"/>
  <c r="T117"/>
  <c r="S117"/>
  <c r="R117"/>
  <c r="Q116"/>
  <c r="Q115"/>
  <c r="T114"/>
  <c r="S114"/>
  <c r="R114"/>
  <c r="Q113"/>
  <c r="Q112"/>
  <c r="Q114"/>
  <c r="T111"/>
  <c r="S111"/>
  <c r="R111"/>
  <c r="Q110"/>
  <c r="Q111"/>
  <c r="S108"/>
  <c r="R108"/>
  <c r="Q107"/>
  <c r="Q108"/>
  <c r="T103"/>
  <c r="S103"/>
  <c r="R103"/>
  <c r="Q102"/>
  <c r="Q103"/>
  <c r="T101"/>
  <c r="S101"/>
  <c r="R101"/>
  <c r="Q100"/>
  <c r="Q101"/>
  <c r="T94"/>
  <c r="S94"/>
  <c r="R94"/>
  <c r="Q93"/>
  <c r="Q94"/>
  <c r="S92"/>
  <c r="R92"/>
  <c r="Q91"/>
  <c r="Q92"/>
  <c r="T89"/>
  <c r="S89"/>
  <c r="R89"/>
  <c r="Q88"/>
  <c r="Q89"/>
  <c r="T86"/>
  <c r="S86"/>
  <c r="R86"/>
  <c r="Q85"/>
  <c r="Q84"/>
  <c r="Q86"/>
  <c r="T80"/>
  <c r="S80"/>
  <c r="R80"/>
  <c r="Q79"/>
  <c r="Q80"/>
  <c r="T78"/>
  <c r="S78"/>
  <c r="T76"/>
  <c r="S76"/>
  <c r="R76"/>
  <c r="T73"/>
  <c r="S73"/>
  <c r="R73"/>
  <c r="Q73"/>
  <c r="T65"/>
  <c r="S65"/>
  <c r="R65"/>
  <c r="Q64"/>
  <c r="Q63"/>
  <c r="Q62"/>
  <c r="Q61"/>
  <c r="Q60"/>
  <c r="Q59"/>
  <c r="Q58"/>
  <c r="Q65"/>
  <c r="T57"/>
  <c r="S57"/>
  <c r="R57"/>
  <c r="Q56"/>
  <c r="Q55"/>
  <c r="Q57"/>
  <c r="T53"/>
  <c r="S53"/>
  <c r="R53"/>
  <c r="Q47"/>
  <c r="Q53"/>
  <c r="T45"/>
  <c r="S45"/>
  <c r="R45"/>
  <c r="Q45"/>
  <c r="T35"/>
  <c r="S35"/>
  <c r="R35"/>
  <c r="Q35"/>
  <c r="P117"/>
  <c r="O117"/>
  <c r="N117"/>
  <c r="M116"/>
  <c r="M115"/>
  <c r="M117"/>
  <c r="P114"/>
  <c r="O114"/>
  <c r="N114"/>
  <c r="M113"/>
  <c r="M112"/>
  <c r="P111"/>
  <c r="O111"/>
  <c r="N111"/>
  <c r="M110"/>
  <c r="M109"/>
  <c r="M111"/>
  <c r="P108"/>
  <c r="O108"/>
  <c r="N108"/>
  <c r="M107"/>
  <c r="M106"/>
  <c r="P103"/>
  <c r="O103"/>
  <c r="N103"/>
  <c r="M102"/>
  <c r="M103"/>
  <c r="P101"/>
  <c r="O101"/>
  <c r="N101"/>
  <c r="M100"/>
  <c r="M99"/>
  <c r="M101"/>
  <c r="P94"/>
  <c r="O94"/>
  <c r="N94"/>
  <c r="M93"/>
  <c r="M94"/>
  <c r="P92"/>
  <c r="O92"/>
  <c r="N92"/>
  <c r="M91"/>
  <c r="M90"/>
  <c r="P89"/>
  <c r="O89"/>
  <c r="N89"/>
  <c r="M88"/>
  <c r="M87"/>
  <c r="M89"/>
  <c r="P86"/>
  <c r="O86"/>
  <c r="N86"/>
  <c r="M85"/>
  <c r="M84"/>
  <c r="M83"/>
  <c r="M86"/>
  <c r="P80"/>
  <c r="O80"/>
  <c r="N80"/>
  <c r="M79"/>
  <c r="M80"/>
  <c r="P78"/>
  <c r="O78"/>
  <c r="N78"/>
  <c r="M77"/>
  <c r="M78"/>
  <c r="P76"/>
  <c r="O76"/>
  <c r="N76"/>
  <c r="M75"/>
  <c r="M74"/>
  <c r="P73"/>
  <c r="O73"/>
  <c r="N73"/>
  <c r="M68"/>
  <c r="M73"/>
  <c r="P65"/>
  <c r="O65"/>
  <c r="N65"/>
  <c r="M64"/>
  <c r="M63"/>
  <c r="M62"/>
  <c r="M61"/>
  <c r="M60"/>
  <c r="M59"/>
  <c r="M58"/>
  <c r="P57"/>
  <c r="O57"/>
  <c r="N57"/>
  <c r="M56"/>
  <c r="M55"/>
  <c r="M54"/>
  <c r="P53"/>
  <c r="O53"/>
  <c r="N53"/>
  <c r="M47"/>
  <c r="M46"/>
  <c r="M53"/>
  <c r="P45"/>
  <c r="O45"/>
  <c r="N45"/>
  <c r="M45"/>
  <c r="O35"/>
  <c r="N35"/>
  <c r="M14"/>
  <c r="M129"/>
  <c r="M12"/>
  <c r="M125"/>
  <c r="N128" i="9"/>
  <c r="M128"/>
  <c r="N127"/>
  <c r="M127"/>
  <c r="N124"/>
  <c r="N123"/>
  <c r="M124"/>
  <c r="M123"/>
  <c r="N116"/>
  <c r="M116"/>
  <c r="L116"/>
  <c r="K116"/>
  <c r="J116"/>
  <c r="I115"/>
  <c r="I114"/>
  <c r="N113"/>
  <c r="M113"/>
  <c r="L113"/>
  <c r="K113"/>
  <c r="J113"/>
  <c r="I112"/>
  <c r="I111"/>
  <c r="I113"/>
  <c r="N110"/>
  <c r="M110"/>
  <c r="L110"/>
  <c r="K110"/>
  <c r="J110"/>
  <c r="I109"/>
  <c r="I108"/>
  <c r="I110"/>
  <c r="N107"/>
  <c r="M107"/>
  <c r="L107"/>
  <c r="K107"/>
  <c r="J107"/>
  <c r="I106"/>
  <c r="I105"/>
  <c r="N102"/>
  <c r="M102"/>
  <c r="L102"/>
  <c r="K102"/>
  <c r="J102"/>
  <c r="I101"/>
  <c r="I102"/>
  <c r="N100"/>
  <c r="M100"/>
  <c r="L100"/>
  <c r="K100"/>
  <c r="J100"/>
  <c r="I99"/>
  <c r="I98"/>
  <c r="I100"/>
  <c r="N93"/>
  <c r="M93"/>
  <c r="L93"/>
  <c r="K93"/>
  <c r="J93"/>
  <c r="I92"/>
  <c r="I93"/>
  <c r="N91"/>
  <c r="M91"/>
  <c r="L91"/>
  <c r="K91"/>
  <c r="J91"/>
  <c r="I90"/>
  <c r="I89"/>
  <c r="I91"/>
  <c r="N88"/>
  <c r="M88"/>
  <c r="L88"/>
  <c r="K88"/>
  <c r="J88"/>
  <c r="I87"/>
  <c r="I86"/>
  <c r="I88"/>
  <c r="N85"/>
  <c r="M85"/>
  <c r="L85"/>
  <c r="K85"/>
  <c r="J85"/>
  <c r="I84"/>
  <c r="I83"/>
  <c r="I82"/>
  <c r="I85"/>
  <c r="N79"/>
  <c r="M79"/>
  <c r="L79"/>
  <c r="K79"/>
  <c r="J79"/>
  <c r="I78"/>
  <c r="I79"/>
  <c r="N77"/>
  <c r="M77"/>
  <c r="L77"/>
  <c r="K77"/>
  <c r="J77"/>
  <c r="I76"/>
  <c r="I77"/>
  <c r="N75"/>
  <c r="M75"/>
  <c r="L75"/>
  <c r="K75"/>
  <c r="J75"/>
  <c r="I74"/>
  <c r="I125"/>
  <c r="I73"/>
  <c r="I128"/>
  <c r="N72"/>
  <c r="M72"/>
  <c r="L72"/>
  <c r="K72"/>
  <c r="J72"/>
  <c r="I67"/>
  <c r="I72"/>
  <c r="N64"/>
  <c r="M64"/>
  <c r="L64"/>
  <c r="K64"/>
  <c r="J64"/>
  <c r="I63"/>
  <c r="I62"/>
  <c r="I61"/>
  <c r="I60"/>
  <c r="I59"/>
  <c r="I58"/>
  <c r="I57"/>
  <c r="I64"/>
  <c r="N56"/>
  <c r="M56"/>
  <c r="L56"/>
  <c r="K56"/>
  <c r="J56"/>
  <c r="I55"/>
  <c r="I54"/>
  <c r="I53"/>
  <c r="I56"/>
  <c r="N52"/>
  <c r="M52"/>
  <c r="L52"/>
  <c r="K52"/>
  <c r="J52"/>
  <c r="I46"/>
  <c r="I45"/>
  <c r="I52"/>
  <c r="N44"/>
  <c r="M44"/>
  <c r="L44"/>
  <c r="K44"/>
  <c r="J44"/>
  <c r="I35"/>
  <c r="I44"/>
  <c r="N34"/>
  <c r="M34"/>
  <c r="K34"/>
  <c r="J34"/>
  <c r="I127"/>
  <c r="I126"/>
  <c r="I124"/>
  <c r="I123"/>
  <c r="I129"/>
  <c r="I107"/>
  <c r="I116"/>
  <c r="N126"/>
  <c r="N129"/>
  <c r="M126"/>
  <c r="M129"/>
  <c r="J65"/>
  <c r="K65"/>
  <c r="M65"/>
  <c r="N65"/>
  <c r="J80"/>
  <c r="K80"/>
  <c r="L80"/>
  <c r="M80"/>
  <c r="N80"/>
  <c r="J94"/>
  <c r="K94"/>
  <c r="L94"/>
  <c r="I94"/>
  <c r="M94"/>
  <c r="N94"/>
  <c r="J103"/>
  <c r="K103"/>
  <c r="K118"/>
  <c r="L103"/>
  <c r="M103"/>
  <c r="N103"/>
  <c r="J117"/>
  <c r="J118"/>
  <c r="K117"/>
  <c r="L117"/>
  <c r="M117"/>
  <c r="N117"/>
  <c r="L65"/>
  <c r="M57" i="7"/>
  <c r="M65"/>
  <c r="M76"/>
  <c r="N81"/>
  <c r="P81"/>
  <c r="M92"/>
  <c r="N95"/>
  <c r="P95"/>
  <c r="O104"/>
  <c r="M108"/>
  <c r="M114"/>
  <c r="O118"/>
  <c r="Q117"/>
  <c r="M35"/>
  <c r="M66"/>
  <c r="O81"/>
  <c r="O95"/>
  <c r="N104"/>
  <c r="P104"/>
  <c r="N118"/>
  <c r="P118"/>
  <c r="M130"/>
  <c r="M128"/>
  <c r="O66"/>
  <c r="O96"/>
  <c r="S96"/>
  <c r="N66"/>
  <c r="N96"/>
  <c r="R96"/>
  <c r="P66"/>
  <c r="P96"/>
  <c r="T96"/>
  <c r="T104"/>
  <c r="S95"/>
  <c r="T81"/>
  <c r="S81"/>
  <c r="S104"/>
  <c r="S119"/>
  <c r="S118"/>
  <c r="T118"/>
  <c r="T95"/>
  <c r="R118"/>
  <c r="R119"/>
  <c r="R104"/>
  <c r="R95"/>
  <c r="R81"/>
  <c r="T66"/>
  <c r="S66"/>
  <c r="R66"/>
  <c r="Q66"/>
  <c r="Q81"/>
  <c r="Q104"/>
  <c r="Q118"/>
  <c r="T119"/>
  <c r="M81"/>
  <c r="M95"/>
  <c r="M104"/>
  <c r="N119"/>
  <c r="M118"/>
  <c r="M119"/>
  <c r="O119"/>
  <c r="P119"/>
  <c r="I103" i="9"/>
  <c r="L118"/>
  <c r="M118"/>
  <c r="I34"/>
  <c r="I65"/>
  <c r="I75"/>
  <c r="I80"/>
  <c r="N118"/>
  <c r="I117"/>
  <c r="N95"/>
  <c r="M95"/>
  <c r="M119"/>
  <c r="K95"/>
  <c r="L95"/>
  <c r="L119"/>
  <c r="J95"/>
  <c r="J119"/>
  <c r="M96" i="7"/>
  <c r="T120"/>
  <c r="Q126"/>
  <c r="Q119"/>
  <c r="S120"/>
  <c r="R120"/>
  <c r="P120"/>
  <c r="Q125"/>
  <c r="Q124"/>
  <c r="O120"/>
  <c r="N120"/>
  <c r="I118" i="9"/>
  <c r="N119"/>
  <c r="K119"/>
  <c r="M120" i="7"/>
  <c r="Q96"/>
  <c r="Q120"/>
  <c r="I95" i="9"/>
  <c r="I119"/>
  <c r="Q130" i="7"/>
  <c r="Q128"/>
  <c r="J45"/>
  <c r="K45"/>
  <c r="L45"/>
  <c r="J35"/>
  <c r="K35"/>
  <c r="L35"/>
  <c r="L117"/>
  <c r="K117"/>
  <c r="J117"/>
  <c r="I116"/>
  <c r="I115"/>
  <c r="L114"/>
  <c r="K114"/>
  <c r="J114"/>
  <c r="I113"/>
  <c r="I112"/>
  <c r="L111"/>
  <c r="K111"/>
  <c r="J111"/>
  <c r="I110"/>
  <c r="I109"/>
  <c r="L108"/>
  <c r="K108"/>
  <c r="J108"/>
  <c r="I107"/>
  <c r="I106"/>
  <c r="L103"/>
  <c r="K103"/>
  <c r="J103"/>
  <c r="I102"/>
  <c r="I103"/>
  <c r="L101"/>
  <c r="K101"/>
  <c r="J101"/>
  <c r="I100"/>
  <c r="I99"/>
  <c r="L94"/>
  <c r="K94"/>
  <c r="J94"/>
  <c r="I93"/>
  <c r="I94"/>
  <c r="L92"/>
  <c r="K92"/>
  <c r="J92"/>
  <c r="I91"/>
  <c r="I90"/>
  <c r="L89"/>
  <c r="K89"/>
  <c r="J89"/>
  <c r="I88"/>
  <c r="I87"/>
  <c r="L86"/>
  <c r="K86"/>
  <c r="J86"/>
  <c r="I85"/>
  <c r="I84"/>
  <c r="I83"/>
  <c r="L80"/>
  <c r="K80"/>
  <c r="J80"/>
  <c r="I79"/>
  <c r="I80"/>
  <c r="L78"/>
  <c r="K78"/>
  <c r="J78"/>
  <c r="I77"/>
  <c r="I78"/>
  <c r="L76"/>
  <c r="K76"/>
  <c r="J76"/>
  <c r="I75"/>
  <c r="I126"/>
  <c r="I74"/>
  <c r="L73"/>
  <c r="K73"/>
  <c r="J73"/>
  <c r="I68"/>
  <c r="I73"/>
  <c r="L65"/>
  <c r="K65"/>
  <c r="J65"/>
  <c r="I64"/>
  <c r="I63"/>
  <c r="I62"/>
  <c r="I61"/>
  <c r="I60"/>
  <c r="I59"/>
  <c r="I58"/>
  <c r="L57"/>
  <c r="K57"/>
  <c r="J57"/>
  <c r="I56"/>
  <c r="I55"/>
  <c r="I54"/>
  <c r="L53"/>
  <c r="K53"/>
  <c r="J53"/>
  <c r="I47"/>
  <c r="I46"/>
  <c r="I36"/>
  <c r="I45"/>
  <c r="I14"/>
  <c r="I129"/>
  <c r="I12"/>
  <c r="I53"/>
  <c r="I111"/>
  <c r="J66"/>
  <c r="L66"/>
  <c r="I117"/>
  <c r="K66"/>
  <c r="I125"/>
  <c r="I124"/>
  <c r="I35"/>
  <c r="I57"/>
  <c r="I76"/>
  <c r="I86"/>
  <c r="I92"/>
  <c r="I114"/>
  <c r="I65"/>
  <c r="J81"/>
  <c r="L81"/>
  <c r="J95"/>
  <c r="L95"/>
  <c r="J104"/>
  <c r="L104"/>
  <c r="J118"/>
  <c r="L118"/>
  <c r="K81"/>
  <c r="I89"/>
  <c r="K95"/>
  <c r="I101"/>
  <c r="I104"/>
  <c r="K104"/>
  <c r="I108"/>
  <c r="K118"/>
  <c r="I81"/>
  <c r="I130"/>
  <c r="I128"/>
  <c r="I66"/>
  <c r="K119"/>
  <c r="J119"/>
  <c r="L119"/>
  <c r="I119"/>
  <c r="I95"/>
  <c r="I131"/>
  <c r="L96"/>
  <c r="I118"/>
  <c r="J96"/>
  <c r="J120"/>
  <c r="K96"/>
  <c r="K120"/>
  <c r="L120"/>
  <c r="I96"/>
  <c r="I120"/>
  <c r="M126"/>
  <c r="M124"/>
  <c r="M131"/>
  <c r="Q131"/>
</calcChain>
</file>

<file path=xl/sharedStrings.xml><?xml version="1.0" encoding="utf-8"?>
<sst xmlns="http://schemas.openxmlformats.org/spreadsheetml/2006/main" count="603" uniqueCount="163">
  <si>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</si>
  <si>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</si>
  <si>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</si>
  <si>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</si>
  <si>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</si>
  <si>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</si>
  <si>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</si>
  <si>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</si>
  <si>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</si>
  <si>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</si>
  <si>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</si>
  <si>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</si>
  <si>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</si>
  <si>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</si>
  <si>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</si>
  <si>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</si>
  <si>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</si>
  <si>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</si>
  <si>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</si>
  <si>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</si>
  <si>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</si>
  <si>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</si>
  <si>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</si>
  <si>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</si>
  <si>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</si>
  <si>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</si>
  <si>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</si>
  <si>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</si>
  <si>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</si>
  <si>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</si>
  <si>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</si>
  <si>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</si>
  <si>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</si>
  <si>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2013-ųjų metų asignavimų planas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</si>
  <si>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</si>
  <si>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</si>
  <si>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</si>
  <si>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</si>
  <si>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</si>
  <si>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</si>
  <si>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</si>
  <si>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</si>
  <si>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</si>
  <si>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</si>
  <si>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</si>
  <si>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03</t>
  </si>
  <si>
    <t>04</t>
  </si>
  <si>
    <t>05</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</si>
  <si>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</si>
  <si>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</si>
  <si>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</si>
  <si>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</si>
  <si>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</si>
  <si>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</si>
  <si>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</si>
  <si>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</si>
  <si>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I etape parengta planų iš viso, vnt.</t>
  </si>
  <si>
    <t>II etape parengta planų iš viso, vnt.</t>
  </si>
  <si>
    <t>Parengta planų, vnt.</t>
  </si>
  <si>
    <t>Teritorijos tarp Senosios Smiltelės, Marių, Sirvytės ir kt. gatvių detaliojo plano parengimas</t>
  </si>
  <si>
    <t>Klaipėdos miesto aplinkos infrastruktūros bei įrangos išdėstymo ir išvaizdos bendro formavimo specialiojo plano parengimas</t>
  </si>
  <si>
    <t>Parengtas techninis projektas, vnt.</t>
  </si>
  <si>
    <t>Miesto urbanistinio planavimo tobulinimas:</t>
  </si>
  <si>
    <t>Miesto vystymo zonų prioritetų nustatymo schemos (specialiojo plano koncepcijos) parengimas</t>
  </si>
  <si>
    <t>Visuomenės informavimo ir įtraukimo į teritorijų planavimą infrastruktūros sukūrimas</t>
  </si>
  <si>
    <t>Parengta miesto urbanistinio planavimo dokumentų, vnt.</t>
  </si>
  <si>
    <t>Metinio architektūros darbų leidinio „Klaipėdos architektūra“  išleidimas ir architektūrinės parodos su aptarimu organizavimas</t>
  </si>
  <si>
    <t>Leidinys „Klaipėdos architektūra“, egz.</t>
  </si>
  <si>
    <t>Rengti atskirų žemės sklypų planus bei susijusius dokumentus</t>
  </si>
  <si>
    <t>Užtikrinti geoinformacinių sistemų (GIS) administravimą ir vykdomų geodezinių darbų kontrolę</t>
  </si>
  <si>
    <t>Žemės sklypų planų, prilyginamų detaliojo teritorijų planavimo dokumentams, rengimas</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</si>
  <si>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</si>
  <si>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</si>
  <si>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</si>
  <si>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</si>
  <si>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</si>
  <si>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Valstybinės reikšmės miškų schemos pakeitimo projektų rengimas</t>
  </si>
  <si>
    <t>Parengta projektų, vnt.</t>
  </si>
  <si>
    <t>Savivaldybės administracijos GIS programinės įrangos ir informacinių sistemų, veikiančių GIS pagrindu, atnaujinimas, papildymas</t>
  </si>
  <si>
    <t>Atnaujinta duomenų bazių, vnt.</t>
  </si>
  <si>
    <t>Topografinių-inžinerinių nuotraukų vykdymui reikalingų išeitinių duomenų išdavimas, atliktų geodezinių darbų kontrolės vykdymas</t>
  </si>
  <si>
    <t>Savivaldybės teritorijoje esančių geodezinių ženklų inventorizacija ir Klaipėdos miesto administracinės ribos posūkių taškų sunaikintų riboženklių atstatymas</t>
  </si>
  <si>
    <t>Inventorizuota geodezinių ženklų, %</t>
  </si>
  <si>
    <t>Lietaus nuotekų tinklų GIS duomenų bazės sukūrimas</t>
  </si>
  <si>
    <t>Užtikrinti Klaipėdos miesto nekilnojamojo kultūros paveldo išsaugojimą</t>
  </si>
  <si>
    <t>Apskaityti bei vertinti kultūros paveldo objektus</t>
  </si>
  <si>
    <t>Vykdyti kultūros paveldo objektų priežiūrą</t>
  </si>
  <si>
    <t>Kultūrinės vertės nustatymo objektų dokumentacijos parengimas</t>
  </si>
  <si>
    <t>Informacinio leidinio apie paveldo objektus leidyba</t>
  </si>
  <si>
    <t>Išleistas leidinys, egz.</t>
  </si>
  <si>
    <t>Kultūros paveldo objektų fasadų atnaujinimas</t>
  </si>
  <si>
    <t>Atnaujinta fasadų, vnt.</t>
  </si>
  <si>
    <t>Parengta techninių projektų, vnt.</t>
  </si>
  <si>
    <t>LRVB</t>
  </si>
  <si>
    <t>Strateginis tikslas 01. Didinti miesto konkurencingumą, kryptingai vystant infrastruktūrą ir sudarant palankias sąlygas verslui</t>
  </si>
  <si>
    <t>Paremta savininkų, sk.</t>
  </si>
  <si>
    <t>Parengta koncepcija, vnt.</t>
  </si>
  <si>
    <t>Skulptūrų parko (buv. senųjų miesto kapinių) sutvarkymo ir vizualinės informacinės sistemos sukūrimo koncepcijos parengimas</t>
  </si>
  <si>
    <t>Detaliųjų planų rengimas:</t>
  </si>
  <si>
    <t>„Laivitės“ teritorijos detaliojo plano parengimas</t>
  </si>
  <si>
    <t>Specialiųjų planų ir techninių projektų rengimas:</t>
  </si>
  <si>
    <t>5</t>
  </si>
  <si>
    <r>
      <t xml:space="preserve">ES projekto „Teritorinio planavimo dokumentų rengimas“ įgyvendinimas.   </t>
    </r>
    <r>
      <rPr>
        <b/>
        <sz val="10"/>
        <rFont val="Times New Roman"/>
        <family val="1"/>
        <charset val="186"/>
      </rPr>
      <t>I etapas:</t>
    </r>
  </si>
  <si>
    <t>Viešo naudojimo erdvių miesto istorinėje dalyje (U16) sutvarkymo detaliojo plano parengimas</t>
  </si>
  <si>
    <t>Žemės sklypo tarp Didžiosios Vandens g., Pasiuntinių g., Tomo g. ir Vežėjų g. detaliojo plano parengimas</t>
  </si>
  <si>
    <t xml:space="preserve">Gyvenamųjų teritorijų tarp Tilžės g., Baltikalnio g., Gluosnių g., kitų detaliai suplanuotų teritorijų ir Kooperacijos g. detalusis planas </t>
  </si>
  <si>
    <t>Klaipėdos miesto dviračių infrastruktūros plėtros specialusis planas</t>
  </si>
  <si>
    <t xml:space="preserve">Žardės piliakalnio gyvenamojo rajono inžinerinės ir susisiekimo infrastruktūros specialusis planas </t>
  </si>
  <si>
    <t>II etapas:</t>
  </si>
  <si>
    <r>
      <rPr>
        <b/>
        <sz val="10"/>
        <rFont val="Times New Roman"/>
        <family val="1"/>
        <charset val="186"/>
      </rPr>
      <t>III etapas</t>
    </r>
    <r>
      <rPr>
        <sz val="10"/>
        <rFont val="Times New Roman"/>
        <family val="1"/>
        <charset val="186"/>
      </rPr>
      <t>:</t>
    </r>
  </si>
  <si>
    <t>Sukurtas lietaus nuotekų tinklų GIS duomenų bazė, vnt.</t>
  </si>
  <si>
    <t>Rekreacinių teritorijų nuo Švyturio g., Melnragės, Girulių iki Karklės dviračių takų ir kraštovaizdžio specialiojo plano parengimas</t>
  </si>
  <si>
    <t xml:space="preserve">Senamiesčio centrinės dalies ir turgavietės detaliojo plano parengimas </t>
  </si>
  <si>
    <t>Teritorijos tarp Danės g. tęsinio, Artojų g., skvero ir Danės upės detaliojo plano parengimas</t>
  </si>
  <si>
    <t>Teritorijos tarp Baltijos pr., Minijos g., Dubysos g. ir Šilutės pl. detaliojo plano parengimas</t>
  </si>
  <si>
    <t>Girulių detaliojo plano parengimas</t>
  </si>
  <si>
    <t>110 kV įtampos oro linijos atšakos nuo Stadiono g. iki magistralinio kelio A13 pakeitimo kabeline linija specialiojo plano parengimas</t>
  </si>
  <si>
    <t>Bendrojo plano sprendinių įgyvendinimo ekspertų paslaugų pirkimas</t>
  </si>
  <si>
    <t>Žemės sklypų prie daugiabučių namų įteisinimas</t>
  </si>
  <si>
    <t>Suorganizuota paroda</t>
  </si>
  <si>
    <t xml:space="preserve"> 2013–2015 M. KLAIPĖDOS MIESTO SAVIVALDYBĖS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</si>
  <si>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</si>
  <si>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P2.2.2.2</t>
  </si>
  <si>
    <t>P2.4.1.1</t>
  </si>
  <si>
    <t>P2.4.1.2</t>
  </si>
  <si>
    <t>P3.2.1.5.</t>
  </si>
  <si>
    <t>Atnaujinta topografinių-inžinerinių nuotraukų kokybės tikrinimo programų, vnt.</t>
  </si>
  <si>
    <t>Parengta objektų kultūrinės vertės nustatymo dokumentacija, sk.</t>
  </si>
  <si>
    <t>Žemės sklypų planų rengimas:</t>
  </si>
  <si>
    <t>P2.2.2.4</t>
  </si>
  <si>
    <t>P2.4.3.2</t>
  </si>
  <si>
    <t>P2.4.3.3.</t>
  </si>
  <si>
    <t>Parengta planų, iš viso</t>
  </si>
  <si>
    <t>Klaipėdos miesto šventinės puošybos sistemos ir įrangos, reprezentacinių zonų apšvietimo kompleksinio projekto parengimas;</t>
  </si>
  <si>
    <t>III etape parengta planų iš viso, vnt.</t>
  </si>
  <si>
    <t>2014 m.  poreikis</t>
  </si>
  <si>
    <t>2015 m. poreikis</t>
  </si>
  <si>
    <t xml:space="preserve">Iš viso  programai: </t>
  </si>
  <si>
    <t>Klaipėdos mieto rytinės dalies A teritorijos susisiekimo infrastruktūros  vystymo specialiojo plano parengimas</t>
  </si>
  <si>
    <t>Danės upės pakrantės iki Joniškės ir Liepų g. detaliojo plano parengimas</t>
  </si>
  <si>
    <t>SB(L)</t>
  </si>
  <si>
    <r>
      <t xml:space="preserve">Programų lėšų likučių laikinai laisvos lėšos </t>
    </r>
    <r>
      <rPr>
        <b/>
        <sz val="10"/>
        <rFont val="Times New Roman"/>
        <family val="1"/>
        <charset val="186"/>
      </rPr>
      <t>SB(L)</t>
    </r>
  </si>
  <si>
    <t>Žemės sklypų Bangų g. 7, Gluosnių g. 8 ir juos supančios aplinkos detaliojo plano sprendinių keitimo teritorijos daliai prie Bangų gatvės detaliojo plano parengimas</t>
  </si>
  <si>
    <t xml:space="preserve">Žemės sklypo Danės g. 19, Klaipėdoje, ir jo supančios aplinkos detaliojo plano parengimas </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</si>
  <si>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</si>
  <si>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Gyvenamųjų teritorijų tarp Taikos pr., Tilžės g., Rumpiškės g., Sausio 15-osios g., kitų detaliai suplanuotų teritorijų, Ryšininkų g. ir Paryžiaus Komunos g. detalusis planas </t>
  </si>
  <si>
    <t xml:space="preserve">Smiltynės g. 1 ir 2 detaliojo plano parengimas </t>
  </si>
  <si>
    <t xml:space="preserve">~30 ha Smiltynės teritorijos prie jachtklubo detaliojo plano parengimas </t>
  </si>
  <si>
    <t>Senamiesčio ir miesto istorinės dalies viešųjų erdvių tvarkybos techninių projektų parengimas (2013 m. 1923 m. paminklo sukilėliams restauravimas)</t>
  </si>
  <si>
    <t>Atnaujintų GIS licencijuotų darbo vietų, vnt.</t>
  </si>
  <si>
    <t>Buvusių karinių objektų pajūryje pritaikymas rekreacinėms reikmėms: teritorijos nuo Audros g. tęsinio iki jūros, prie buvusių karinių objektų  (Antrojo pasaulinio karo vokiečių baterijos) Melnragės pajūryje iki Klaipėdos valstybinio jūrų uosto teritorijos prie šiaurinio molo detaliojo plano parengimas bei 2 teritorijų Smiltynėje detaliųjų planų parengimas</t>
  </si>
  <si>
    <t>Teritorijos tarp Tilžės gatvės, geležinkelio, Klemiškės g. ir kelio A13 detaliojo plano parengimas (sporto komplekso ir Kauno g. tęsinio)</t>
  </si>
  <si>
    <t>Medelyno teritorijos detaliojo plano parengimas</t>
  </si>
  <si>
    <t>Pastatų – paveldo objektų tvarkybos darbų rėmimas (pagal Paveldotvarkos programą)</t>
  </si>
  <si>
    <t>Siūlomas keisti 2013-ųjų metų maksimalių asignavimų planas</t>
  </si>
  <si>
    <t>Skirtumas</t>
  </si>
  <si>
    <t xml:space="preserve"> </t>
  </si>
  <si>
    <t>2013–2015 M. KLAIPĖDOS MIESTO SAVIVALDYBĖS</t>
  </si>
  <si>
    <t>tūkst.lt</t>
  </si>
  <si>
    <r>
      <t xml:space="preserve">ES projekto „Teritorinio planavimo dokumentų rengimas“ įgyvendinimas. </t>
    </r>
    <r>
      <rPr>
        <b/>
        <sz val="10"/>
        <rFont val="Times New Roman"/>
        <family val="1"/>
        <charset val="186"/>
      </rPr>
      <t>I etapas:</t>
    </r>
  </si>
  <si>
    <t>SB(VPL)</t>
  </si>
  <si>
    <r>
      <t>Savivaldybės biudžeto viršplaninės lėšos</t>
    </r>
    <r>
      <rPr>
        <b/>
        <sz val="10"/>
        <rFont val="Times New Roman"/>
        <family val="1"/>
        <charset val="186"/>
      </rPr>
      <t xml:space="preserve"> SB(VPL)</t>
    </r>
  </si>
  <si>
    <t>Penkių daugiabučių gyvenamųjų namų kvartalų detaliųjų planų parengimas: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166 ha teritorijos, ribojamos Jūrininkų pr., Šilutės pl., Smiltelės g., ir  Liubeko g.; 5. apie 71 ha teritorijos tarp Jūreivių g., Poilsio g., Strėvos g. tęsinio, Mituvos g., Žalgirio g., Kalnupės g., Nidos g. ir Rambyno g.</t>
  </si>
</sst>
</file>

<file path=xl/styles.xml><?xml version="1.0" encoding="utf-8"?>
<styleSheet xmlns="http://schemas.openxmlformats.org/spreadsheetml/2006/main">
  <numFmts count="2">
    <numFmt numFmtId="164" formatCode="0.0"/>
    <numFmt numFmtId="165" formatCode="#,##0.0"/>
  </numFmts>
  <fonts count="12">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sz val="10"/>
      <color indexed="10"/>
      <name val="Times New Roman"/>
      <family val="1"/>
      <charset val="186"/>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38">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xf>
    <xf numFmtId="49" fontId="5" fillId="3" borderId="5"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5" fillId="4" borderId="8" xfId="0" applyFont="1" applyFill="1" applyBorder="1" applyAlignment="1">
      <alignment horizontal="center" vertical="top"/>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6" xfId="0" applyFont="1" applyFill="1" applyBorder="1" applyAlignment="1">
      <alignment horizontal="center" vertical="top"/>
    </xf>
    <xf numFmtId="49" fontId="5" fillId="2" borderId="12" xfId="0" applyNumberFormat="1" applyFont="1" applyFill="1" applyBorder="1" applyAlignment="1">
      <alignment horizontal="center" vertical="top"/>
    </xf>
    <xf numFmtId="0" fontId="5" fillId="4" borderId="13" xfId="0" applyFont="1" applyFill="1" applyBorder="1" applyAlignment="1">
      <alignment horizontal="center" vertical="top"/>
    </xf>
    <xf numFmtId="49" fontId="5" fillId="5" borderId="4" xfId="0" applyNumberFormat="1" applyFont="1" applyFill="1" applyBorder="1" applyAlignment="1">
      <alignment horizontal="center" vertical="top"/>
    </xf>
    <xf numFmtId="164" fontId="5" fillId="2" borderId="14" xfId="0" applyNumberFormat="1" applyFont="1" applyFill="1" applyBorder="1" applyAlignment="1">
      <alignment horizontal="right" vertical="top"/>
    </xf>
    <xf numFmtId="164" fontId="5" fillId="2" borderId="15" xfId="0" applyNumberFormat="1" applyFont="1" applyFill="1" applyBorder="1" applyAlignment="1">
      <alignment horizontal="right" vertical="top"/>
    </xf>
    <xf numFmtId="164" fontId="3" fillId="4" borderId="16" xfId="0" applyNumberFormat="1" applyFont="1" applyFill="1" applyBorder="1" applyAlignment="1">
      <alignment horizontal="right" vertical="top"/>
    </xf>
    <xf numFmtId="164" fontId="3" fillId="4" borderId="17" xfId="0" applyNumberFormat="1" applyFont="1" applyFill="1" applyBorder="1" applyAlignment="1">
      <alignment horizontal="right" vertical="top"/>
    </xf>
    <xf numFmtId="164" fontId="3" fillId="4" borderId="18" xfId="0" applyNumberFormat="1" applyFont="1" applyFill="1" applyBorder="1" applyAlignment="1">
      <alignment horizontal="right" vertical="top"/>
    </xf>
    <xf numFmtId="164" fontId="3" fillId="6" borderId="6" xfId="0" applyNumberFormat="1" applyFont="1" applyFill="1" applyBorder="1" applyAlignment="1">
      <alignment horizontal="right" vertical="top" wrapText="1"/>
    </xf>
    <xf numFmtId="164" fontId="3" fillId="4" borderId="19" xfId="0" applyNumberFormat="1" applyFont="1" applyFill="1" applyBorder="1" applyAlignment="1">
      <alignment horizontal="right" vertical="top"/>
    </xf>
    <xf numFmtId="164" fontId="3" fillId="4" borderId="20" xfId="0" applyNumberFormat="1" applyFont="1" applyFill="1" applyBorder="1" applyAlignment="1">
      <alignment horizontal="right" vertical="top"/>
    </xf>
    <xf numFmtId="164" fontId="3" fillId="4" borderId="21" xfId="0" applyNumberFormat="1" applyFont="1" applyFill="1" applyBorder="1" applyAlignment="1">
      <alignment horizontal="right" vertical="top"/>
    </xf>
    <xf numFmtId="164" fontId="3" fillId="6" borderId="7" xfId="0" applyNumberFormat="1" applyFont="1" applyFill="1" applyBorder="1" applyAlignment="1">
      <alignment horizontal="right" vertical="top" wrapText="1"/>
    </xf>
    <xf numFmtId="164" fontId="3" fillId="4" borderId="22" xfId="0" applyNumberFormat="1" applyFont="1" applyFill="1" applyBorder="1" applyAlignment="1">
      <alignment horizontal="right" vertical="top"/>
    </xf>
    <xf numFmtId="164" fontId="3" fillId="4" borderId="23"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5" fillId="4" borderId="26" xfId="0" applyNumberFormat="1" applyFont="1" applyFill="1" applyBorder="1" applyAlignment="1">
      <alignment horizontal="right" vertical="top"/>
    </xf>
    <xf numFmtId="164" fontId="5" fillId="4" borderId="2" xfId="0" applyNumberFormat="1" applyFont="1" applyFill="1" applyBorder="1" applyAlignment="1">
      <alignment horizontal="right" vertical="top"/>
    </xf>
    <xf numFmtId="164" fontId="5" fillId="4" borderId="8"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164" fontId="5" fillId="3" borderId="15" xfId="0" applyNumberFormat="1" applyFont="1" applyFill="1" applyBorder="1" applyAlignment="1">
      <alignment horizontal="right" vertical="top"/>
    </xf>
    <xf numFmtId="0" fontId="3" fillId="0" borderId="27" xfId="0" applyFont="1" applyFill="1" applyBorder="1" applyAlignment="1">
      <alignment horizontal="center" vertical="top" wrapText="1"/>
    </xf>
    <xf numFmtId="0" fontId="3" fillId="0" borderId="27" xfId="0" applyFont="1" applyFill="1" applyBorder="1" applyAlignment="1">
      <alignment horizontal="center" vertical="top"/>
    </xf>
    <xf numFmtId="0" fontId="3" fillId="0" borderId="6" xfId="0" applyFont="1" applyBorder="1" applyAlignment="1">
      <alignment horizontal="center" vertical="top" wrapText="1"/>
    </xf>
    <xf numFmtId="0" fontId="3" fillId="0" borderId="27" xfId="0" applyFont="1" applyBorder="1" applyAlignment="1">
      <alignment horizontal="center" vertical="top" wrapText="1"/>
    </xf>
    <xf numFmtId="164" fontId="5" fillId="5" borderId="28" xfId="0" applyNumberFormat="1" applyFont="1" applyFill="1" applyBorder="1" applyAlignment="1">
      <alignment horizontal="right" vertical="top"/>
    </xf>
    <xf numFmtId="164" fontId="5" fillId="5" borderId="26" xfId="0" applyNumberFormat="1" applyFont="1" applyFill="1" applyBorder="1" applyAlignment="1">
      <alignment horizontal="right" vertical="top"/>
    </xf>
    <xf numFmtId="164" fontId="5" fillId="5" borderId="4" xfId="0" applyNumberFormat="1" applyFont="1" applyFill="1" applyBorder="1" applyAlignment="1">
      <alignment horizontal="right" vertical="top"/>
    </xf>
    <xf numFmtId="164" fontId="5" fillId="5" borderId="5" xfId="0" applyNumberFormat="1" applyFont="1" applyFill="1" applyBorder="1" applyAlignment="1">
      <alignment horizontal="right" vertical="top"/>
    </xf>
    <xf numFmtId="0" fontId="3" fillId="0" borderId="11" xfId="0" applyFont="1" applyBorder="1" applyAlignment="1">
      <alignment vertical="top" wrapText="1"/>
    </xf>
    <xf numFmtId="0" fontId="3" fillId="0" borderId="29" xfId="0" applyFont="1" applyFill="1" applyBorder="1" applyAlignment="1">
      <alignment horizontal="center" vertical="top" wrapText="1"/>
    </xf>
    <xf numFmtId="0" fontId="8" fillId="0" borderId="30" xfId="0" applyFont="1" applyBorder="1" applyAlignment="1">
      <alignment horizontal="center" vertical="center" wrapText="1"/>
    </xf>
    <xf numFmtId="164" fontId="3" fillId="0" borderId="29" xfId="0" applyNumberFormat="1" applyFont="1" applyBorder="1" applyAlignment="1">
      <alignment horizontal="right" vertical="top"/>
    </xf>
    <xf numFmtId="164" fontId="5" fillId="4" borderId="13" xfId="0" applyNumberFormat="1" applyFont="1" applyFill="1" applyBorder="1" applyAlignment="1">
      <alignment horizontal="right" vertical="top"/>
    </xf>
    <xf numFmtId="164" fontId="5" fillId="5" borderId="6" xfId="0" applyNumberFormat="1" applyFont="1" applyFill="1" applyBorder="1" applyAlignment="1">
      <alignment horizontal="right" vertical="top"/>
    </xf>
    <xf numFmtId="164" fontId="5" fillId="5" borderId="29" xfId="0" applyNumberFormat="1" applyFont="1" applyFill="1" applyBorder="1" applyAlignment="1">
      <alignment horizontal="right" vertical="top"/>
    </xf>
    <xf numFmtId="3" fontId="3" fillId="0" borderId="20"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0" borderId="33"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164" fontId="3" fillId="0" borderId="7" xfId="0" applyNumberFormat="1" applyFont="1" applyFill="1" applyBorder="1" applyAlignment="1">
      <alignment horizontal="right" vertical="top"/>
    </xf>
    <xf numFmtId="0" fontId="3" fillId="0" borderId="29" xfId="0" applyFont="1" applyFill="1" applyBorder="1" applyAlignment="1">
      <alignment horizontal="center" vertical="top"/>
    </xf>
    <xf numFmtId="164" fontId="3" fillId="4" borderId="37" xfId="0" applyNumberFormat="1" applyFont="1" applyFill="1" applyBorder="1" applyAlignment="1">
      <alignment horizontal="right" vertical="top"/>
    </xf>
    <xf numFmtId="164" fontId="3" fillId="4" borderId="38" xfId="0" applyNumberFormat="1" applyFont="1" applyFill="1" applyBorder="1" applyAlignment="1">
      <alignment horizontal="right" vertical="top"/>
    </xf>
    <xf numFmtId="164" fontId="3" fillId="6" borderId="29" xfId="0" applyNumberFormat="1" applyFont="1" applyFill="1" applyBorder="1" applyAlignment="1">
      <alignment horizontal="right" vertical="top" wrapText="1"/>
    </xf>
    <xf numFmtId="164" fontId="3" fillId="4" borderId="39" xfId="0" applyNumberFormat="1" applyFont="1" applyFill="1" applyBorder="1" applyAlignment="1">
      <alignment horizontal="right" vertical="top"/>
    </xf>
    <xf numFmtId="164" fontId="3" fillId="4" borderId="1" xfId="0" applyNumberFormat="1" applyFont="1" applyFill="1" applyBorder="1" applyAlignment="1">
      <alignment horizontal="right" vertical="top"/>
    </xf>
    <xf numFmtId="164" fontId="3" fillId="4" borderId="40" xfId="0" applyNumberFormat="1" applyFont="1" applyFill="1" applyBorder="1" applyAlignment="1">
      <alignment horizontal="right" vertical="top"/>
    </xf>
    <xf numFmtId="164" fontId="3" fillId="6" borderId="27" xfId="0" applyNumberFormat="1" applyFont="1" applyFill="1" applyBorder="1" applyAlignment="1">
      <alignment horizontal="right" vertical="top" wrapText="1"/>
    </xf>
    <xf numFmtId="164" fontId="3" fillId="4" borderId="41" xfId="0" applyNumberFormat="1" applyFont="1" applyFill="1" applyBorder="1" applyAlignment="1">
      <alignment horizontal="right" vertical="top"/>
    </xf>
    <xf numFmtId="164" fontId="3" fillId="0" borderId="27" xfId="0" applyNumberFormat="1" applyFont="1" applyFill="1"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2" xfId="0" applyFont="1" applyFill="1" applyBorder="1" applyAlignment="1">
      <alignment horizontal="left" vertical="top" wrapText="1"/>
    </xf>
    <xf numFmtId="0" fontId="3" fillId="6" borderId="39" xfId="0" applyFont="1" applyFill="1" applyBorder="1" applyAlignment="1">
      <alignment vertical="top" wrapText="1"/>
    </xf>
    <xf numFmtId="3" fontId="3" fillId="0" borderId="37" xfId="0" applyNumberFormat="1" applyFont="1" applyFill="1" applyBorder="1" applyAlignment="1">
      <alignment horizontal="center" vertical="top"/>
    </xf>
    <xf numFmtId="3" fontId="3" fillId="0" borderId="44" xfId="0" applyNumberFormat="1" applyFont="1" applyFill="1" applyBorder="1" applyAlignment="1">
      <alignment horizontal="center" vertical="top"/>
    </xf>
    <xf numFmtId="0" fontId="3" fillId="6" borderId="19" xfId="0" applyFont="1" applyFill="1" applyBorder="1" applyAlignment="1">
      <alignment vertical="top" wrapText="1"/>
    </xf>
    <xf numFmtId="3" fontId="3" fillId="6" borderId="1" xfId="0" applyNumberFormat="1" applyFont="1" applyFill="1" applyBorder="1" applyAlignment="1">
      <alignment horizontal="center" vertical="top"/>
    </xf>
    <xf numFmtId="3" fontId="3" fillId="6" borderId="42" xfId="0" applyNumberFormat="1" applyFont="1" applyFill="1" applyBorder="1" applyAlignment="1">
      <alignment horizontal="center" vertical="top"/>
    </xf>
    <xf numFmtId="0" fontId="3" fillId="3" borderId="36" xfId="0" applyFont="1" applyFill="1" applyBorder="1" applyAlignment="1">
      <alignment horizontal="center" vertical="top" wrapText="1"/>
    </xf>
    <xf numFmtId="0" fontId="3" fillId="3" borderId="45" xfId="0" applyFont="1" applyFill="1" applyBorder="1" applyAlignment="1">
      <alignment horizontal="center" vertical="top" wrapText="1"/>
    </xf>
    <xf numFmtId="0" fontId="3" fillId="0" borderId="42" xfId="0" applyFont="1" applyFill="1" applyBorder="1" applyAlignment="1">
      <alignment vertical="top" wrapText="1"/>
    </xf>
    <xf numFmtId="0" fontId="3" fillId="0" borderId="29" xfId="0" applyFont="1" applyBorder="1" applyAlignment="1">
      <alignment horizontal="center" vertical="top" wrapText="1"/>
    </xf>
    <xf numFmtId="0" fontId="3" fillId="0" borderId="0" xfId="0" applyFont="1" applyAlignment="1">
      <alignment vertical="center"/>
    </xf>
    <xf numFmtId="0" fontId="2" fillId="0" borderId="19" xfId="0" applyFont="1" applyBorder="1" applyAlignment="1">
      <alignment horizontal="center" vertical="center" textRotation="90" wrapText="1"/>
    </xf>
    <xf numFmtId="49" fontId="5" fillId="2" borderId="9" xfId="0" applyNumberFormat="1" applyFont="1" applyFill="1" applyBorder="1" applyAlignment="1">
      <alignment vertical="top"/>
    </xf>
    <xf numFmtId="49" fontId="5" fillId="3" borderId="34" xfId="0" applyNumberFormat="1" applyFont="1" applyFill="1" applyBorder="1" applyAlignment="1">
      <alignment vertical="top"/>
    </xf>
    <xf numFmtId="49" fontId="5" fillId="0" borderId="34" xfId="0" applyNumberFormat="1" applyFont="1" applyBorder="1" applyAlignment="1">
      <alignment vertical="top"/>
    </xf>
    <xf numFmtId="49" fontId="5" fillId="2" borderId="10" xfId="0" applyNumberFormat="1" applyFont="1" applyFill="1" applyBorder="1" applyAlignment="1">
      <alignment vertical="top"/>
    </xf>
    <xf numFmtId="49" fontId="5" fillId="3" borderId="20" xfId="0" applyNumberFormat="1" applyFont="1" applyFill="1" applyBorder="1" applyAlignment="1">
      <alignment vertical="top"/>
    </xf>
    <xf numFmtId="49" fontId="5" fillId="0" borderId="20" xfId="0" applyNumberFormat="1" applyFont="1" applyBorder="1" applyAlignment="1">
      <alignment vertical="top"/>
    </xf>
    <xf numFmtId="164" fontId="3" fillId="6" borderId="27" xfId="0" applyNumberFormat="1" applyFont="1" applyFill="1" applyBorder="1" applyAlignment="1">
      <alignment horizontal="right" vertical="top"/>
    </xf>
    <xf numFmtId="3" fontId="3" fillId="6" borderId="35" xfId="0" applyNumberFormat="1" applyFont="1" applyFill="1" applyBorder="1" applyAlignment="1">
      <alignment horizontal="center" vertical="top"/>
    </xf>
    <xf numFmtId="3" fontId="3" fillId="6" borderId="20" xfId="0" applyNumberFormat="1" applyFont="1" applyFill="1" applyBorder="1" applyAlignment="1">
      <alignment horizontal="center" vertical="top"/>
    </xf>
    <xf numFmtId="3" fontId="3" fillId="6" borderId="31" xfId="0" applyNumberFormat="1" applyFont="1" applyFill="1" applyBorder="1" applyAlignment="1">
      <alignment horizontal="center" vertical="top"/>
    </xf>
    <xf numFmtId="3" fontId="3" fillId="6" borderId="32" xfId="0" applyNumberFormat="1" applyFont="1" applyFill="1" applyBorder="1" applyAlignment="1">
      <alignment horizontal="center" vertical="top"/>
    </xf>
    <xf numFmtId="3" fontId="3" fillId="6" borderId="33" xfId="0" applyNumberFormat="1" applyFont="1" applyFill="1" applyBorder="1" applyAlignment="1">
      <alignment horizontal="center" vertical="top"/>
    </xf>
    <xf numFmtId="0" fontId="3" fillId="0" borderId="27" xfId="0" applyFont="1" applyBorder="1" applyAlignment="1">
      <alignment horizontal="center" vertical="top"/>
    </xf>
    <xf numFmtId="164" fontId="3" fillId="4" borderId="10" xfId="0" applyNumberFormat="1" applyFont="1" applyFill="1" applyBorder="1" applyAlignment="1">
      <alignment horizontal="right" vertical="top"/>
    </xf>
    <xf numFmtId="0" fontId="3" fillId="0" borderId="25" xfId="0" applyFont="1" applyFill="1" applyBorder="1" applyAlignment="1">
      <alignment horizontal="center" vertical="top" wrapText="1"/>
    </xf>
    <xf numFmtId="164" fontId="3" fillId="4" borderId="46" xfId="0" applyNumberFormat="1" applyFont="1" applyFill="1" applyBorder="1" applyAlignment="1">
      <alignment horizontal="right" vertical="top"/>
    </xf>
    <xf numFmtId="0" fontId="3" fillId="6" borderId="47" xfId="0" applyFont="1" applyFill="1" applyBorder="1" applyAlignment="1">
      <alignment vertical="top" wrapText="1"/>
    </xf>
    <xf numFmtId="3" fontId="3" fillId="0" borderId="23"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164" fontId="3" fillId="4" borderId="48" xfId="0" applyNumberFormat="1" applyFont="1" applyFill="1" applyBorder="1" applyAlignment="1">
      <alignment horizontal="right" vertical="top"/>
    </xf>
    <xf numFmtId="164" fontId="3" fillId="4" borderId="47" xfId="0" applyNumberFormat="1" applyFont="1" applyFill="1" applyBorder="1" applyAlignment="1">
      <alignment horizontal="right" vertical="top"/>
    </xf>
    <xf numFmtId="0" fontId="3" fillId="0" borderId="25" xfId="0" applyFont="1" applyBorder="1" applyAlignment="1">
      <alignment horizontal="center" vertical="top"/>
    </xf>
    <xf numFmtId="164" fontId="3" fillId="6" borderId="25" xfId="0" applyNumberFormat="1" applyFont="1" applyFill="1" applyBorder="1" applyAlignment="1">
      <alignment horizontal="right" vertical="top" wrapText="1"/>
    </xf>
    <xf numFmtId="3" fontId="3" fillId="6" borderId="23" xfId="0" applyNumberFormat="1" applyFont="1" applyFill="1" applyBorder="1" applyAlignment="1">
      <alignment horizontal="center" vertical="top"/>
    </xf>
    <xf numFmtId="3" fontId="3" fillId="6" borderId="43" xfId="0" applyNumberFormat="1" applyFont="1" applyFill="1" applyBorder="1" applyAlignment="1">
      <alignment horizontal="center" vertical="top"/>
    </xf>
    <xf numFmtId="0" fontId="3" fillId="0" borderId="49" xfId="0" applyFont="1" applyBorder="1" applyAlignment="1">
      <alignment vertical="top"/>
    </xf>
    <xf numFmtId="3" fontId="3" fillId="6" borderId="23" xfId="0" applyNumberFormat="1" applyFont="1" applyFill="1" applyBorder="1" applyAlignment="1">
      <alignment horizontal="center" vertical="top" wrapText="1"/>
    </xf>
    <xf numFmtId="3" fontId="3" fillId="6" borderId="43" xfId="0" applyNumberFormat="1" applyFont="1" applyFill="1" applyBorder="1" applyAlignment="1">
      <alignment horizontal="center" vertical="top" wrapText="1"/>
    </xf>
    <xf numFmtId="49" fontId="5" fillId="0" borderId="21" xfId="0" applyNumberFormat="1" applyFont="1" applyBorder="1" applyAlignment="1">
      <alignment vertical="top"/>
    </xf>
    <xf numFmtId="0" fontId="3" fillId="0" borderId="10" xfId="0" applyFont="1" applyFill="1" applyBorder="1" applyAlignment="1">
      <alignment vertical="center" wrapText="1"/>
    </xf>
    <xf numFmtId="0" fontId="3" fillId="0" borderId="31" xfId="0" applyFont="1" applyBorder="1" applyAlignment="1">
      <alignment vertical="top" wrapText="1"/>
    </xf>
    <xf numFmtId="49" fontId="5" fillId="2" borderId="11" xfId="0" applyNumberFormat="1" applyFont="1" applyFill="1" applyBorder="1" applyAlignment="1">
      <alignment vertical="top"/>
    </xf>
    <xf numFmtId="49" fontId="5" fillId="3" borderId="32" xfId="0" applyNumberFormat="1" applyFont="1" applyFill="1" applyBorder="1" applyAlignment="1">
      <alignment vertical="top"/>
    </xf>
    <xf numFmtId="49" fontId="5" fillId="0" borderId="32" xfId="0" applyNumberFormat="1" applyFont="1" applyBorder="1" applyAlignment="1">
      <alignment vertical="top"/>
    </xf>
    <xf numFmtId="0" fontId="2" fillId="0" borderId="28" xfId="0" applyFont="1" applyBorder="1" applyAlignment="1">
      <alignment horizontal="center" vertical="center" textRotation="90" wrapText="1"/>
    </xf>
    <xf numFmtId="0" fontId="3" fillId="6" borderId="10" xfId="0" applyFont="1" applyFill="1" applyBorder="1" applyAlignment="1">
      <alignment vertical="center" textRotation="90" wrapText="1"/>
    </xf>
    <xf numFmtId="49" fontId="5" fillId="0" borderId="50" xfId="0" applyNumberFormat="1" applyFont="1" applyBorder="1" applyAlignment="1">
      <alignment vertical="top"/>
    </xf>
    <xf numFmtId="164" fontId="3" fillId="4" borderId="9" xfId="0" applyNumberFormat="1" applyFont="1" applyFill="1" applyBorder="1" applyAlignment="1">
      <alignment horizontal="right" vertical="top"/>
    </xf>
    <xf numFmtId="164" fontId="3" fillId="4" borderId="34" xfId="0" applyNumberFormat="1" applyFont="1" applyFill="1" applyBorder="1" applyAlignment="1">
      <alignment horizontal="right" vertical="top"/>
    </xf>
    <xf numFmtId="164" fontId="3" fillId="4" borderId="50" xfId="0" applyNumberFormat="1" applyFont="1" applyFill="1" applyBorder="1" applyAlignment="1">
      <alignment horizontal="right" vertical="top"/>
    </xf>
    <xf numFmtId="164" fontId="3" fillId="6" borderId="51" xfId="0" applyNumberFormat="1" applyFont="1" applyFill="1" applyBorder="1" applyAlignment="1">
      <alignment horizontal="right" vertical="top" wrapText="1"/>
    </xf>
    <xf numFmtId="0" fontId="3" fillId="0" borderId="3" xfId="0" applyFont="1" applyFill="1" applyBorder="1" applyAlignment="1">
      <alignment horizontal="left" vertical="top" wrapText="1"/>
    </xf>
    <xf numFmtId="0" fontId="3" fillId="6" borderId="11" xfId="0" applyFont="1" applyFill="1" applyBorder="1" applyAlignment="1">
      <alignment vertical="center" textRotation="90" wrapText="1"/>
    </xf>
    <xf numFmtId="0" fontId="3" fillId="0" borderId="13" xfId="0" applyFont="1" applyFill="1" applyBorder="1" applyAlignment="1">
      <alignment horizontal="center" vertical="top" wrapText="1"/>
    </xf>
    <xf numFmtId="164" fontId="3" fillId="4" borderId="32" xfId="0" applyNumberFormat="1" applyFont="1" applyFill="1" applyBorder="1" applyAlignment="1">
      <alignment horizontal="right" vertical="top"/>
    </xf>
    <xf numFmtId="164" fontId="3" fillId="4" borderId="52" xfId="0" applyNumberFormat="1" applyFont="1" applyFill="1" applyBorder="1" applyAlignment="1">
      <alignment horizontal="right" vertical="top"/>
    </xf>
    <xf numFmtId="164" fontId="3" fillId="6" borderId="13" xfId="0" applyNumberFormat="1" applyFont="1" applyFill="1" applyBorder="1" applyAlignment="1">
      <alignment horizontal="right" vertical="top" wrapText="1"/>
    </xf>
    <xf numFmtId="164" fontId="5" fillId="4" borderId="53" xfId="0" applyNumberFormat="1" applyFont="1" applyFill="1" applyBorder="1" applyAlignment="1">
      <alignment horizontal="right" vertical="top"/>
    </xf>
    <xf numFmtId="164" fontId="3" fillId="6" borderId="0" xfId="0" applyNumberFormat="1" applyFont="1" applyFill="1" applyBorder="1" applyAlignment="1">
      <alignment horizontal="right" vertical="top" wrapText="1"/>
    </xf>
    <xf numFmtId="164" fontId="3" fillId="4" borderId="31" xfId="0" applyNumberFormat="1" applyFont="1" applyFill="1" applyBorder="1" applyAlignment="1">
      <alignment horizontal="right" vertical="top"/>
    </xf>
    <xf numFmtId="164" fontId="5" fillId="4" borderId="28" xfId="0" applyNumberFormat="1" applyFont="1" applyFill="1" applyBorder="1" applyAlignment="1">
      <alignment horizontal="right" vertical="top"/>
    </xf>
    <xf numFmtId="164" fontId="5" fillId="4" borderId="54" xfId="0" applyNumberFormat="1" applyFont="1" applyFill="1" applyBorder="1" applyAlignment="1">
      <alignment horizontal="right" vertical="top"/>
    </xf>
    <xf numFmtId="164" fontId="3" fillId="0" borderId="29"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0" fontId="3" fillId="0" borderId="43" xfId="0" applyFont="1" applyFill="1" applyBorder="1" applyAlignment="1">
      <alignment vertical="top" wrapText="1"/>
    </xf>
    <xf numFmtId="0" fontId="2" fillId="0" borderId="10" xfId="0" applyFont="1" applyBorder="1" applyAlignment="1">
      <alignment horizontal="center" vertical="center" textRotation="90" wrapText="1"/>
    </xf>
    <xf numFmtId="0" fontId="2" fillId="0" borderId="10" xfId="0" applyFont="1" applyBorder="1" applyAlignment="1">
      <alignment vertical="center" textRotation="90" wrapText="1"/>
    </xf>
    <xf numFmtId="164" fontId="5" fillId="3" borderId="56" xfId="0" applyNumberFormat="1" applyFont="1" applyFill="1" applyBorder="1" applyAlignment="1">
      <alignment horizontal="right" vertical="top"/>
    </xf>
    <xf numFmtId="164" fontId="5" fillId="3" borderId="4" xfId="0" applyNumberFormat="1" applyFont="1" applyFill="1" applyBorder="1" applyAlignment="1">
      <alignment horizontal="right" vertical="top"/>
    </xf>
    <xf numFmtId="164" fontId="5" fillId="3" borderId="57" xfId="0" applyNumberFormat="1" applyFont="1" applyFill="1" applyBorder="1" applyAlignment="1">
      <alignment horizontal="right" vertical="top"/>
    </xf>
    <xf numFmtId="164" fontId="5" fillId="3" borderId="30" xfId="0" applyNumberFormat="1" applyFont="1" applyFill="1" applyBorder="1" applyAlignment="1">
      <alignment horizontal="right" vertical="top"/>
    </xf>
    <xf numFmtId="164" fontId="3" fillId="7" borderId="19" xfId="0" applyNumberFormat="1" applyFont="1" applyFill="1" applyBorder="1" applyAlignment="1">
      <alignment horizontal="right" vertical="top"/>
    </xf>
    <xf numFmtId="164" fontId="3" fillId="7" borderId="1" xfId="0" applyNumberFormat="1" applyFont="1" applyFill="1" applyBorder="1" applyAlignment="1">
      <alignment horizontal="right" vertical="top"/>
    </xf>
    <xf numFmtId="164" fontId="3" fillId="7" borderId="42" xfId="0" applyNumberFormat="1" applyFont="1" applyFill="1" applyBorder="1" applyAlignment="1">
      <alignment horizontal="right" vertical="top"/>
    </xf>
    <xf numFmtId="0" fontId="5" fillId="0" borderId="0" xfId="0" applyNumberFormat="1" applyFont="1" applyAlignment="1">
      <alignment horizontal="center" vertical="top"/>
    </xf>
    <xf numFmtId="0" fontId="7" fillId="0" borderId="0" xfId="0" applyFont="1" applyBorder="1"/>
    <xf numFmtId="0" fontId="3" fillId="6" borderId="11" xfId="0" applyFont="1" applyFill="1" applyBorder="1" applyAlignment="1">
      <alignment vertical="top" wrapText="1"/>
    </xf>
    <xf numFmtId="0" fontId="2" fillId="0" borderId="10" xfId="0" applyFont="1" applyFill="1" applyBorder="1" applyAlignment="1">
      <alignment vertical="center" textRotation="90" wrapText="1"/>
    </xf>
    <xf numFmtId="3" fontId="3" fillId="6" borderId="20" xfId="0" applyNumberFormat="1" applyFont="1" applyFill="1" applyBorder="1" applyAlignment="1">
      <alignment vertical="top"/>
    </xf>
    <xf numFmtId="49" fontId="5" fillId="0" borderId="52" xfId="0" applyNumberFormat="1" applyFont="1" applyBorder="1" applyAlignment="1">
      <alignment vertical="top"/>
    </xf>
    <xf numFmtId="49" fontId="3" fillId="0" borderId="23" xfId="0" applyNumberFormat="1" applyFont="1" applyBorder="1" applyAlignment="1">
      <alignment horizontal="center" vertical="top" wrapText="1"/>
    </xf>
    <xf numFmtId="49" fontId="5" fillId="0" borderId="43" xfId="0" applyNumberFormat="1" applyFont="1" applyBorder="1" applyAlignment="1">
      <alignment horizontal="center" vertical="top"/>
    </xf>
    <xf numFmtId="0" fontId="3" fillId="0" borderId="51" xfId="0" applyFont="1" applyFill="1" applyBorder="1" applyAlignment="1">
      <alignment horizontal="center" vertical="top" wrapText="1"/>
    </xf>
    <xf numFmtId="49" fontId="3" fillId="0" borderId="0" xfId="0" applyNumberFormat="1" applyFont="1" applyBorder="1" applyAlignment="1">
      <alignment horizontal="center" vertical="top"/>
    </xf>
    <xf numFmtId="49" fontId="3" fillId="0" borderId="48" xfId="0" applyNumberFormat="1" applyFont="1" applyBorder="1" applyAlignment="1">
      <alignment horizontal="center" vertical="top"/>
    </xf>
    <xf numFmtId="164" fontId="3" fillId="6" borderId="58" xfId="0" applyNumberFormat="1" applyFont="1" applyFill="1" applyBorder="1" applyAlignment="1">
      <alignment horizontal="right" vertical="top" wrapText="1"/>
    </xf>
    <xf numFmtId="3" fontId="3" fillId="0" borderId="34"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wrapText="1"/>
    </xf>
    <xf numFmtId="164" fontId="3" fillId="6" borderId="55" xfId="0" applyNumberFormat="1" applyFont="1" applyFill="1" applyBorder="1" applyAlignment="1">
      <alignment horizontal="right" vertical="top" wrapText="1"/>
    </xf>
    <xf numFmtId="3" fontId="3" fillId="0" borderId="20"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3" fillId="0" borderId="49" xfId="0" applyFont="1" applyFill="1" applyBorder="1" applyAlignment="1">
      <alignment vertical="center" wrapText="1"/>
    </xf>
    <xf numFmtId="49" fontId="5" fillId="0" borderId="55" xfId="0" applyNumberFormat="1" applyFont="1" applyBorder="1" applyAlignment="1">
      <alignment horizontal="center" vertical="top"/>
    </xf>
    <xf numFmtId="0" fontId="5" fillId="4" borderId="25" xfId="0" applyFont="1" applyFill="1" applyBorder="1" applyAlignment="1">
      <alignment horizontal="center" vertical="top" wrapText="1"/>
    </xf>
    <xf numFmtId="164" fontId="5" fillId="4" borderId="47" xfId="0" applyNumberFormat="1" applyFont="1" applyFill="1" applyBorder="1" applyAlignment="1">
      <alignment horizontal="right" vertical="top"/>
    </xf>
    <xf numFmtId="3" fontId="3" fillId="0" borderId="55" xfId="0" applyNumberFormat="1" applyFont="1" applyFill="1" applyBorder="1" applyAlignment="1">
      <alignment horizontal="center" vertical="top" wrapText="1"/>
    </xf>
    <xf numFmtId="0" fontId="5" fillId="0" borderId="35" xfId="0" applyFont="1" applyBorder="1" applyAlignment="1">
      <alignment vertical="top"/>
    </xf>
    <xf numFmtId="0" fontId="3" fillId="0" borderId="59" xfId="0" applyFont="1" applyBorder="1" applyAlignment="1">
      <alignment vertical="top"/>
    </xf>
    <xf numFmtId="0" fontId="3" fillId="0" borderId="60" xfId="0" applyFont="1" applyBorder="1" applyAlignment="1">
      <alignment vertical="top"/>
    </xf>
    <xf numFmtId="0" fontId="3" fillId="0" borderId="51" xfId="0" applyFont="1" applyBorder="1" applyAlignment="1">
      <alignment vertical="top"/>
    </xf>
    <xf numFmtId="0" fontId="3" fillId="0" borderId="34" xfId="0" applyFont="1" applyBorder="1" applyAlignment="1">
      <alignment vertical="top"/>
    </xf>
    <xf numFmtId="0" fontId="3" fillId="0" borderId="35" xfId="0" applyFont="1" applyBorder="1" applyAlignment="1">
      <alignment vertical="top"/>
    </xf>
    <xf numFmtId="164" fontId="3" fillId="0" borderId="0" xfId="0" applyNumberFormat="1" applyFont="1" applyFill="1" applyBorder="1" applyAlignment="1">
      <alignment horizontal="right" vertical="top"/>
    </xf>
    <xf numFmtId="164" fontId="3" fillId="4" borderId="44" xfId="0" applyNumberFormat="1" applyFont="1" applyFill="1" applyBorder="1" applyAlignment="1">
      <alignment horizontal="right" vertical="top"/>
    </xf>
    <xf numFmtId="164" fontId="3" fillId="6" borderId="61" xfId="0" applyNumberFormat="1" applyFont="1" applyFill="1" applyBorder="1" applyAlignment="1">
      <alignment horizontal="right" vertical="top" wrapText="1"/>
    </xf>
    <xf numFmtId="164" fontId="5" fillId="4" borderId="62" xfId="0" applyNumberFormat="1" applyFont="1" applyFill="1" applyBorder="1" applyAlignment="1">
      <alignment horizontal="right" vertical="top"/>
    </xf>
    <xf numFmtId="164" fontId="5" fillId="4" borderId="32" xfId="0" applyNumberFormat="1" applyFont="1" applyFill="1" applyBorder="1" applyAlignment="1">
      <alignment horizontal="right" vertical="top"/>
    </xf>
    <xf numFmtId="0" fontId="3" fillId="6" borderId="0" xfId="0" applyFont="1" applyFill="1" applyBorder="1" applyAlignment="1">
      <alignment vertical="top"/>
    </xf>
    <xf numFmtId="0" fontId="3" fillId="0" borderId="49" xfId="0" applyFont="1" applyFill="1" applyBorder="1" applyAlignment="1">
      <alignment horizontal="center" vertical="top"/>
    </xf>
    <xf numFmtId="0" fontId="3" fillId="0" borderId="63" xfId="0" applyFont="1" applyFill="1" applyBorder="1" applyAlignment="1">
      <alignment horizontal="center" vertical="top"/>
    </xf>
    <xf numFmtId="0" fontId="5" fillId="4" borderId="64" xfId="0" applyFont="1" applyFill="1" applyBorder="1" applyAlignment="1">
      <alignment horizontal="center" vertical="top"/>
    </xf>
    <xf numFmtId="164" fontId="3" fillId="4" borderId="35" xfId="0" applyNumberFormat="1" applyFont="1" applyFill="1" applyBorder="1" applyAlignment="1">
      <alignment horizontal="right" vertical="top"/>
    </xf>
    <xf numFmtId="0" fontId="3" fillId="7" borderId="49" xfId="0" applyFont="1" applyFill="1" applyBorder="1" applyAlignment="1">
      <alignment vertical="top"/>
    </xf>
    <xf numFmtId="0" fontId="3" fillId="7" borderId="55" xfId="0" applyFont="1" applyFill="1" applyBorder="1" applyAlignment="1">
      <alignment vertical="top"/>
    </xf>
    <xf numFmtId="0" fontId="3" fillId="7" borderId="20" xfId="0" applyFont="1" applyFill="1" applyBorder="1" applyAlignment="1">
      <alignment vertical="top"/>
    </xf>
    <xf numFmtId="0" fontId="3" fillId="0" borderId="33" xfId="0" applyFont="1" applyBorder="1" applyAlignment="1">
      <alignment horizontal="left" vertical="top" wrapText="1"/>
    </xf>
    <xf numFmtId="0" fontId="2" fillId="0" borderId="11" xfId="0" applyFont="1" applyBorder="1" applyAlignment="1">
      <alignment horizontal="center" vertical="center" textRotation="90" wrapText="1"/>
    </xf>
    <xf numFmtId="164" fontId="3" fillId="4" borderId="62" xfId="0" applyNumberFormat="1" applyFont="1" applyFill="1" applyBorder="1" applyAlignment="1">
      <alignment horizontal="right" vertical="top"/>
    </xf>
    <xf numFmtId="164" fontId="3" fillId="4" borderId="33" xfId="0" applyNumberFormat="1" applyFont="1" applyFill="1" applyBorder="1" applyAlignment="1">
      <alignment horizontal="right" vertical="top"/>
    </xf>
    <xf numFmtId="0" fontId="3" fillId="6" borderId="65" xfId="0" applyFont="1" applyFill="1" applyBorder="1" applyAlignment="1">
      <alignment vertical="top" wrapText="1"/>
    </xf>
    <xf numFmtId="0" fontId="3" fillId="0" borderId="65" xfId="0" applyFont="1" applyBorder="1" applyAlignment="1">
      <alignment vertical="top"/>
    </xf>
    <xf numFmtId="0" fontId="3" fillId="0" borderId="44" xfId="0" applyFont="1" applyFill="1" applyBorder="1" applyAlignment="1">
      <alignment vertical="top" wrapText="1"/>
    </xf>
    <xf numFmtId="0" fontId="2" fillId="0" borderId="9" xfId="0" applyFont="1" applyBorder="1" applyAlignment="1">
      <alignment horizontal="center" vertical="center" textRotation="90" wrapText="1"/>
    </xf>
    <xf numFmtId="0" fontId="3" fillId="6" borderId="9" xfId="0" applyFont="1" applyFill="1" applyBorder="1" applyAlignment="1">
      <alignment vertical="top" wrapText="1"/>
    </xf>
    <xf numFmtId="0" fontId="3" fillId="0" borderId="35" xfId="0" applyFont="1" applyBorder="1" applyAlignment="1">
      <alignment horizontal="left" vertical="top" wrapText="1"/>
    </xf>
    <xf numFmtId="164" fontId="3" fillId="4" borderId="66" xfId="0" applyNumberFormat="1" applyFont="1" applyFill="1" applyBorder="1" applyAlignment="1">
      <alignment horizontal="right" vertical="top"/>
    </xf>
    <xf numFmtId="164" fontId="3" fillId="0" borderId="51" xfId="0" applyNumberFormat="1" applyFont="1" applyFill="1" applyBorder="1" applyAlignment="1">
      <alignment horizontal="right" vertical="top"/>
    </xf>
    <xf numFmtId="0" fontId="3" fillId="6" borderId="10" xfId="0" applyFont="1" applyFill="1" applyBorder="1" applyAlignment="1">
      <alignment vertical="top" wrapText="1"/>
    </xf>
    <xf numFmtId="0" fontId="5" fillId="0" borderId="43" xfId="0" applyFont="1" applyFill="1" applyBorder="1" applyAlignment="1">
      <alignment horizontal="left" vertical="top" wrapText="1"/>
    </xf>
    <xf numFmtId="0" fontId="2" fillId="0" borderId="67" xfId="0" applyFont="1" applyFill="1" applyBorder="1" applyAlignment="1">
      <alignment horizontal="center" vertical="center" wrapText="1"/>
    </xf>
    <xf numFmtId="0" fontId="3" fillId="6" borderId="47" xfId="0" applyFont="1" applyFill="1" applyBorder="1" applyAlignment="1">
      <alignment vertical="center" textRotation="90" wrapText="1"/>
    </xf>
    <xf numFmtId="49" fontId="3" fillId="0" borderId="46" xfId="0" applyNumberFormat="1" applyFont="1" applyBorder="1" applyAlignment="1">
      <alignment horizontal="center" vertical="top"/>
    </xf>
    <xf numFmtId="49" fontId="5" fillId="0" borderId="24" xfId="0" applyNumberFormat="1" applyFont="1" applyBorder="1" applyAlignment="1">
      <alignment horizontal="center" vertical="top"/>
    </xf>
    <xf numFmtId="0" fontId="3" fillId="0" borderId="13" xfId="0" applyFont="1" applyBorder="1" applyAlignment="1">
      <alignment horizontal="center" vertical="top"/>
    </xf>
    <xf numFmtId="164" fontId="3" fillId="4" borderId="11" xfId="0" applyNumberFormat="1" applyFont="1" applyFill="1" applyBorder="1" applyAlignment="1">
      <alignment horizontal="right" vertical="top"/>
    </xf>
    <xf numFmtId="0" fontId="3" fillId="0" borderId="9" xfId="0" applyFont="1" applyFill="1" applyBorder="1" applyAlignment="1">
      <alignment horizontal="center" vertical="center" wrapText="1"/>
    </xf>
    <xf numFmtId="0" fontId="5" fillId="0" borderId="68" xfId="0" applyFont="1" applyFill="1" applyBorder="1" applyAlignment="1">
      <alignment vertical="top" wrapText="1"/>
    </xf>
    <xf numFmtId="49" fontId="5" fillId="2" borderId="1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3" fillId="0" borderId="21" xfId="0" applyNumberFormat="1" applyFont="1" applyBorder="1" applyAlignment="1">
      <alignment horizontal="center" vertical="top" wrapText="1"/>
    </xf>
    <xf numFmtId="49" fontId="5" fillId="0" borderId="31" xfId="0" applyNumberFormat="1" applyFont="1" applyBorder="1" applyAlignment="1">
      <alignment horizontal="center" vertical="top"/>
    </xf>
    <xf numFmtId="49" fontId="3" fillId="0" borderId="20" xfId="0" applyNumberFormat="1" applyFont="1" applyBorder="1" applyAlignment="1">
      <alignment horizontal="center" vertical="top"/>
    </xf>
    <xf numFmtId="0" fontId="3" fillId="0" borderId="7" xfId="0" applyFont="1" applyFill="1" applyBorder="1" applyAlignment="1">
      <alignment horizontal="center" vertical="top" wrapText="1"/>
    </xf>
    <xf numFmtId="0" fontId="5" fillId="0" borderId="35" xfId="0" applyFont="1" applyFill="1" applyBorder="1" applyAlignment="1">
      <alignment horizontal="left" vertical="top" wrapText="1"/>
    </xf>
    <xf numFmtId="49" fontId="5" fillId="0" borderId="20" xfId="0" applyNumberFormat="1" applyFont="1" applyBorder="1" applyAlignment="1">
      <alignment horizontal="center" vertical="top"/>
    </xf>
    <xf numFmtId="0" fontId="3" fillId="0" borderId="31" xfId="0" applyFont="1" applyFill="1" applyBorder="1" applyAlignment="1">
      <alignment vertical="top" wrapText="1"/>
    </xf>
    <xf numFmtId="0" fontId="3" fillId="0" borderId="3" xfId="0" applyFont="1" applyFill="1" applyBorder="1" applyAlignment="1">
      <alignment vertical="top" wrapText="1"/>
    </xf>
    <xf numFmtId="0" fontId="3" fillId="0" borderId="10" xfId="0" applyFont="1" applyFill="1" applyBorder="1" applyAlignment="1">
      <alignment vertical="center" textRotation="90" wrapText="1"/>
    </xf>
    <xf numFmtId="0" fontId="7" fillId="0" borderId="10" xfId="0" applyFont="1" applyBorder="1" applyAlignment="1">
      <alignment vertical="center" textRotation="90" wrapText="1"/>
    </xf>
    <xf numFmtId="0" fontId="7" fillId="0" borderId="11" xfId="0" applyFont="1" applyBorder="1" applyAlignment="1">
      <alignment vertical="center" textRotation="90" wrapText="1"/>
    </xf>
    <xf numFmtId="164" fontId="3" fillId="0" borderId="13" xfId="0" applyNumberFormat="1" applyFont="1" applyFill="1" applyBorder="1" applyAlignment="1">
      <alignment horizontal="right" vertical="top"/>
    </xf>
    <xf numFmtId="164" fontId="3" fillId="0" borderId="45" xfId="0" applyNumberFormat="1" applyFont="1" applyFill="1" applyBorder="1" applyAlignment="1">
      <alignment horizontal="right" vertical="top"/>
    </xf>
    <xf numFmtId="0" fontId="4" fillId="0" borderId="0" xfId="0" applyFont="1" applyBorder="1"/>
    <xf numFmtId="0" fontId="6" fillId="0" borderId="61" xfId="0" applyFont="1" applyBorder="1" applyAlignment="1">
      <alignment horizontal="center" vertical="center"/>
    </xf>
    <xf numFmtId="49" fontId="5" fillId="2" borderId="9" xfId="0" applyNumberFormat="1" applyFont="1" applyFill="1" applyBorder="1" applyAlignment="1">
      <alignment horizontal="center" vertical="top"/>
    </xf>
    <xf numFmtId="49" fontId="5" fillId="3" borderId="34"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3" fillId="3" borderId="12" xfId="0" applyFont="1" applyFill="1" applyBorder="1" applyAlignment="1">
      <alignment horizontal="center" vertical="top" wrapText="1"/>
    </xf>
    <xf numFmtId="49" fontId="5" fillId="0" borderId="35"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6" borderId="10" xfId="0" applyFont="1" applyFill="1" applyBorder="1" applyAlignment="1">
      <alignment horizontal="left" vertical="top" wrapText="1"/>
    </xf>
    <xf numFmtId="49" fontId="3" fillId="0" borderId="34" xfId="0" applyNumberFormat="1" applyFont="1" applyBorder="1" applyAlignment="1">
      <alignment horizontal="center" vertical="top" wrapText="1"/>
    </xf>
    <xf numFmtId="49" fontId="3" fillId="0" borderId="32" xfId="0" applyNumberFormat="1" applyFont="1" applyBorder="1" applyAlignment="1">
      <alignment horizontal="center" vertical="top" wrapText="1"/>
    </xf>
    <xf numFmtId="49" fontId="3" fillId="0" borderId="34" xfId="0" applyNumberFormat="1" applyFont="1" applyBorder="1" applyAlignment="1">
      <alignment horizontal="center" vertical="top"/>
    </xf>
    <xf numFmtId="49" fontId="3" fillId="0" borderId="32" xfId="0" applyNumberFormat="1" applyFont="1" applyBorder="1" applyAlignment="1">
      <alignment horizontal="center" vertical="top"/>
    </xf>
    <xf numFmtId="0" fontId="3" fillId="0" borderId="31" xfId="0" applyFont="1" applyFill="1" applyBorder="1" applyAlignment="1">
      <alignment horizontal="left" vertical="top" wrapText="1"/>
    </xf>
    <xf numFmtId="0" fontId="3" fillId="0" borderId="43" xfId="0" applyFont="1" applyFill="1" applyBorder="1" applyAlignment="1">
      <alignment horizontal="left" vertical="top" wrapText="1"/>
    </xf>
    <xf numFmtId="3" fontId="3" fillId="6" borderId="31" xfId="0" applyNumberFormat="1" applyFont="1" applyFill="1" applyBorder="1" applyAlignment="1">
      <alignment horizontal="center" vertical="top" wrapText="1"/>
    </xf>
    <xf numFmtId="3" fontId="3" fillId="6" borderId="34" xfId="0" applyNumberFormat="1" applyFont="1" applyFill="1" applyBorder="1" applyAlignment="1">
      <alignment horizontal="center" vertical="top" wrapText="1"/>
    </xf>
    <xf numFmtId="3" fontId="3" fillId="6" borderId="20" xfId="0" applyNumberFormat="1" applyFont="1" applyFill="1" applyBorder="1" applyAlignment="1">
      <alignment horizontal="center" vertical="top" wrapText="1"/>
    </xf>
    <xf numFmtId="49" fontId="3" fillId="0" borderId="20" xfId="0" applyNumberFormat="1" applyFont="1" applyBorder="1" applyAlignment="1">
      <alignment horizontal="center" vertical="top" wrapText="1"/>
    </xf>
    <xf numFmtId="3" fontId="3" fillId="6" borderId="34" xfId="0" applyNumberFormat="1" applyFont="1" applyFill="1" applyBorder="1" applyAlignment="1">
      <alignment horizontal="center" vertical="top"/>
    </xf>
    <xf numFmtId="49" fontId="5" fillId="2" borderId="1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2" fillId="0" borderId="47" xfId="0" applyFont="1" applyFill="1" applyBorder="1" applyAlignment="1">
      <alignment horizontal="center" vertical="center" textRotation="90" wrapText="1"/>
    </xf>
    <xf numFmtId="0" fontId="7" fillId="5" borderId="49" xfId="0" applyFont="1" applyFill="1" applyBorder="1"/>
    <xf numFmtId="0" fontId="7" fillId="5" borderId="0" xfId="0" applyFont="1" applyFill="1" applyBorder="1"/>
    <xf numFmtId="0" fontId="7" fillId="5" borderId="55" xfId="0" applyFont="1" applyFill="1" applyBorder="1"/>
    <xf numFmtId="164" fontId="3" fillId="7" borderId="40" xfId="0" applyNumberFormat="1" applyFont="1" applyFill="1" applyBorder="1" applyAlignment="1">
      <alignment horizontal="right" vertical="top"/>
    </xf>
    <xf numFmtId="164" fontId="5" fillId="4" borderId="67" xfId="0" applyNumberFormat="1" applyFont="1" applyFill="1" applyBorder="1" applyAlignment="1">
      <alignment horizontal="right" vertical="top"/>
    </xf>
    <xf numFmtId="164" fontId="5" fillId="4" borderId="69" xfId="0" applyNumberFormat="1" applyFont="1" applyFill="1" applyBorder="1" applyAlignment="1">
      <alignment horizontal="right" vertical="top"/>
    </xf>
    <xf numFmtId="0" fontId="3" fillId="7" borderId="0" xfId="0" applyFont="1" applyFill="1" applyBorder="1" applyAlignment="1">
      <alignment vertical="top"/>
    </xf>
    <xf numFmtId="164" fontId="5" fillId="4" borderId="52"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164" fontId="3" fillId="6" borderId="68"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2" xfId="0" applyNumberFormat="1" applyFont="1" applyFill="1" applyBorder="1" applyAlignment="1">
      <alignment horizontal="right" vertical="top"/>
    </xf>
    <xf numFmtId="164" fontId="3" fillId="6" borderId="47" xfId="0" applyNumberFormat="1" applyFont="1" applyFill="1" applyBorder="1" applyAlignment="1">
      <alignment horizontal="right" vertical="top"/>
    </xf>
    <xf numFmtId="164" fontId="3" fillId="6" borderId="23"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20" xfId="0" applyNumberFormat="1" applyFont="1" applyFill="1" applyBorder="1" applyAlignment="1">
      <alignment horizontal="right" vertical="top"/>
    </xf>
    <xf numFmtId="164" fontId="3" fillId="6" borderId="31" xfId="0" applyNumberFormat="1" applyFont="1" applyFill="1" applyBorder="1" applyAlignment="1">
      <alignment horizontal="right" vertical="top"/>
    </xf>
    <xf numFmtId="164" fontId="3" fillId="6" borderId="39" xfId="0" applyNumberFormat="1" applyFont="1" applyFill="1" applyBorder="1" applyAlignment="1">
      <alignment horizontal="right" vertical="top"/>
    </xf>
    <xf numFmtId="164" fontId="3" fillId="6" borderId="37" xfId="0" applyNumberFormat="1" applyFont="1" applyFill="1" applyBorder="1" applyAlignment="1">
      <alignment horizontal="right" vertical="top"/>
    </xf>
    <xf numFmtId="164" fontId="3" fillId="6" borderId="44"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52"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28" xfId="0" applyNumberFormat="1" applyFont="1" applyFill="1" applyBorder="1" applyAlignment="1">
      <alignment horizontal="right" vertical="top"/>
    </xf>
    <xf numFmtId="164" fontId="5" fillId="6" borderId="26" xfId="0" applyNumberFormat="1" applyFont="1" applyFill="1" applyBorder="1" applyAlignment="1">
      <alignment horizontal="right" vertical="top"/>
    </xf>
    <xf numFmtId="164" fontId="5" fillId="6" borderId="54"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5" fillId="6" borderId="3" xfId="0" applyNumberFormat="1" applyFont="1" applyFill="1" applyBorder="1" applyAlignment="1">
      <alignment horizontal="right" vertical="top"/>
    </xf>
    <xf numFmtId="0" fontId="3" fillId="6" borderId="49" xfId="0" applyFont="1" applyFill="1" applyBorder="1" applyAlignment="1">
      <alignment vertical="top"/>
    </xf>
    <xf numFmtId="0" fontId="3" fillId="6" borderId="20" xfId="0" applyFont="1" applyFill="1" applyBorder="1" applyAlignment="1">
      <alignment vertical="top"/>
    </xf>
    <xf numFmtId="0" fontId="3" fillId="6" borderId="55" xfId="0" applyFont="1" applyFill="1" applyBorder="1" applyAlignment="1">
      <alignment vertical="top"/>
    </xf>
    <xf numFmtId="164" fontId="3" fillId="6" borderId="70" xfId="0" applyNumberFormat="1" applyFont="1" applyFill="1" applyBorder="1" applyAlignment="1">
      <alignment horizontal="right" vertical="top"/>
    </xf>
    <xf numFmtId="164" fontId="5" fillId="6" borderId="11" xfId="0" applyNumberFormat="1" applyFont="1" applyFill="1" applyBorder="1" applyAlignment="1">
      <alignment horizontal="right" vertical="top"/>
    </xf>
    <xf numFmtId="164" fontId="5" fillId="6" borderId="32" xfId="0" applyNumberFormat="1" applyFont="1" applyFill="1" applyBorder="1" applyAlignment="1">
      <alignment horizontal="right" vertical="top"/>
    </xf>
    <xf numFmtId="164" fontId="5" fillId="6" borderId="33" xfId="0" applyNumberFormat="1" applyFont="1" applyFill="1" applyBorder="1" applyAlignment="1">
      <alignment horizontal="right" vertical="top"/>
    </xf>
    <xf numFmtId="0" fontId="3" fillId="0" borderId="35" xfId="0" applyFont="1" applyFill="1" applyBorder="1" applyAlignment="1">
      <alignment horizontal="left" vertical="top" wrapText="1"/>
    </xf>
    <xf numFmtId="0" fontId="3" fillId="0" borderId="0" xfId="0" applyFont="1" applyBorder="1" applyAlignment="1">
      <alignment horizontal="center" vertical="top"/>
    </xf>
    <xf numFmtId="164" fontId="11" fillId="6" borderId="19" xfId="0" applyNumberFormat="1" applyFont="1" applyFill="1" applyBorder="1" applyAlignment="1">
      <alignment horizontal="right" vertical="top"/>
    </xf>
    <xf numFmtId="164" fontId="11" fillId="6" borderId="1" xfId="0" applyNumberFormat="1" applyFont="1" applyFill="1" applyBorder="1" applyAlignment="1">
      <alignment horizontal="right" vertical="top"/>
    </xf>
    <xf numFmtId="164" fontId="11" fillId="6" borderId="42" xfId="0" applyNumberFormat="1" applyFont="1" applyFill="1" applyBorder="1" applyAlignment="1">
      <alignment horizontal="right" vertical="top"/>
    </xf>
    <xf numFmtId="164" fontId="5" fillId="4" borderId="7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64" xfId="0" applyNumberFormat="1" applyFont="1" applyFill="1" applyBorder="1" applyAlignment="1">
      <alignment horizontal="right" vertical="top"/>
    </xf>
    <xf numFmtId="164" fontId="11" fillId="6" borderId="9" xfId="0" applyNumberFormat="1" applyFont="1" applyFill="1" applyBorder="1" applyAlignment="1">
      <alignment horizontal="right" vertical="top"/>
    </xf>
    <xf numFmtId="164" fontId="11" fillId="6" borderId="35" xfId="0" applyNumberFormat="1" applyFont="1" applyFill="1" applyBorder="1" applyAlignment="1">
      <alignment horizontal="right" vertical="top"/>
    </xf>
    <xf numFmtId="164" fontId="11" fillId="6" borderId="34" xfId="0" applyNumberFormat="1" applyFont="1" applyFill="1" applyBorder="1" applyAlignment="1">
      <alignment horizontal="right" vertical="top"/>
    </xf>
    <xf numFmtId="0" fontId="11" fillId="0" borderId="3" xfId="0" applyFont="1" applyFill="1" applyBorder="1" applyAlignment="1">
      <alignment vertical="top" wrapText="1"/>
    </xf>
    <xf numFmtId="164" fontId="11" fillId="4" borderId="10" xfId="0" applyNumberFormat="1" applyFont="1" applyFill="1" applyBorder="1" applyAlignment="1">
      <alignment horizontal="right" vertical="top"/>
    </xf>
    <xf numFmtId="164" fontId="11" fillId="4" borderId="20" xfId="0" applyNumberFormat="1" applyFont="1" applyFill="1" applyBorder="1" applyAlignment="1">
      <alignment horizontal="right" vertical="top"/>
    </xf>
    <xf numFmtId="164" fontId="11" fillId="4" borderId="21" xfId="0" applyNumberFormat="1" applyFont="1" applyFill="1" applyBorder="1" applyAlignment="1">
      <alignment horizontal="right" vertical="top"/>
    </xf>
    <xf numFmtId="0" fontId="11" fillId="0" borderId="7" xfId="0" applyFont="1" applyBorder="1" applyAlignment="1">
      <alignment horizontal="center" vertical="top"/>
    </xf>
    <xf numFmtId="0" fontId="3" fillId="0" borderId="47" xfId="0" applyFont="1" applyFill="1" applyBorder="1" applyAlignment="1">
      <alignment horizontal="center" vertical="center" textRotation="90" wrapText="1"/>
    </xf>
    <xf numFmtId="0" fontId="3" fillId="0" borderId="19" xfId="0" applyFont="1" applyBorder="1" applyAlignment="1">
      <alignment vertical="center" textRotation="90" wrapText="1"/>
    </xf>
    <xf numFmtId="0" fontId="3" fillId="0" borderId="19" xfId="0" applyFont="1" applyBorder="1" applyAlignment="1">
      <alignment horizontal="center" vertical="center" textRotation="90" wrapText="1"/>
    </xf>
    <xf numFmtId="164" fontId="11" fillId="6" borderId="17" xfId="0" applyNumberFormat="1" applyFont="1" applyFill="1" applyBorder="1" applyAlignment="1">
      <alignment horizontal="right" vertical="top"/>
    </xf>
    <xf numFmtId="164" fontId="11" fillId="6" borderId="37" xfId="0" applyNumberFormat="1" applyFont="1" applyFill="1" applyBorder="1" applyAlignment="1">
      <alignment horizontal="right" vertical="top"/>
    </xf>
    <xf numFmtId="0" fontId="11" fillId="0" borderId="29" xfId="0" applyFont="1" applyBorder="1" applyAlignment="1">
      <alignment horizontal="center" vertical="top"/>
    </xf>
    <xf numFmtId="164" fontId="11" fillId="4" borderId="39" xfId="0" applyNumberFormat="1" applyFont="1" applyFill="1" applyBorder="1" applyAlignment="1">
      <alignment horizontal="right" vertical="top"/>
    </xf>
    <xf numFmtId="164" fontId="11" fillId="4" borderId="37" xfId="0" applyNumberFormat="1" applyFont="1" applyFill="1" applyBorder="1" applyAlignment="1">
      <alignment horizontal="right" vertical="top"/>
    </xf>
    <xf numFmtId="164" fontId="11" fillId="4" borderId="38" xfId="0" applyNumberFormat="1" applyFont="1" applyFill="1" applyBorder="1" applyAlignment="1">
      <alignment horizontal="right" vertical="top"/>
    </xf>
    <xf numFmtId="164" fontId="11" fillId="6" borderId="39" xfId="0" applyNumberFormat="1" applyFont="1" applyFill="1" applyBorder="1" applyAlignment="1">
      <alignment horizontal="right" vertical="top"/>
    </xf>
    <xf numFmtId="164" fontId="11" fillId="6" borderId="44" xfId="0" applyNumberFormat="1" applyFont="1" applyFill="1" applyBorder="1" applyAlignment="1">
      <alignment horizontal="right" vertical="top"/>
    </xf>
    <xf numFmtId="164" fontId="11" fillId="6" borderId="16" xfId="0" applyNumberFormat="1" applyFont="1" applyFill="1" applyBorder="1" applyAlignment="1">
      <alignment horizontal="right" vertical="top"/>
    </xf>
    <xf numFmtId="164" fontId="11" fillId="6" borderId="68" xfId="0" applyNumberFormat="1" applyFont="1" applyFill="1" applyBorder="1" applyAlignment="1">
      <alignment horizontal="right" vertical="top"/>
    </xf>
    <xf numFmtId="164" fontId="3" fillId="7" borderId="16" xfId="0" applyNumberFormat="1" applyFont="1" applyFill="1" applyBorder="1" applyAlignment="1">
      <alignment horizontal="right" vertical="top"/>
    </xf>
    <xf numFmtId="164" fontId="3" fillId="7" borderId="17" xfId="0" applyNumberFormat="1" applyFont="1" applyFill="1" applyBorder="1" applyAlignment="1">
      <alignment horizontal="right" vertical="top"/>
    </xf>
    <xf numFmtId="164" fontId="3" fillId="7" borderId="68" xfId="0" applyNumberFormat="1" applyFont="1" applyFill="1" applyBorder="1" applyAlignment="1">
      <alignment horizontal="right" vertical="top"/>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3" fillId="0" borderId="4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32" xfId="0" applyFont="1" applyBorder="1" applyAlignment="1">
      <alignment horizontal="center" vertical="center" textRotation="90"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58" xfId="0" applyNumberFormat="1" applyFont="1" applyBorder="1" applyAlignment="1">
      <alignment horizontal="center" vertical="center" textRotation="90" wrapText="1"/>
    </xf>
    <xf numFmtId="0" fontId="3" fillId="0" borderId="55"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0" borderId="51"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3" fillId="0" borderId="47" xfId="0" applyFont="1" applyBorder="1" applyAlignment="1">
      <alignment horizontal="center" vertical="center" textRotation="90" wrapText="1"/>
    </xf>
    <xf numFmtId="0" fontId="3" fillId="0" borderId="5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6" xfId="0" applyFont="1" applyBorder="1" applyAlignment="1">
      <alignment horizontal="center" vertical="top"/>
    </xf>
    <xf numFmtId="0" fontId="3" fillId="0" borderId="10" xfId="0" applyFont="1" applyFill="1" applyBorder="1" applyAlignment="1">
      <alignment horizontal="left" vertical="top" wrapText="1"/>
    </xf>
    <xf numFmtId="49" fontId="9" fillId="8" borderId="77" xfId="0" applyNumberFormat="1" applyFont="1" applyFill="1" applyBorder="1" applyAlignment="1">
      <alignment horizontal="left" vertical="top" wrapText="1"/>
    </xf>
    <xf numFmtId="49" fontId="9" fillId="8" borderId="78" xfId="0" applyNumberFormat="1" applyFont="1" applyFill="1" applyBorder="1" applyAlignment="1">
      <alignment horizontal="left" vertical="top" wrapText="1"/>
    </xf>
    <xf numFmtId="49" fontId="9" fillId="8" borderId="79" xfId="0" applyNumberFormat="1" applyFont="1" applyFill="1" applyBorder="1" applyAlignment="1">
      <alignment horizontal="left" vertical="top" wrapText="1"/>
    </xf>
    <xf numFmtId="0" fontId="9" fillId="5" borderId="74" xfId="0" applyFont="1" applyFill="1" applyBorder="1" applyAlignment="1">
      <alignment horizontal="left" vertical="top" wrapText="1"/>
    </xf>
    <xf numFmtId="0" fontId="9" fillId="5" borderId="75" xfId="0" applyFont="1" applyFill="1" applyBorder="1" applyAlignment="1">
      <alignment horizontal="left" vertical="top" wrapText="1"/>
    </xf>
    <xf numFmtId="0" fontId="9" fillId="5" borderId="76" xfId="0" applyFont="1" applyFill="1" applyBorder="1" applyAlignment="1">
      <alignment horizontal="left" vertical="top" wrapText="1"/>
    </xf>
    <xf numFmtId="0" fontId="5" fillId="2" borderId="52" xfId="0" applyFont="1" applyFill="1" applyBorder="1" applyAlignment="1">
      <alignment horizontal="left" vertical="top"/>
    </xf>
    <xf numFmtId="0" fontId="5" fillId="2" borderId="36" xfId="0" applyFont="1" applyFill="1" applyBorder="1" applyAlignment="1">
      <alignment horizontal="left" vertical="top"/>
    </xf>
    <xf numFmtId="0" fontId="5" fillId="2" borderId="45" xfId="0" applyFont="1" applyFill="1" applyBorder="1" applyAlignment="1">
      <alignment horizontal="left" vertical="top"/>
    </xf>
    <xf numFmtId="0" fontId="5" fillId="3" borderId="50" xfId="0" applyFont="1" applyFill="1" applyBorder="1" applyAlignment="1">
      <alignment horizontal="left" vertical="top" wrapText="1"/>
    </xf>
    <xf numFmtId="0" fontId="5" fillId="3" borderId="60" xfId="0" applyFont="1" applyFill="1" applyBorder="1" applyAlignment="1">
      <alignment horizontal="left" vertical="top" wrapText="1"/>
    </xf>
    <xf numFmtId="0" fontId="5" fillId="3" borderId="58"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44" xfId="0" applyFont="1" applyFill="1" applyBorder="1" applyAlignment="1">
      <alignment horizontal="left" vertical="top"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49" fontId="3" fillId="0" borderId="34"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49" fontId="5" fillId="0" borderId="35" xfId="0" applyNumberFormat="1" applyFont="1" applyBorder="1" applyAlignment="1">
      <alignment horizontal="center" vertical="top"/>
    </xf>
    <xf numFmtId="49" fontId="5" fillId="0" borderId="31" xfId="0" applyNumberFormat="1" applyFont="1" applyBorder="1" applyAlignment="1">
      <alignment horizontal="center" vertical="top"/>
    </xf>
    <xf numFmtId="0" fontId="3" fillId="6" borderId="9"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6" borderId="47"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49" fontId="3" fillId="0" borderId="34" xfId="0" applyNumberFormat="1" applyFont="1" applyBorder="1" applyAlignment="1">
      <alignment horizontal="center" vertical="top"/>
    </xf>
    <xf numFmtId="49" fontId="3" fillId="0" borderId="20" xfId="0" applyNumberFormat="1" applyFont="1" applyBorder="1" applyAlignment="1">
      <alignment horizontal="center" vertical="top"/>
    </xf>
    <xf numFmtId="49" fontId="3" fillId="0" borderId="32"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0" borderId="33" xfId="0" applyFont="1" applyFill="1" applyBorder="1" applyAlignment="1">
      <alignment horizontal="left" vertical="top" wrapText="1"/>
    </xf>
    <xf numFmtId="3" fontId="3" fillId="6" borderId="34" xfId="0" applyNumberFormat="1" applyFont="1" applyFill="1" applyBorder="1" applyAlignment="1">
      <alignment horizontal="center" vertical="top"/>
    </xf>
    <xf numFmtId="3" fontId="3" fillId="6" borderId="37" xfId="0" applyNumberFormat="1" applyFont="1" applyFill="1" applyBorder="1" applyAlignment="1">
      <alignment horizontal="center" vertical="top"/>
    </xf>
    <xf numFmtId="3" fontId="5" fillId="6" borderId="35" xfId="0" applyNumberFormat="1" applyFont="1" applyFill="1" applyBorder="1" applyAlignment="1">
      <alignment horizontal="center" vertical="top"/>
    </xf>
    <xf numFmtId="3" fontId="5" fillId="6" borderId="44" xfId="0" applyNumberFormat="1" applyFont="1" applyFill="1" applyBorder="1" applyAlignment="1">
      <alignment horizontal="center" vertical="top"/>
    </xf>
    <xf numFmtId="0" fontId="10" fillId="6" borderId="47" xfId="0" applyFont="1" applyFill="1" applyBorder="1" applyAlignment="1">
      <alignment horizontal="left" vertical="top" wrapText="1"/>
    </xf>
    <xf numFmtId="0" fontId="10" fillId="6" borderId="10" xfId="0" applyFont="1" applyFill="1" applyBorder="1" applyAlignment="1">
      <alignment horizontal="left" vertical="top" wrapText="1"/>
    </xf>
    <xf numFmtId="0" fontId="3" fillId="0" borderId="43" xfId="0" applyFont="1" applyFill="1" applyBorder="1" applyAlignment="1">
      <alignment horizontal="left" vertical="top" wrapText="1"/>
    </xf>
    <xf numFmtId="49" fontId="5" fillId="2" borderId="9"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34"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5" fillId="0" borderId="34"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32" xfId="0" applyNumberFormat="1" applyFont="1" applyBorder="1" applyAlignment="1">
      <alignment horizontal="center" vertical="top"/>
    </xf>
    <xf numFmtId="0" fontId="5" fillId="0" borderId="35" xfId="0" applyFont="1" applyFill="1" applyBorder="1" applyAlignment="1">
      <alignment horizontal="left" vertical="top" wrapText="1"/>
    </xf>
    <xf numFmtId="0" fontId="5" fillId="0" borderId="31" xfId="0" applyFont="1" applyFill="1" applyBorder="1" applyAlignment="1">
      <alignment horizontal="left" vertical="top" wrapText="1"/>
    </xf>
    <xf numFmtId="0" fontId="3" fillId="0" borderId="11" xfId="0" applyFont="1" applyFill="1" applyBorder="1" applyAlignment="1">
      <alignment horizontal="center" vertical="center" textRotation="90" wrapText="1"/>
    </xf>
    <xf numFmtId="0" fontId="3" fillId="6" borderId="35" xfId="0" applyFont="1" applyFill="1" applyBorder="1" applyAlignment="1">
      <alignment horizontal="left" vertical="top" wrapText="1"/>
    </xf>
    <xf numFmtId="0" fontId="3" fillId="6" borderId="31" xfId="0" applyFont="1" applyFill="1" applyBorder="1" applyAlignment="1">
      <alignment horizontal="left" vertical="top" wrapText="1"/>
    </xf>
    <xf numFmtId="0" fontId="3" fillId="6" borderId="3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6" borderId="11" xfId="0" applyFont="1" applyFill="1" applyBorder="1" applyAlignment="1">
      <alignment horizontal="left" vertical="top" wrapText="1"/>
    </xf>
    <xf numFmtId="3" fontId="3" fillId="6" borderId="34" xfId="0" applyNumberFormat="1" applyFont="1" applyFill="1" applyBorder="1" applyAlignment="1">
      <alignment horizontal="center" vertical="top" wrapText="1"/>
    </xf>
    <xf numFmtId="3" fontId="3" fillId="6" borderId="20" xfId="0" applyNumberFormat="1" applyFont="1" applyFill="1" applyBorder="1" applyAlignment="1">
      <alignment horizontal="center" vertical="top" wrapText="1"/>
    </xf>
    <xf numFmtId="3" fontId="3" fillId="6" borderId="32" xfId="0" applyNumberFormat="1" applyFont="1" applyFill="1" applyBorder="1" applyAlignment="1">
      <alignment horizontal="center" vertical="top" wrapText="1"/>
    </xf>
    <xf numFmtId="3" fontId="3" fillId="6" borderId="35" xfId="0" applyNumberFormat="1" applyFont="1" applyFill="1" applyBorder="1" applyAlignment="1">
      <alignment horizontal="center" vertical="top" wrapText="1"/>
    </xf>
    <xf numFmtId="3" fontId="3" fillId="6" borderId="31" xfId="0" applyNumberFormat="1" applyFont="1" applyFill="1" applyBorder="1" applyAlignment="1">
      <alignment horizontal="center" vertical="top" wrapText="1"/>
    </xf>
    <xf numFmtId="3" fontId="3" fillId="6" borderId="33" xfId="0" applyNumberFormat="1" applyFont="1" applyFill="1" applyBorder="1" applyAlignment="1">
      <alignment horizontal="center" vertical="top" wrapText="1"/>
    </xf>
    <xf numFmtId="0" fontId="3" fillId="6" borderId="43" xfId="0" applyFont="1" applyFill="1" applyBorder="1" applyAlignment="1">
      <alignment horizontal="left" vertical="top" wrapText="1"/>
    </xf>
    <xf numFmtId="49" fontId="5" fillId="3" borderId="56" xfId="0" applyNumberFormat="1" applyFont="1" applyFill="1" applyBorder="1" applyAlignment="1">
      <alignment horizontal="right" vertical="top"/>
    </xf>
    <xf numFmtId="49" fontId="5" fillId="3" borderId="57" xfId="0" applyNumberFormat="1" applyFont="1" applyFill="1" applyBorder="1" applyAlignment="1">
      <alignment horizontal="right" vertical="top"/>
    </xf>
    <xf numFmtId="49" fontId="5" fillId="3" borderId="72" xfId="0" applyNumberFormat="1" applyFont="1" applyFill="1" applyBorder="1" applyAlignment="1">
      <alignment horizontal="left" vertical="top"/>
    </xf>
    <xf numFmtId="49" fontId="5" fillId="3" borderId="56" xfId="0" applyNumberFormat="1" applyFont="1" applyFill="1" applyBorder="1" applyAlignment="1">
      <alignment horizontal="left" vertical="top"/>
    </xf>
    <xf numFmtId="49" fontId="5" fillId="3" borderId="57" xfId="0" applyNumberFormat="1" applyFont="1" applyFill="1" applyBorder="1" applyAlignment="1">
      <alignment horizontal="left" vertical="top"/>
    </xf>
    <xf numFmtId="49" fontId="3" fillId="0" borderId="50"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0" fontId="3" fillId="0" borderId="35" xfId="0" applyFont="1" applyFill="1" applyBorder="1" applyAlignment="1">
      <alignment vertical="top" wrapText="1"/>
    </xf>
    <xf numFmtId="0" fontId="3" fillId="0" borderId="31" xfId="0" applyFont="1" applyFill="1" applyBorder="1" applyAlignment="1">
      <alignment vertical="top" wrapText="1"/>
    </xf>
    <xf numFmtId="0" fontId="3" fillId="0" borderId="33" xfId="0" applyFont="1" applyFill="1" applyBorder="1" applyAlignment="1">
      <alignment vertical="top" wrapText="1"/>
    </xf>
    <xf numFmtId="49" fontId="3" fillId="0" borderId="52" xfId="0" applyNumberFormat="1" applyFont="1" applyBorder="1" applyAlignment="1">
      <alignment horizontal="center" vertical="top" wrapText="1"/>
    </xf>
    <xf numFmtId="0" fontId="3" fillId="0" borderId="39"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 borderId="12" xfId="0" applyFont="1" applyFill="1" applyBorder="1" applyAlignment="1">
      <alignment horizontal="center" vertical="top" wrapText="1"/>
    </xf>
    <xf numFmtId="0" fontId="3" fillId="3" borderId="56" xfId="0" applyFont="1" applyFill="1" applyBorder="1" applyAlignment="1">
      <alignment horizontal="center" vertical="top" wrapText="1"/>
    </xf>
    <xf numFmtId="0" fontId="3" fillId="3" borderId="57" xfId="0" applyFont="1" applyFill="1" applyBorder="1" applyAlignment="1">
      <alignment horizontal="center" vertical="top" wrapText="1"/>
    </xf>
    <xf numFmtId="49" fontId="5" fillId="2" borderId="72" xfId="0" applyNumberFormat="1" applyFont="1" applyFill="1" applyBorder="1" applyAlignment="1">
      <alignment horizontal="right" vertical="top"/>
    </xf>
    <xf numFmtId="49" fontId="5" fillId="2" borderId="56" xfId="0" applyNumberFormat="1" applyFont="1" applyFill="1" applyBorder="1" applyAlignment="1">
      <alignment horizontal="right" vertical="top"/>
    </xf>
    <xf numFmtId="49" fontId="5" fillId="2" borderId="57" xfId="0" applyNumberFormat="1" applyFont="1" applyFill="1" applyBorder="1" applyAlignment="1">
      <alignment horizontal="right" vertical="top"/>
    </xf>
    <xf numFmtId="0" fontId="3" fillId="2" borderId="12" xfId="0" applyFont="1" applyFill="1" applyBorder="1" applyAlignment="1">
      <alignment horizontal="center" vertical="top"/>
    </xf>
    <xf numFmtId="0" fontId="3" fillId="2" borderId="56" xfId="0" applyFont="1" applyFill="1" applyBorder="1" applyAlignment="1">
      <alignment horizontal="center" vertical="top"/>
    </xf>
    <xf numFmtId="0" fontId="3" fillId="2" borderId="57" xfId="0" applyFont="1" applyFill="1" applyBorder="1" applyAlignment="1">
      <alignment horizontal="center" vertical="top"/>
    </xf>
    <xf numFmtId="0" fontId="5" fillId="2" borderId="72" xfId="0" applyFont="1" applyFill="1" applyBorder="1" applyAlignment="1">
      <alignment horizontal="left" vertical="top"/>
    </xf>
    <xf numFmtId="0" fontId="5" fillId="2" borderId="56" xfId="0" applyFont="1" applyFill="1" applyBorder="1" applyAlignment="1">
      <alignment horizontal="left" vertical="top"/>
    </xf>
    <xf numFmtId="0" fontId="5" fillId="2" borderId="57" xfId="0" applyFont="1" applyFill="1" applyBorder="1" applyAlignment="1">
      <alignment horizontal="left" vertical="top"/>
    </xf>
    <xf numFmtId="0" fontId="5" fillId="3" borderId="72" xfId="0" applyFont="1" applyFill="1" applyBorder="1" applyAlignment="1">
      <alignment horizontal="left" vertical="top" wrapText="1"/>
    </xf>
    <xf numFmtId="0" fontId="5" fillId="3" borderId="56" xfId="0" applyFont="1" applyFill="1" applyBorder="1" applyAlignment="1">
      <alignment horizontal="left" vertical="top" wrapText="1"/>
    </xf>
    <xf numFmtId="0" fontId="5" fillId="3" borderId="57" xfId="0" applyFont="1" applyFill="1" applyBorder="1" applyAlignment="1">
      <alignment horizontal="left" vertical="top" wrapText="1"/>
    </xf>
    <xf numFmtId="49" fontId="5" fillId="3" borderId="34" xfId="0" applyNumberFormat="1" applyFont="1" applyFill="1" applyBorder="1" applyAlignment="1">
      <alignment horizontal="center" vertical="top" wrapText="1"/>
    </xf>
    <xf numFmtId="49" fontId="5" fillId="3" borderId="20" xfId="0" applyNumberFormat="1" applyFont="1" applyFill="1" applyBorder="1" applyAlignment="1">
      <alignment horizontal="center" vertical="top" wrapText="1"/>
    </xf>
    <xf numFmtId="49" fontId="5" fillId="3" borderId="32" xfId="0" applyNumberFormat="1" applyFont="1" applyFill="1" applyBorder="1" applyAlignment="1">
      <alignment horizontal="center" vertical="top" wrapText="1"/>
    </xf>
    <xf numFmtId="49" fontId="5" fillId="0" borderId="34"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49" fontId="5" fillId="0" borderId="32" xfId="0" applyNumberFormat="1" applyFont="1" applyBorder="1" applyAlignment="1">
      <alignment horizontal="center" vertical="top" wrapText="1"/>
    </xf>
    <xf numFmtId="49" fontId="5" fillId="0" borderId="35" xfId="0" applyNumberFormat="1" applyFont="1" applyBorder="1" applyAlignment="1">
      <alignment horizontal="center" vertical="top" wrapText="1"/>
    </xf>
    <xf numFmtId="49" fontId="5" fillId="0" borderId="31" xfId="0" applyNumberFormat="1" applyFont="1" applyBorder="1" applyAlignment="1">
      <alignment horizontal="center" vertical="top" wrapText="1"/>
    </xf>
    <xf numFmtId="49" fontId="5" fillId="0" borderId="33" xfId="0" applyNumberFormat="1" applyFont="1" applyBorder="1" applyAlignment="1">
      <alignment horizontal="center" vertical="top" wrapText="1"/>
    </xf>
    <xf numFmtId="49" fontId="3" fillId="0" borderId="32" xfId="0" applyNumberFormat="1" applyFont="1" applyBorder="1" applyAlignment="1">
      <alignment horizontal="center" vertical="top" wrapText="1"/>
    </xf>
    <xf numFmtId="49" fontId="5" fillId="2" borderId="9"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2" borderId="11" xfId="0" applyNumberFormat="1" applyFont="1" applyFill="1" applyBorder="1" applyAlignment="1">
      <alignment horizontal="center" vertical="top" wrapText="1"/>
    </xf>
    <xf numFmtId="49" fontId="5" fillId="3" borderId="72" xfId="0" applyNumberFormat="1" applyFont="1" applyFill="1" applyBorder="1" applyAlignment="1">
      <alignment horizontal="right" vertical="top"/>
    </xf>
    <xf numFmtId="0" fontId="5" fillId="5" borderId="77" xfId="0" applyFont="1" applyFill="1" applyBorder="1" applyAlignment="1">
      <alignment horizontal="right" vertical="top" wrapText="1"/>
    </xf>
    <xf numFmtId="0" fontId="5" fillId="5" borderId="78" xfId="0" applyFont="1" applyFill="1" applyBorder="1" applyAlignment="1">
      <alignment horizontal="right" vertical="top" wrapText="1"/>
    </xf>
    <xf numFmtId="0" fontId="5" fillId="5" borderId="79" xfId="0" applyFont="1" applyFill="1" applyBorder="1" applyAlignment="1">
      <alignment horizontal="right" vertical="top" wrapText="1"/>
    </xf>
    <xf numFmtId="165" fontId="5" fillId="5" borderId="77" xfId="0" applyNumberFormat="1" applyFont="1" applyFill="1" applyBorder="1" applyAlignment="1">
      <alignment horizontal="center" vertical="top" wrapText="1"/>
    </xf>
    <xf numFmtId="165" fontId="5" fillId="5" borderId="78" xfId="0" applyNumberFormat="1" applyFont="1" applyFill="1" applyBorder="1" applyAlignment="1">
      <alignment horizontal="center" vertical="top" wrapText="1"/>
    </xf>
    <xf numFmtId="165" fontId="5" fillId="5" borderId="79" xfId="0" applyNumberFormat="1" applyFont="1" applyFill="1" applyBorder="1" applyAlignment="1">
      <alignment horizontal="center" vertical="top" wrapText="1"/>
    </xf>
    <xf numFmtId="49" fontId="5" fillId="5" borderId="72" xfId="0" applyNumberFormat="1" applyFont="1" applyFill="1" applyBorder="1" applyAlignment="1">
      <alignment horizontal="right" vertical="top"/>
    </xf>
    <xf numFmtId="49" fontId="5" fillId="5" borderId="56" xfId="0" applyNumberFormat="1" applyFont="1" applyFill="1" applyBorder="1" applyAlignment="1">
      <alignment horizontal="right" vertical="top"/>
    </xf>
    <xf numFmtId="49" fontId="5" fillId="5" borderId="57" xfId="0" applyNumberFormat="1" applyFont="1" applyFill="1" applyBorder="1" applyAlignment="1">
      <alignment horizontal="right" vertical="top"/>
    </xf>
    <xf numFmtId="0" fontId="3" fillId="5" borderId="12" xfId="0" applyFont="1" applyFill="1" applyBorder="1" applyAlignment="1">
      <alignment horizontal="center" vertical="top"/>
    </xf>
    <xf numFmtId="0" fontId="3" fillId="5" borderId="56" xfId="0" applyFont="1" applyFill="1" applyBorder="1" applyAlignment="1">
      <alignment horizontal="center" vertical="top"/>
    </xf>
    <xf numFmtId="0" fontId="3" fillId="5" borderId="57" xfId="0" applyFont="1" applyFill="1" applyBorder="1" applyAlignment="1">
      <alignment horizontal="center" vertical="top"/>
    </xf>
    <xf numFmtId="0" fontId="2" fillId="0" borderId="60" xfId="0" applyNumberFormat="1" applyFont="1" applyBorder="1" applyAlignment="1">
      <alignment vertical="top" wrapText="1"/>
    </xf>
    <xf numFmtId="49" fontId="5" fillId="0" borderId="36" xfId="0" applyNumberFormat="1"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3" fillId="0" borderId="74" xfId="0" applyFont="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165" fontId="3" fillId="0" borderId="74" xfId="0" applyNumberFormat="1" applyFont="1" applyBorder="1" applyAlignment="1">
      <alignment horizontal="center" vertical="top" wrapText="1"/>
    </xf>
    <xf numFmtId="165" fontId="3" fillId="0" borderId="75" xfId="0" applyNumberFormat="1" applyFont="1" applyBorder="1" applyAlignment="1">
      <alignment horizontal="center" vertical="top" wrapText="1"/>
    </xf>
    <xf numFmtId="165" fontId="3" fillId="0" borderId="76" xfId="0" applyNumberFormat="1" applyFont="1" applyBorder="1" applyAlignment="1">
      <alignment horizontal="center" vertical="top" wrapText="1"/>
    </xf>
    <xf numFmtId="0" fontId="5" fillId="4" borderId="65" xfId="0" applyFont="1" applyFill="1" applyBorder="1" applyAlignment="1">
      <alignment horizontal="right" vertical="top" wrapText="1"/>
    </xf>
    <xf numFmtId="0" fontId="5" fillId="4" borderId="36" xfId="0" applyFont="1" applyFill="1" applyBorder="1" applyAlignment="1">
      <alignment horizontal="right" vertical="top" wrapText="1"/>
    </xf>
    <xf numFmtId="0" fontId="5" fillId="4" borderId="45" xfId="0" applyFont="1" applyFill="1" applyBorder="1" applyAlignment="1">
      <alignment horizontal="right" vertical="top" wrapText="1"/>
    </xf>
    <xf numFmtId="165" fontId="5" fillId="4" borderId="65" xfId="0" applyNumberFormat="1" applyFont="1" applyFill="1" applyBorder="1" applyAlignment="1">
      <alignment horizontal="center" vertical="top" wrapText="1"/>
    </xf>
    <xf numFmtId="165" fontId="5" fillId="4" borderId="36" xfId="0" applyNumberFormat="1" applyFont="1" applyFill="1" applyBorder="1" applyAlignment="1">
      <alignment horizontal="center" vertical="top" wrapText="1"/>
    </xf>
    <xf numFmtId="165" fontId="5" fillId="4" borderId="45" xfId="0" applyNumberFormat="1" applyFont="1" applyFill="1" applyBorder="1" applyAlignment="1">
      <alignment horizontal="center" vertical="top" wrapText="1"/>
    </xf>
    <xf numFmtId="0" fontId="3" fillId="6" borderId="63" xfId="0" applyFont="1" applyFill="1" applyBorder="1" applyAlignment="1">
      <alignment horizontal="left" vertical="top" wrapText="1"/>
    </xf>
    <xf numFmtId="0" fontId="3" fillId="6" borderId="61" xfId="0" applyFont="1" applyFill="1" applyBorder="1" applyAlignment="1">
      <alignment horizontal="left" vertical="top" wrapText="1"/>
    </xf>
    <xf numFmtId="0" fontId="3" fillId="6" borderId="73" xfId="0" applyFont="1" applyFill="1" applyBorder="1" applyAlignment="1">
      <alignment horizontal="left" vertical="top" wrapText="1"/>
    </xf>
    <xf numFmtId="0" fontId="3" fillId="0" borderId="63" xfId="0" applyFont="1" applyBorder="1" applyAlignment="1">
      <alignment horizontal="left" vertical="top" wrapText="1"/>
    </xf>
    <xf numFmtId="0" fontId="3" fillId="0" borderId="61" xfId="0" applyFont="1" applyBorder="1" applyAlignment="1">
      <alignment horizontal="left" vertical="top" wrapText="1"/>
    </xf>
    <xf numFmtId="0" fontId="3" fillId="0" borderId="73" xfId="0" applyFont="1" applyBorder="1" applyAlignment="1">
      <alignment horizontal="left" vertical="top" wrapText="1"/>
    </xf>
    <xf numFmtId="0" fontId="5" fillId="5" borderId="74" xfId="0" applyFont="1" applyFill="1" applyBorder="1" applyAlignment="1">
      <alignment horizontal="right" vertical="top" wrapText="1"/>
    </xf>
    <xf numFmtId="0" fontId="5" fillId="5" borderId="75" xfId="0" applyFont="1" applyFill="1" applyBorder="1" applyAlignment="1">
      <alignment horizontal="right" vertical="top" wrapText="1"/>
    </xf>
    <xf numFmtId="0" fontId="5" fillId="5" borderId="76" xfId="0" applyFont="1" applyFill="1" applyBorder="1" applyAlignment="1">
      <alignment horizontal="right" vertical="top" wrapText="1"/>
    </xf>
    <xf numFmtId="165" fontId="5" fillId="5" borderId="74" xfId="0" applyNumberFormat="1" applyFont="1" applyFill="1" applyBorder="1" applyAlignment="1">
      <alignment horizontal="center" vertical="top" wrapText="1"/>
    </xf>
    <xf numFmtId="165" fontId="5" fillId="5" borderId="75" xfId="0" applyNumberFormat="1" applyFont="1" applyFill="1" applyBorder="1" applyAlignment="1">
      <alignment horizontal="center" vertical="top" wrapText="1"/>
    </xf>
    <xf numFmtId="165" fontId="5" fillId="5" borderId="76" xfId="0" applyNumberFormat="1" applyFont="1" applyFill="1" applyBorder="1" applyAlignment="1">
      <alignment horizontal="center" vertical="top" wrapText="1"/>
    </xf>
    <xf numFmtId="0" fontId="3" fillId="0" borderId="0" xfId="0" applyFont="1" applyBorder="1" applyAlignment="1">
      <alignment horizontal="center" vertical="top"/>
    </xf>
    <xf numFmtId="0" fontId="3" fillId="0" borderId="59"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65" xfId="0" applyFont="1" applyBorder="1" applyAlignment="1">
      <alignment horizontal="center" vertical="center" textRotation="90" wrapText="1"/>
    </xf>
    <xf numFmtId="0" fontId="2" fillId="0" borderId="60" xfId="0" applyNumberFormat="1" applyFont="1" applyBorder="1" applyAlignment="1">
      <alignment horizontal="left" vertical="top" wrapText="1"/>
    </xf>
    <xf numFmtId="49" fontId="5" fillId="3" borderId="12" xfId="0" applyNumberFormat="1" applyFont="1" applyFill="1" applyBorder="1" applyAlignment="1">
      <alignment horizontal="left" vertical="top"/>
    </xf>
    <xf numFmtId="0" fontId="5" fillId="2" borderId="12" xfId="0" applyFont="1" applyFill="1" applyBorder="1" applyAlignment="1">
      <alignment horizontal="left" vertical="top"/>
    </xf>
    <xf numFmtId="0" fontId="5" fillId="3" borderId="12" xfId="0" applyFont="1" applyFill="1" applyBorder="1" applyAlignment="1">
      <alignment horizontal="left" vertical="top" wrapText="1"/>
    </xf>
    <xf numFmtId="0" fontId="5" fillId="2" borderId="64" xfId="0" applyFont="1" applyFill="1" applyBorder="1" applyAlignment="1">
      <alignment horizontal="left" vertical="top"/>
    </xf>
    <xf numFmtId="0" fontId="5" fillId="2" borderId="53" xfId="0" applyFont="1" applyFill="1" applyBorder="1" applyAlignment="1">
      <alignment horizontal="left" vertical="top"/>
    </xf>
    <xf numFmtId="0" fontId="5" fillId="2" borderId="54" xfId="0" applyFont="1" applyFill="1" applyBorder="1" applyAlignment="1">
      <alignment horizontal="left" vertical="top"/>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3" fillId="0" borderId="0" xfId="0" applyFont="1" applyFill="1" applyBorder="1" applyAlignment="1">
      <alignment horizontal="left" vertical="top" wrapText="1"/>
    </xf>
  </cellXfs>
  <cellStyles count="1">
    <cellStyle name="Paprasta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143"/>
  <sheetViews>
    <sheetView view="pageBreakPreview" topLeftCell="A78" zoomScaleNormal="100" zoomScaleSheetLayoutView="100" workbookViewId="0">
      <selection activeCell="J18" sqref="J18"/>
    </sheetView>
  </sheetViews>
  <sheetFormatPr defaultRowHeight="12.75"/>
  <cols>
    <col min="1" max="3" width="2.85546875" style="10" customWidth="1"/>
    <col min="4" max="4" width="36.140625" style="10" customWidth="1"/>
    <col min="5" max="5" width="2.7109375" style="92" customWidth="1"/>
    <col min="6" max="6" width="4" style="11" customWidth="1"/>
    <col min="7" max="7" width="3.85546875" style="158" customWidth="1"/>
    <col min="8" max="8" width="7.7109375" style="11" customWidth="1"/>
    <col min="9" max="10" width="7.7109375" style="10" customWidth="1"/>
    <col min="11" max="11" width="6" style="10" customWidth="1"/>
    <col min="12" max="12" width="9.5703125" style="10" customWidth="1"/>
    <col min="13" max="14" width="7.7109375" style="10" customWidth="1"/>
    <col min="15" max="15" width="24.140625" style="10" customWidth="1"/>
    <col min="16" max="18" width="3.7109375" style="10" customWidth="1"/>
    <col min="19" max="16384" width="9.140625" style="5"/>
  </cols>
  <sheetData>
    <row r="1" spans="1:20" ht="15.75">
      <c r="A1" s="366" t="s">
        <v>120</v>
      </c>
      <c r="B1" s="366"/>
      <c r="C1" s="366"/>
      <c r="D1" s="366"/>
      <c r="E1" s="366"/>
      <c r="F1" s="366"/>
      <c r="G1" s="366"/>
      <c r="H1" s="366"/>
      <c r="I1" s="366"/>
      <c r="J1" s="366"/>
      <c r="K1" s="366"/>
      <c r="L1" s="366"/>
      <c r="M1" s="366"/>
      <c r="N1" s="366"/>
      <c r="O1" s="366"/>
      <c r="P1" s="366"/>
      <c r="Q1" s="366"/>
      <c r="R1" s="366"/>
    </row>
    <row r="2" spans="1:20" ht="15.75">
      <c r="A2" s="367" t="s">
        <v>48</v>
      </c>
      <c r="B2" s="367"/>
      <c r="C2" s="367"/>
      <c r="D2" s="367"/>
      <c r="E2" s="367"/>
      <c r="F2" s="367"/>
      <c r="G2" s="367"/>
      <c r="H2" s="367"/>
      <c r="I2" s="367"/>
      <c r="J2" s="367"/>
      <c r="K2" s="367"/>
      <c r="L2" s="367"/>
      <c r="M2" s="367"/>
      <c r="N2" s="367"/>
      <c r="O2" s="367"/>
      <c r="P2" s="367"/>
      <c r="Q2" s="367"/>
      <c r="R2" s="367"/>
    </row>
    <row r="3" spans="1:20" ht="15.75">
      <c r="A3" s="368" t="s">
        <v>31</v>
      </c>
      <c r="B3" s="368"/>
      <c r="C3" s="368"/>
      <c r="D3" s="368"/>
      <c r="E3" s="368"/>
      <c r="F3" s="368"/>
      <c r="G3" s="368"/>
      <c r="H3" s="368"/>
      <c r="I3" s="368"/>
      <c r="J3" s="368"/>
      <c r="K3" s="368"/>
      <c r="L3" s="368"/>
      <c r="M3" s="368"/>
      <c r="N3" s="368"/>
      <c r="O3" s="368"/>
      <c r="P3" s="368"/>
      <c r="Q3" s="368"/>
      <c r="R3" s="368"/>
    </row>
    <row r="4" spans="1:20" ht="13.5" thickBot="1">
      <c r="P4" s="369" t="s">
        <v>0</v>
      </c>
      <c r="Q4" s="369"/>
      <c r="R4" s="369"/>
    </row>
    <row r="5" spans="1:20" ht="12.75" customHeight="1">
      <c r="A5" s="342" t="s">
        <v>32</v>
      </c>
      <c r="B5" s="345" t="s">
        <v>1</v>
      </c>
      <c r="C5" s="345" t="s">
        <v>2</v>
      </c>
      <c r="D5" s="363" t="s">
        <v>16</v>
      </c>
      <c r="E5" s="342" t="s">
        <v>3</v>
      </c>
      <c r="F5" s="345" t="s">
        <v>40</v>
      </c>
      <c r="G5" s="350" t="s">
        <v>4</v>
      </c>
      <c r="H5" s="353" t="s">
        <v>5</v>
      </c>
      <c r="I5" s="356" t="s">
        <v>33</v>
      </c>
      <c r="J5" s="357"/>
      <c r="K5" s="357"/>
      <c r="L5" s="358"/>
      <c r="M5" s="353" t="s">
        <v>38</v>
      </c>
      <c r="N5" s="353" t="s">
        <v>39</v>
      </c>
      <c r="O5" s="359" t="s">
        <v>15</v>
      </c>
      <c r="P5" s="360"/>
      <c r="Q5" s="360"/>
      <c r="R5" s="361"/>
    </row>
    <row r="6" spans="1:20" ht="12.75" customHeight="1">
      <c r="A6" s="343"/>
      <c r="B6" s="346"/>
      <c r="C6" s="346"/>
      <c r="D6" s="364"/>
      <c r="E6" s="343"/>
      <c r="F6" s="346"/>
      <c r="G6" s="351"/>
      <c r="H6" s="354"/>
      <c r="I6" s="362" t="s">
        <v>6</v>
      </c>
      <c r="J6" s="336" t="s">
        <v>7</v>
      </c>
      <c r="K6" s="337"/>
      <c r="L6" s="338" t="s">
        <v>23</v>
      </c>
      <c r="M6" s="354"/>
      <c r="N6" s="354"/>
      <c r="O6" s="340" t="s">
        <v>16</v>
      </c>
      <c r="P6" s="336" t="s">
        <v>8</v>
      </c>
      <c r="Q6" s="348"/>
      <c r="R6" s="349"/>
    </row>
    <row r="7" spans="1:20" ht="111" customHeight="1" thickBot="1">
      <c r="A7" s="344"/>
      <c r="B7" s="347"/>
      <c r="C7" s="347"/>
      <c r="D7" s="365"/>
      <c r="E7" s="344"/>
      <c r="F7" s="347"/>
      <c r="G7" s="352"/>
      <c r="H7" s="355"/>
      <c r="I7" s="344"/>
      <c r="J7" s="7" t="s">
        <v>6</v>
      </c>
      <c r="K7" s="6" t="s">
        <v>17</v>
      </c>
      <c r="L7" s="339"/>
      <c r="M7" s="355"/>
      <c r="N7" s="355"/>
      <c r="O7" s="341"/>
      <c r="P7" s="8" t="s">
        <v>41</v>
      </c>
      <c r="Q7" s="8" t="s">
        <v>42</v>
      </c>
      <c r="R7" s="9" t="s">
        <v>43</v>
      </c>
    </row>
    <row r="8" spans="1:20" s="159" customFormat="1">
      <c r="A8" s="371" t="s">
        <v>94</v>
      </c>
      <c r="B8" s="372"/>
      <c r="C8" s="372"/>
      <c r="D8" s="372"/>
      <c r="E8" s="372"/>
      <c r="F8" s="372"/>
      <c r="G8" s="372"/>
      <c r="H8" s="372"/>
      <c r="I8" s="372"/>
      <c r="J8" s="372"/>
      <c r="K8" s="372"/>
      <c r="L8" s="372"/>
      <c r="M8" s="372"/>
      <c r="N8" s="372"/>
      <c r="O8" s="372"/>
      <c r="P8" s="372"/>
      <c r="Q8" s="372"/>
      <c r="R8" s="373"/>
    </row>
    <row r="9" spans="1:20" s="159" customFormat="1">
      <c r="A9" s="374" t="s">
        <v>49</v>
      </c>
      <c r="B9" s="375"/>
      <c r="C9" s="375"/>
      <c r="D9" s="375"/>
      <c r="E9" s="375"/>
      <c r="F9" s="375"/>
      <c r="G9" s="375"/>
      <c r="H9" s="375"/>
      <c r="I9" s="375"/>
      <c r="J9" s="375"/>
      <c r="K9" s="375"/>
      <c r="L9" s="375"/>
      <c r="M9" s="375"/>
      <c r="N9" s="375"/>
      <c r="O9" s="375"/>
      <c r="P9" s="375"/>
      <c r="Q9" s="375"/>
      <c r="R9" s="376"/>
    </row>
    <row r="10" spans="1:20" ht="14.25" customHeight="1" thickBot="1">
      <c r="A10" s="258" t="s">
        <v>9</v>
      </c>
      <c r="B10" s="377" t="s">
        <v>50</v>
      </c>
      <c r="C10" s="378"/>
      <c r="D10" s="378"/>
      <c r="E10" s="378"/>
      <c r="F10" s="378"/>
      <c r="G10" s="378"/>
      <c r="H10" s="378"/>
      <c r="I10" s="378"/>
      <c r="J10" s="378"/>
      <c r="K10" s="378"/>
      <c r="L10" s="378"/>
      <c r="M10" s="378"/>
      <c r="N10" s="378"/>
      <c r="O10" s="378"/>
      <c r="P10" s="378"/>
      <c r="Q10" s="378"/>
      <c r="R10" s="379"/>
    </row>
    <row r="11" spans="1:20" ht="13.5" thickBot="1">
      <c r="A11" s="240" t="s">
        <v>9</v>
      </c>
      <c r="B11" s="241" t="s">
        <v>9</v>
      </c>
      <c r="C11" s="380" t="s">
        <v>51</v>
      </c>
      <c r="D11" s="381"/>
      <c r="E11" s="381"/>
      <c r="F11" s="381"/>
      <c r="G11" s="381"/>
      <c r="H11" s="381"/>
      <c r="I11" s="381"/>
      <c r="J11" s="381"/>
      <c r="K11" s="381"/>
      <c r="L11" s="381"/>
      <c r="M11" s="381"/>
      <c r="N11" s="381"/>
      <c r="O11" s="381"/>
      <c r="P11" s="381"/>
      <c r="Q11" s="381"/>
      <c r="R11" s="382"/>
    </row>
    <row r="12" spans="1:20" ht="12.75" customHeight="1">
      <c r="A12" s="94" t="s">
        <v>9</v>
      </c>
      <c r="B12" s="95" t="s">
        <v>9</v>
      </c>
      <c r="C12" s="130" t="s">
        <v>9</v>
      </c>
      <c r="D12" s="383" t="s">
        <v>159</v>
      </c>
      <c r="E12" s="385" t="s">
        <v>54</v>
      </c>
      <c r="F12" s="387" t="s">
        <v>46</v>
      </c>
      <c r="G12" s="389" t="s">
        <v>52</v>
      </c>
      <c r="H12" s="15" t="s">
        <v>44</v>
      </c>
      <c r="I12" s="333">
        <f>J12+L12</f>
        <v>125.7</v>
      </c>
      <c r="J12" s="334">
        <f>10.5+11.2</f>
        <v>21.7</v>
      </c>
      <c r="K12" s="334">
        <f>7.2+8.2</f>
        <v>15.399999999999999</v>
      </c>
      <c r="L12" s="335">
        <f>10+88+6</f>
        <v>104</v>
      </c>
      <c r="M12" s="31">
        <v>161.69999999999999</v>
      </c>
      <c r="N12" s="31">
        <v>161.69999999999999</v>
      </c>
      <c r="O12" s="391" t="s">
        <v>56</v>
      </c>
      <c r="P12" s="404">
        <v>7</v>
      </c>
      <c r="Q12" s="404"/>
      <c r="R12" s="406"/>
    </row>
    <row r="13" spans="1:20" ht="15" customHeight="1">
      <c r="A13" s="97"/>
      <c r="B13" s="98"/>
      <c r="C13" s="122"/>
      <c r="D13" s="384"/>
      <c r="E13" s="386"/>
      <c r="F13" s="388"/>
      <c r="G13" s="390"/>
      <c r="H13" s="106" t="s">
        <v>53</v>
      </c>
      <c r="I13" s="155">
        <v>712.3</v>
      </c>
      <c r="J13" s="156">
        <v>123</v>
      </c>
      <c r="K13" s="156">
        <v>87.3</v>
      </c>
      <c r="L13" s="157">
        <v>589.29999999999995</v>
      </c>
      <c r="M13" s="75">
        <v>916.6</v>
      </c>
      <c r="N13" s="75">
        <v>916.6</v>
      </c>
      <c r="O13" s="392"/>
      <c r="P13" s="405"/>
      <c r="Q13" s="405"/>
      <c r="R13" s="407"/>
    </row>
    <row r="14" spans="1:20" ht="42" customHeight="1">
      <c r="A14" s="97"/>
      <c r="B14" s="98"/>
      <c r="C14" s="122"/>
      <c r="D14" s="80" t="s">
        <v>111</v>
      </c>
      <c r="E14" s="149"/>
      <c r="F14" s="388"/>
      <c r="G14" s="390"/>
      <c r="H14" s="115"/>
      <c r="I14" s="114"/>
      <c r="J14" s="37"/>
      <c r="K14" s="37"/>
      <c r="L14" s="38"/>
      <c r="M14" s="116"/>
      <c r="N14" s="116"/>
      <c r="O14" s="110"/>
      <c r="P14" s="117"/>
      <c r="Q14" s="117"/>
      <c r="R14" s="118"/>
      <c r="T14" s="5" t="s">
        <v>156</v>
      </c>
    </row>
    <row r="15" spans="1:20" ht="27.75" customHeight="1">
      <c r="A15" s="97"/>
      <c r="B15" s="98"/>
      <c r="C15" s="122"/>
      <c r="D15" s="79" t="s">
        <v>112</v>
      </c>
      <c r="E15" s="149"/>
      <c r="F15" s="388"/>
      <c r="G15" s="390"/>
      <c r="H15" s="228"/>
      <c r="I15" s="113"/>
      <c r="J15" s="33"/>
      <c r="K15" s="33"/>
      <c r="L15" s="34"/>
      <c r="M15" s="67"/>
      <c r="N15" s="67"/>
      <c r="O15" s="211"/>
      <c r="P15" s="60"/>
      <c r="Q15" s="60"/>
      <c r="R15" s="61"/>
    </row>
    <row r="16" spans="1:20" ht="38.25">
      <c r="A16" s="97"/>
      <c r="B16" s="98"/>
      <c r="C16" s="122"/>
      <c r="D16" s="79" t="s">
        <v>113</v>
      </c>
      <c r="E16" s="321" t="s">
        <v>124</v>
      </c>
      <c r="F16" s="388"/>
      <c r="G16" s="390"/>
      <c r="H16" s="16"/>
      <c r="I16" s="107"/>
      <c r="J16" s="33"/>
      <c r="K16" s="33"/>
      <c r="L16" s="34"/>
      <c r="M16" s="35"/>
      <c r="N16" s="35"/>
      <c r="O16" s="211"/>
      <c r="P16" s="102"/>
      <c r="Q16" s="102"/>
      <c r="R16" s="103"/>
    </row>
    <row r="17" spans="1:19" ht="38.25">
      <c r="A17" s="97"/>
      <c r="B17" s="98"/>
      <c r="C17" s="122"/>
      <c r="D17" s="78" t="s">
        <v>114</v>
      </c>
      <c r="E17" s="150"/>
      <c r="F17" s="388"/>
      <c r="G17" s="390"/>
      <c r="H17" s="54"/>
      <c r="I17" s="36"/>
      <c r="J17" s="69"/>
      <c r="K17" s="69"/>
      <c r="L17" s="70"/>
      <c r="M17" s="146"/>
      <c r="N17" s="146"/>
      <c r="O17" s="82"/>
      <c r="P17" s="83"/>
      <c r="Q17" s="83"/>
      <c r="R17" s="84"/>
    </row>
    <row r="18" spans="1:19" ht="15" customHeight="1">
      <c r="A18" s="97"/>
      <c r="B18" s="98"/>
      <c r="C18" s="122"/>
      <c r="D18" s="78" t="s">
        <v>115</v>
      </c>
      <c r="E18" s="150"/>
      <c r="F18" s="388"/>
      <c r="G18" s="390"/>
      <c r="H18" s="106"/>
      <c r="I18" s="32"/>
      <c r="J18" s="73"/>
      <c r="K18" s="73"/>
      <c r="L18" s="74"/>
      <c r="M18" s="75"/>
      <c r="N18" s="75"/>
      <c r="O18" s="85"/>
      <c r="P18" s="86"/>
      <c r="Q18" s="86"/>
      <c r="R18" s="87"/>
    </row>
    <row r="19" spans="1:19" ht="104.25" customHeight="1" thickBot="1">
      <c r="A19" s="125"/>
      <c r="B19" s="126"/>
      <c r="C19" s="163"/>
      <c r="D19" s="199" t="s">
        <v>144</v>
      </c>
      <c r="E19" s="200"/>
      <c r="F19" s="248"/>
      <c r="G19" s="245"/>
      <c r="H19" s="137"/>
      <c r="I19" s="201"/>
      <c r="J19" s="139"/>
      <c r="K19" s="139"/>
      <c r="L19" s="202"/>
      <c r="M19" s="203"/>
      <c r="N19" s="204"/>
      <c r="O19" s="53"/>
      <c r="P19" s="62"/>
      <c r="Q19" s="62"/>
      <c r="R19" s="63"/>
    </row>
    <row r="20" spans="1:19" ht="54" customHeight="1">
      <c r="A20" s="94"/>
      <c r="B20" s="95"/>
      <c r="C20" s="130"/>
      <c r="D20" s="208" t="s">
        <v>116</v>
      </c>
      <c r="E20" s="206"/>
      <c r="F20" s="247"/>
      <c r="G20" s="244"/>
      <c r="H20" s="166"/>
      <c r="I20" s="209"/>
      <c r="J20" s="132"/>
      <c r="K20" s="132"/>
      <c r="L20" s="133"/>
      <c r="M20" s="210"/>
      <c r="N20" s="210"/>
      <c r="O20" s="207"/>
      <c r="P20" s="257"/>
      <c r="Q20" s="257"/>
      <c r="R20" s="101"/>
      <c r="S20" s="119"/>
    </row>
    <row r="21" spans="1:19" ht="15" customHeight="1">
      <c r="A21" s="97"/>
      <c r="B21" s="98"/>
      <c r="C21" s="122"/>
      <c r="D21" s="212" t="s">
        <v>108</v>
      </c>
      <c r="E21" s="213"/>
      <c r="F21" s="164"/>
      <c r="G21" s="165"/>
      <c r="H21" s="115"/>
      <c r="I21" s="114"/>
      <c r="J21" s="37"/>
      <c r="K21" s="37"/>
      <c r="L21" s="38"/>
      <c r="M21" s="116"/>
      <c r="N21" s="116"/>
      <c r="O21" s="408" t="s">
        <v>57</v>
      </c>
      <c r="P21" s="117">
        <v>3</v>
      </c>
      <c r="Q21" s="117">
        <v>3</v>
      </c>
      <c r="R21" s="118">
        <v>6</v>
      </c>
    </row>
    <row r="22" spans="1:19" ht="182.25" customHeight="1">
      <c r="A22" s="97"/>
      <c r="B22" s="98"/>
      <c r="C22" s="122"/>
      <c r="D22" s="124" t="s">
        <v>162</v>
      </c>
      <c r="E22" s="161"/>
      <c r="F22" s="256"/>
      <c r="G22" s="226"/>
      <c r="H22" s="319"/>
      <c r="I22" s="316"/>
      <c r="J22" s="317"/>
      <c r="K22" s="317"/>
      <c r="L22" s="318"/>
      <c r="M22" s="35"/>
      <c r="N22" s="35"/>
      <c r="O22" s="409"/>
      <c r="P22" s="162"/>
      <c r="Q22" s="102"/>
      <c r="R22" s="103"/>
    </row>
    <row r="23" spans="1:19" ht="105" customHeight="1">
      <c r="A23" s="97"/>
      <c r="B23" s="98"/>
      <c r="C23" s="122"/>
      <c r="D23" s="81" t="s">
        <v>150</v>
      </c>
      <c r="E23" s="322" t="s">
        <v>131</v>
      </c>
      <c r="F23" s="256"/>
      <c r="G23" s="226"/>
      <c r="H23" s="228"/>
      <c r="I23" s="113"/>
      <c r="J23" s="33"/>
      <c r="K23" s="33"/>
      <c r="L23" s="34"/>
      <c r="M23" s="67"/>
      <c r="N23" s="67"/>
      <c r="O23" s="211"/>
      <c r="P23" s="60"/>
      <c r="Q23" s="60"/>
      <c r="R23" s="61"/>
    </row>
    <row r="24" spans="1:19" ht="55.5" customHeight="1" thickBot="1">
      <c r="A24" s="125"/>
      <c r="B24" s="126"/>
      <c r="C24" s="163"/>
      <c r="D24" s="135" t="s">
        <v>151</v>
      </c>
      <c r="E24" s="128"/>
      <c r="F24" s="248"/>
      <c r="G24" s="245"/>
      <c r="H24" s="217"/>
      <c r="I24" s="218"/>
      <c r="J24" s="138"/>
      <c r="K24" s="139"/>
      <c r="L24" s="202"/>
      <c r="M24" s="140"/>
      <c r="N24" s="140"/>
      <c r="O24" s="160"/>
      <c r="P24" s="104"/>
      <c r="Q24" s="104"/>
      <c r="R24" s="105"/>
    </row>
    <row r="25" spans="1:19" ht="42.75" customHeight="1">
      <c r="A25" s="97"/>
      <c r="B25" s="98"/>
      <c r="C25" s="99"/>
      <c r="D25" s="251" t="s">
        <v>138</v>
      </c>
      <c r="E25" s="149"/>
      <c r="F25" s="256"/>
      <c r="G25" s="226"/>
      <c r="H25" s="228"/>
      <c r="I25" s="113"/>
      <c r="J25" s="33"/>
      <c r="K25" s="33"/>
      <c r="L25" s="34"/>
      <c r="M25" s="67"/>
      <c r="N25" s="67"/>
      <c r="O25" s="211"/>
      <c r="P25" s="60"/>
      <c r="Q25" s="60"/>
      <c r="R25" s="61"/>
    </row>
    <row r="26" spans="1:19" ht="29.25" customHeight="1">
      <c r="A26" s="97"/>
      <c r="B26" s="98"/>
      <c r="C26" s="122"/>
      <c r="D26" s="81" t="s">
        <v>152</v>
      </c>
      <c r="E26" s="149"/>
      <c r="F26" s="256"/>
      <c r="G26" s="226"/>
      <c r="H26" s="16"/>
      <c r="I26" s="107"/>
      <c r="J26" s="33"/>
      <c r="K26" s="33"/>
      <c r="L26" s="34"/>
      <c r="M26" s="35"/>
      <c r="N26" s="35"/>
      <c r="O26" s="211"/>
      <c r="P26" s="102"/>
      <c r="Q26" s="102"/>
      <c r="R26" s="103"/>
      <c r="S26" s="119"/>
    </row>
    <row r="27" spans="1:19" ht="28.5" customHeight="1">
      <c r="A27" s="97"/>
      <c r="B27" s="98"/>
      <c r="C27" s="122"/>
      <c r="D27" s="148" t="s">
        <v>139</v>
      </c>
      <c r="E27" s="261" t="s">
        <v>124</v>
      </c>
      <c r="F27" s="164"/>
      <c r="G27" s="165"/>
      <c r="H27" s="108"/>
      <c r="I27" s="109"/>
      <c r="J27" s="37"/>
      <c r="K27" s="37"/>
      <c r="L27" s="38"/>
      <c r="M27" s="39"/>
      <c r="N27" s="39"/>
      <c r="O27" s="246"/>
      <c r="P27" s="60"/>
      <c r="Q27" s="60"/>
      <c r="R27" s="61"/>
    </row>
    <row r="28" spans="1:19" ht="15.75" customHeight="1">
      <c r="A28" s="97"/>
      <c r="B28" s="98"/>
      <c r="C28" s="122"/>
      <c r="D28" s="148" t="s">
        <v>109</v>
      </c>
      <c r="E28" s="214"/>
      <c r="F28" s="215"/>
      <c r="G28" s="216"/>
      <c r="H28" s="108"/>
      <c r="I28" s="32"/>
      <c r="J28" s="73"/>
      <c r="K28" s="73"/>
      <c r="L28" s="74"/>
      <c r="M28" s="75"/>
      <c r="N28" s="75"/>
      <c r="O28" s="393" t="s">
        <v>134</v>
      </c>
      <c r="P28" s="120"/>
      <c r="Q28" s="120"/>
      <c r="R28" s="121">
        <v>4</v>
      </c>
    </row>
    <row r="29" spans="1:19" ht="27.75" customHeight="1">
      <c r="A29" s="97"/>
      <c r="B29" s="98"/>
      <c r="C29" s="122"/>
      <c r="D29" s="395" t="s">
        <v>105</v>
      </c>
      <c r="E29" s="129"/>
      <c r="F29" s="167"/>
      <c r="G29" s="226"/>
      <c r="H29" s="108"/>
      <c r="I29" s="114"/>
      <c r="J29" s="33"/>
      <c r="K29" s="33"/>
      <c r="L29" s="34"/>
      <c r="M29" s="35"/>
      <c r="N29" s="35"/>
      <c r="O29" s="394"/>
      <c r="P29" s="255"/>
      <c r="Q29" s="255"/>
      <c r="R29" s="253"/>
    </row>
    <row r="30" spans="1:19" ht="13.5" customHeight="1">
      <c r="A30" s="97"/>
      <c r="B30" s="98"/>
      <c r="C30" s="122"/>
      <c r="D30" s="384"/>
      <c r="E30" s="129"/>
      <c r="F30" s="167"/>
      <c r="G30" s="226"/>
      <c r="H30" s="396"/>
      <c r="I30" s="113"/>
      <c r="J30" s="33"/>
      <c r="K30" s="33"/>
      <c r="L30" s="34"/>
      <c r="M30" s="35"/>
      <c r="N30" s="35"/>
      <c r="O30" s="246"/>
      <c r="P30" s="255"/>
      <c r="Q30" s="255"/>
      <c r="R30" s="253"/>
    </row>
    <row r="31" spans="1:19" ht="54" customHeight="1">
      <c r="A31" s="97"/>
      <c r="B31" s="98"/>
      <c r="C31" s="122"/>
      <c r="D31" s="252" t="s">
        <v>145</v>
      </c>
      <c r="E31" s="129"/>
      <c r="F31" s="168"/>
      <c r="G31" s="226"/>
      <c r="H31" s="396"/>
      <c r="I31" s="107"/>
      <c r="J31" s="33"/>
      <c r="K31" s="33"/>
      <c r="L31" s="34"/>
      <c r="M31" s="35"/>
      <c r="N31" s="35"/>
      <c r="O31" s="246"/>
      <c r="P31" s="255"/>
      <c r="Q31" s="255"/>
      <c r="R31" s="253"/>
      <c r="S31" s="119"/>
    </row>
    <row r="32" spans="1:19" ht="25.5">
      <c r="A32" s="97"/>
      <c r="B32" s="98"/>
      <c r="C32" s="122"/>
      <c r="D32" s="251" t="s">
        <v>106</v>
      </c>
      <c r="E32" s="129"/>
      <c r="F32" s="227"/>
      <c r="G32" s="226"/>
      <c r="H32" s="228"/>
      <c r="I32" s="113"/>
      <c r="J32" s="33"/>
      <c r="K32" s="33"/>
      <c r="L32" s="34"/>
      <c r="M32" s="35"/>
      <c r="N32" s="35"/>
      <c r="O32" s="246"/>
      <c r="P32" s="255"/>
      <c r="Q32" s="255"/>
      <c r="R32" s="253"/>
    </row>
    <row r="33" spans="1:18" ht="21" customHeight="1">
      <c r="A33" s="97"/>
      <c r="B33" s="98"/>
      <c r="C33" s="122"/>
      <c r="D33" s="410" t="s">
        <v>107</v>
      </c>
      <c r="E33" s="129"/>
      <c r="F33" s="227"/>
      <c r="G33" s="226"/>
      <c r="H33" s="228"/>
      <c r="I33" s="36"/>
      <c r="J33" s="33"/>
      <c r="K33" s="33"/>
      <c r="L33" s="34"/>
      <c r="M33" s="67"/>
      <c r="N33" s="67"/>
      <c r="O33" s="20"/>
      <c r="P33" s="173"/>
      <c r="Q33" s="173"/>
      <c r="R33" s="174"/>
    </row>
    <row r="34" spans="1:18" ht="21" customHeight="1" thickBot="1">
      <c r="A34" s="97"/>
      <c r="B34" s="98"/>
      <c r="C34" s="122"/>
      <c r="D34" s="403"/>
      <c r="E34" s="136"/>
      <c r="F34" s="250"/>
      <c r="G34" s="245"/>
      <c r="H34" s="17" t="s">
        <v>10</v>
      </c>
      <c r="I34" s="40">
        <f t="shared" ref="I34:N34" si="0">SUM(I12:I33)</f>
        <v>838</v>
      </c>
      <c r="J34" s="40">
        <f t="shared" si="0"/>
        <v>144.69999999999999</v>
      </c>
      <c r="K34" s="40">
        <f t="shared" si="0"/>
        <v>102.69999999999999</v>
      </c>
      <c r="L34" s="40">
        <f t="shared" si="0"/>
        <v>693.3</v>
      </c>
      <c r="M34" s="40">
        <f t="shared" si="0"/>
        <v>1078.3</v>
      </c>
      <c r="N34" s="40">
        <f t="shared" si="0"/>
        <v>1078.3</v>
      </c>
      <c r="O34" s="21"/>
      <c r="P34" s="259"/>
      <c r="Q34" s="259"/>
      <c r="R34" s="260"/>
    </row>
    <row r="35" spans="1:18" ht="16.5" customHeight="1">
      <c r="A35" s="94" t="s">
        <v>9</v>
      </c>
      <c r="B35" s="95" t="s">
        <v>9</v>
      </c>
      <c r="C35" s="96" t="s">
        <v>11</v>
      </c>
      <c r="D35" s="220" t="s">
        <v>98</v>
      </c>
      <c r="E35" s="219" t="s">
        <v>54</v>
      </c>
      <c r="F35" s="249" t="s">
        <v>46</v>
      </c>
      <c r="G35" s="244" t="s">
        <v>52</v>
      </c>
      <c r="H35" s="166" t="s">
        <v>44</v>
      </c>
      <c r="I35" s="131">
        <f>J35+L35</f>
        <v>249.8</v>
      </c>
      <c r="J35" s="132"/>
      <c r="K35" s="132"/>
      <c r="L35" s="133">
        <f>259.8-10</f>
        <v>249.8</v>
      </c>
      <c r="M35" s="134">
        <v>213.5</v>
      </c>
      <c r="N35" s="169">
        <v>100</v>
      </c>
      <c r="O35" s="19" t="s">
        <v>132</v>
      </c>
      <c r="P35" s="170">
        <v>5</v>
      </c>
      <c r="Q35" s="170">
        <v>4</v>
      </c>
      <c r="R35" s="171">
        <v>1</v>
      </c>
    </row>
    <row r="36" spans="1:18" ht="16.5" customHeight="1">
      <c r="A36" s="97"/>
      <c r="B36" s="98"/>
      <c r="C36" s="99"/>
      <c r="D36" s="205" t="s">
        <v>146</v>
      </c>
      <c r="E36" s="233"/>
      <c r="F36" s="227"/>
      <c r="G36" s="226"/>
      <c r="H36" s="228"/>
      <c r="I36" s="113"/>
      <c r="J36" s="33"/>
      <c r="K36" s="33"/>
      <c r="L36" s="34"/>
      <c r="M36" s="35"/>
      <c r="N36" s="172"/>
      <c r="O36" s="20"/>
      <c r="P36" s="173"/>
      <c r="Q36" s="173"/>
      <c r="R36" s="174"/>
    </row>
    <row r="37" spans="1:18" ht="33" customHeight="1">
      <c r="A37" s="97"/>
      <c r="B37" s="98"/>
      <c r="C37" s="99"/>
      <c r="D37" s="90" t="s">
        <v>147</v>
      </c>
      <c r="E37" s="321" t="s">
        <v>123</v>
      </c>
      <c r="F37" s="227"/>
      <c r="G37" s="226"/>
      <c r="H37" s="228"/>
      <c r="I37" s="113"/>
      <c r="J37" s="33"/>
      <c r="K37" s="33"/>
      <c r="L37" s="34"/>
      <c r="M37" s="67"/>
      <c r="N37" s="147"/>
      <c r="O37" s="20"/>
      <c r="P37" s="173"/>
      <c r="Q37" s="173"/>
      <c r="R37" s="174"/>
    </row>
    <row r="38" spans="1:18" ht="41.25" customHeight="1" thickBot="1">
      <c r="A38" s="125"/>
      <c r="B38" s="126"/>
      <c r="C38" s="127"/>
      <c r="D38" s="232" t="s">
        <v>59</v>
      </c>
      <c r="E38" s="235"/>
      <c r="F38" s="250"/>
      <c r="G38" s="245"/>
      <c r="H38" s="137"/>
      <c r="I38" s="201"/>
      <c r="J38" s="138"/>
      <c r="K38" s="138"/>
      <c r="L38" s="139"/>
      <c r="M38" s="236"/>
      <c r="N38" s="237"/>
      <c r="O38" s="21"/>
      <c r="P38" s="259"/>
      <c r="Q38" s="259"/>
      <c r="R38" s="260"/>
    </row>
    <row r="39" spans="1:18" ht="27" customHeight="1">
      <c r="A39" s="97"/>
      <c r="B39" s="98"/>
      <c r="C39" s="99"/>
      <c r="D39" s="205" t="s">
        <v>99</v>
      </c>
      <c r="E39" s="234"/>
      <c r="F39" s="227"/>
      <c r="G39" s="226"/>
      <c r="H39" s="228"/>
      <c r="I39" s="113"/>
      <c r="J39" s="33"/>
      <c r="K39" s="33"/>
      <c r="L39" s="34"/>
      <c r="M39" s="67"/>
      <c r="N39" s="147"/>
      <c r="O39" s="20"/>
      <c r="P39" s="173"/>
      <c r="Q39" s="173"/>
      <c r="R39" s="174"/>
    </row>
    <row r="40" spans="1:18" ht="42" customHeight="1">
      <c r="A40" s="97"/>
      <c r="B40" s="98"/>
      <c r="C40" s="99"/>
      <c r="D40" s="148" t="s">
        <v>143</v>
      </c>
      <c r="E40" s="234"/>
      <c r="F40" s="227"/>
      <c r="G40" s="226"/>
      <c r="H40" s="228"/>
      <c r="I40" s="107"/>
      <c r="J40" s="33"/>
      <c r="K40" s="33"/>
      <c r="L40" s="34"/>
      <c r="M40" s="35"/>
      <c r="N40" s="172"/>
      <c r="O40" s="20"/>
      <c r="P40" s="173"/>
      <c r="Q40" s="173"/>
      <c r="R40" s="174"/>
    </row>
    <row r="41" spans="1:18" ht="55.5" customHeight="1">
      <c r="A41" s="97"/>
      <c r="B41" s="98"/>
      <c r="C41" s="99"/>
      <c r="D41" s="90" t="s">
        <v>142</v>
      </c>
      <c r="E41" s="123"/>
      <c r="F41" s="227"/>
      <c r="G41" s="226"/>
      <c r="H41" s="228"/>
      <c r="I41" s="113"/>
      <c r="J41" s="33"/>
      <c r="K41" s="33"/>
      <c r="L41" s="34"/>
      <c r="M41" s="67"/>
      <c r="N41" s="147"/>
      <c r="O41" s="242"/>
      <c r="P41" s="173"/>
      <c r="Q41" s="173"/>
      <c r="R41" s="174"/>
    </row>
    <row r="42" spans="1:18" ht="41.25" customHeight="1">
      <c r="A42" s="97"/>
      <c r="B42" s="98"/>
      <c r="C42" s="99"/>
      <c r="D42" s="90" t="s">
        <v>103</v>
      </c>
      <c r="E42" s="123"/>
      <c r="F42" s="227"/>
      <c r="G42" s="226"/>
      <c r="H42" s="228"/>
      <c r="I42" s="107"/>
      <c r="J42" s="33"/>
      <c r="K42" s="33"/>
      <c r="L42" s="34"/>
      <c r="M42" s="67"/>
      <c r="N42" s="147"/>
      <c r="O42" s="20"/>
      <c r="P42" s="173"/>
      <c r="Q42" s="173"/>
      <c r="R42" s="174"/>
    </row>
    <row r="43" spans="1:18" ht="29.25" customHeight="1">
      <c r="A43" s="97"/>
      <c r="B43" s="98"/>
      <c r="C43" s="99"/>
      <c r="D43" s="410" t="s">
        <v>104</v>
      </c>
      <c r="E43" s="123"/>
      <c r="F43" s="227"/>
      <c r="G43" s="226"/>
      <c r="H43" s="54"/>
      <c r="I43" s="72"/>
      <c r="J43" s="33"/>
      <c r="K43" s="33"/>
      <c r="L43" s="34"/>
      <c r="M43" s="67"/>
      <c r="N43" s="147"/>
      <c r="O43" s="20"/>
      <c r="P43" s="173"/>
      <c r="Q43" s="173"/>
      <c r="R43" s="174"/>
    </row>
    <row r="44" spans="1:18" ht="13.5" thickBot="1">
      <c r="A44" s="97"/>
      <c r="B44" s="98"/>
      <c r="C44" s="99"/>
      <c r="D44" s="395"/>
      <c r="E44" s="175"/>
      <c r="F44" s="227"/>
      <c r="G44" s="176"/>
      <c r="H44" s="177" t="s">
        <v>10</v>
      </c>
      <c r="I44" s="178">
        <f t="shared" ref="I44:N44" si="1">SUM(I35:I43)</f>
        <v>249.8</v>
      </c>
      <c r="J44" s="178">
        <f t="shared" si="1"/>
        <v>0</v>
      </c>
      <c r="K44" s="178">
        <f t="shared" si="1"/>
        <v>0</v>
      </c>
      <c r="L44" s="178">
        <f t="shared" si="1"/>
        <v>249.8</v>
      </c>
      <c r="M44" s="178">
        <f t="shared" si="1"/>
        <v>213.5</v>
      </c>
      <c r="N44" s="178">
        <f t="shared" si="1"/>
        <v>100</v>
      </c>
      <c r="O44" s="20"/>
      <c r="P44" s="173"/>
      <c r="Q44" s="173"/>
      <c r="R44" s="179"/>
    </row>
    <row r="45" spans="1:18" ht="12.75" customHeight="1">
      <c r="A45" s="411" t="s">
        <v>9</v>
      </c>
      <c r="B45" s="414" t="s">
        <v>9</v>
      </c>
      <c r="C45" s="417" t="s">
        <v>45</v>
      </c>
      <c r="D45" s="420" t="s">
        <v>100</v>
      </c>
      <c r="E45" s="397"/>
      <c r="F45" s="399" t="s">
        <v>46</v>
      </c>
      <c r="G45" s="389" t="s">
        <v>52</v>
      </c>
      <c r="H45" s="18" t="s">
        <v>44</v>
      </c>
      <c r="I45" s="28">
        <f>J45+L45</f>
        <v>33</v>
      </c>
      <c r="J45" s="29"/>
      <c r="K45" s="29"/>
      <c r="L45" s="30">
        <v>33</v>
      </c>
      <c r="M45" s="31">
        <v>40</v>
      </c>
      <c r="N45" s="31">
        <v>20</v>
      </c>
      <c r="O45" s="19"/>
      <c r="P45" s="170"/>
      <c r="Q45" s="170"/>
      <c r="R45" s="171"/>
    </row>
    <row r="46" spans="1:18">
      <c r="A46" s="412"/>
      <c r="B46" s="415"/>
      <c r="C46" s="418"/>
      <c r="D46" s="421"/>
      <c r="E46" s="398"/>
      <c r="F46" s="400"/>
      <c r="G46" s="390"/>
      <c r="H46" s="45"/>
      <c r="I46" s="32">
        <f>J46+L46</f>
        <v>0</v>
      </c>
      <c r="J46" s="33"/>
      <c r="K46" s="33"/>
      <c r="L46" s="34"/>
      <c r="M46" s="35"/>
      <c r="N46" s="35"/>
      <c r="O46" s="20"/>
      <c r="P46" s="173"/>
      <c r="Q46" s="173"/>
      <c r="R46" s="174"/>
    </row>
    <row r="47" spans="1:18" ht="12.75" customHeight="1">
      <c r="A47" s="412"/>
      <c r="B47" s="415"/>
      <c r="C47" s="418"/>
      <c r="D47" s="395" t="s">
        <v>133</v>
      </c>
      <c r="E47" s="398"/>
      <c r="F47" s="400"/>
      <c r="G47" s="390"/>
      <c r="H47" s="45"/>
      <c r="I47" s="76"/>
      <c r="J47" s="73"/>
      <c r="K47" s="73"/>
      <c r="L47" s="74"/>
      <c r="M47" s="77"/>
      <c r="N47" s="77"/>
      <c r="O47" s="370" t="s">
        <v>61</v>
      </c>
      <c r="P47" s="173">
        <v>1</v>
      </c>
      <c r="Q47" s="173"/>
      <c r="R47" s="174"/>
    </row>
    <row r="48" spans="1:18">
      <c r="A48" s="412"/>
      <c r="B48" s="415"/>
      <c r="C48" s="418"/>
      <c r="D48" s="395"/>
      <c r="E48" s="398"/>
      <c r="F48" s="400"/>
      <c r="G48" s="390"/>
      <c r="H48" s="54"/>
      <c r="I48" s="72"/>
      <c r="J48" s="33"/>
      <c r="K48" s="33"/>
      <c r="L48" s="34"/>
      <c r="M48" s="35"/>
      <c r="N48" s="35"/>
      <c r="O48" s="370"/>
      <c r="P48" s="173"/>
      <c r="Q48" s="173"/>
      <c r="R48" s="174"/>
    </row>
    <row r="49" spans="1:18">
      <c r="A49" s="412"/>
      <c r="B49" s="415"/>
      <c r="C49" s="418"/>
      <c r="D49" s="395"/>
      <c r="E49" s="398"/>
      <c r="F49" s="400"/>
      <c r="G49" s="390"/>
      <c r="H49" s="45"/>
      <c r="I49" s="76"/>
      <c r="J49" s="73"/>
      <c r="K49" s="73"/>
      <c r="L49" s="74"/>
      <c r="M49" s="77"/>
      <c r="N49" s="77"/>
      <c r="O49" s="20"/>
      <c r="P49" s="173"/>
      <c r="Q49" s="173"/>
      <c r="R49" s="174"/>
    </row>
    <row r="50" spans="1:18" ht="14.25" customHeight="1">
      <c r="A50" s="412"/>
      <c r="B50" s="415"/>
      <c r="C50" s="418"/>
      <c r="D50" s="395" t="s">
        <v>60</v>
      </c>
      <c r="E50" s="398"/>
      <c r="F50" s="400"/>
      <c r="G50" s="390"/>
      <c r="H50" s="45"/>
      <c r="I50" s="76"/>
      <c r="J50" s="73"/>
      <c r="K50" s="73"/>
      <c r="L50" s="74"/>
      <c r="M50" s="77"/>
      <c r="N50" s="77"/>
      <c r="O50" s="370" t="s">
        <v>55</v>
      </c>
      <c r="P50" s="173"/>
      <c r="Q50" s="173">
        <v>1</v>
      </c>
      <c r="R50" s="174"/>
    </row>
    <row r="51" spans="1:18" ht="14.25" customHeight="1">
      <c r="A51" s="412"/>
      <c r="B51" s="415"/>
      <c r="C51" s="418"/>
      <c r="D51" s="395"/>
      <c r="E51" s="398"/>
      <c r="F51" s="400"/>
      <c r="G51" s="390"/>
      <c r="H51" s="54"/>
      <c r="I51" s="72"/>
      <c r="J51" s="33"/>
      <c r="K51" s="33"/>
      <c r="L51" s="34"/>
      <c r="M51" s="35"/>
      <c r="N51" s="35"/>
      <c r="O51" s="370"/>
      <c r="P51" s="173"/>
      <c r="Q51" s="173"/>
      <c r="R51" s="174"/>
    </row>
    <row r="52" spans="1:18" ht="14.25" customHeight="1" thickBot="1">
      <c r="A52" s="413"/>
      <c r="B52" s="416"/>
      <c r="C52" s="419"/>
      <c r="D52" s="403"/>
      <c r="E52" s="422"/>
      <c r="F52" s="401"/>
      <c r="G52" s="402"/>
      <c r="H52" s="17" t="s">
        <v>10</v>
      </c>
      <c r="I52" s="40">
        <f t="shared" ref="I52:N52" si="2">SUM(I45:I51)</f>
        <v>33</v>
      </c>
      <c r="J52" s="41">
        <f t="shared" si="2"/>
        <v>0</v>
      </c>
      <c r="K52" s="41">
        <f t="shared" si="2"/>
        <v>0</v>
      </c>
      <c r="L52" s="41">
        <f t="shared" si="2"/>
        <v>33</v>
      </c>
      <c r="M52" s="42">
        <f t="shared" si="2"/>
        <v>40</v>
      </c>
      <c r="N52" s="42">
        <f t="shared" si="2"/>
        <v>20</v>
      </c>
      <c r="O52" s="21"/>
      <c r="P52" s="259"/>
      <c r="Q52" s="259"/>
      <c r="R52" s="260"/>
    </row>
    <row r="53" spans="1:18" ht="13.5" customHeight="1">
      <c r="A53" s="411" t="s">
        <v>9</v>
      </c>
      <c r="B53" s="414" t="s">
        <v>9</v>
      </c>
      <c r="C53" s="417" t="s">
        <v>46</v>
      </c>
      <c r="D53" s="423" t="s">
        <v>66</v>
      </c>
      <c r="E53" s="397"/>
      <c r="F53" s="399" t="s">
        <v>46</v>
      </c>
      <c r="G53" s="389" t="s">
        <v>52</v>
      </c>
      <c r="H53" s="18" t="s">
        <v>44</v>
      </c>
      <c r="I53" s="28">
        <f>J53+L53</f>
        <v>27</v>
      </c>
      <c r="J53" s="29">
        <v>27</v>
      </c>
      <c r="K53" s="29"/>
      <c r="L53" s="30"/>
      <c r="M53" s="31">
        <v>27</v>
      </c>
      <c r="N53" s="31">
        <v>27</v>
      </c>
      <c r="O53" s="426" t="s">
        <v>67</v>
      </c>
      <c r="P53" s="173">
        <v>100</v>
      </c>
      <c r="Q53" s="173">
        <v>100</v>
      </c>
      <c r="R53" s="174">
        <v>100</v>
      </c>
    </row>
    <row r="54" spans="1:18" ht="13.5" customHeight="1">
      <c r="A54" s="412"/>
      <c r="B54" s="415"/>
      <c r="C54" s="418"/>
      <c r="D54" s="424"/>
      <c r="E54" s="398"/>
      <c r="F54" s="400"/>
      <c r="G54" s="390"/>
      <c r="H54" s="45"/>
      <c r="I54" s="32">
        <f>J54+L54</f>
        <v>0</v>
      </c>
      <c r="J54" s="33"/>
      <c r="K54" s="33"/>
      <c r="L54" s="34"/>
      <c r="M54" s="35"/>
      <c r="N54" s="35"/>
      <c r="O54" s="370"/>
      <c r="P54" s="173"/>
      <c r="Q54" s="173"/>
      <c r="R54" s="174"/>
    </row>
    <row r="55" spans="1:18" ht="13.5" customHeight="1">
      <c r="A55" s="412"/>
      <c r="B55" s="415"/>
      <c r="C55" s="418"/>
      <c r="D55" s="424"/>
      <c r="E55" s="398"/>
      <c r="F55" s="400"/>
      <c r="G55" s="390"/>
      <c r="H55" s="228"/>
      <c r="I55" s="36">
        <f>J55+L55</f>
        <v>0</v>
      </c>
      <c r="J55" s="37"/>
      <c r="K55" s="37"/>
      <c r="L55" s="38"/>
      <c r="M55" s="39"/>
      <c r="N55" s="39"/>
      <c r="O55" s="20" t="s">
        <v>119</v>
      </c>
      <c r="P55" s="173">
        <v>1</v>
      </c>
      <c r="Q55" s="173">
        <v>1</v>
      </c>
      <c r="R55" s="174">
        <v>1</v>
      </c>
    </row>
    <row r="56" spans="1:18" ht="13.5" customHeight="1" thickBot="1">
      <c r="A56" s="413"/>
      <c r="B56" s="416"/>
      <c r="C56" s="419"/>
      <c r="D56" s="425"/>
      <c r="E56" s="422"/>
      <c r="F56" s="401"/>
      <c r="G56" s="402"/>
      <c r="H56" s="17" t="s">
        <v>10</v>
      </c>
      <c r="I56" s="40">
        <f t="shared" ref="I56:N56" si="3">SUM(I53:I55)</f>
        <v>27</v>
      </c>
      <c r="J56" s="41">
        <f t="shared" si="3"/>
        <v>27</v>
      </c>
      <c r="K56" s="41">
        <f t="shared" si="3"/>
        <v>0</v>
      </c>
      <c r="L56" s="41">
        <f t="shared" si="3"/>
        <v>0</v>
      </c>
      <c r="M56" s="42">
        <f t="shared" si="3"/>
        <v>27</v>
      </c>
      <c r="N56" s="42">
        <f t="shared" si="3"/>
        <v>27</v>
      </c>
      <c r="O56" s="21"/>
      <c r="P56" s="259"/>
      <c r="Q56" s="259"/>
      <c r="R56" s="260"/>
    </row>
    <row r="57" spans="1:18" ht="12.75" customHeight="1">
      <c r="A57" s="411" t="s">
        <v>9</v>
      </c>
      <c r="B57" s="414" t="s">
        <v>9</v>
      </c>
      <c r="C57" s="417" t="s">
        <v>47</v>
      </c>
      <c r="D57" s="229" t="s">
        <v>62</v>
      </c>
      <c r="E57" s="397"/>
      <c r="F57" s="399" t="s">
        <v>46</v>
      </c>
      <c r="G57" s="389" t="s">
        <v>52</v>
      </c>
      <c r="H57" s="18" t="s">
        <v>44</v>
      </c>
      <c r="I57" s="28">
        <f t="shared" ref="I57:I63" si="4">J57+L57</f>
        <v>0</v>
      </c>
      <c r="J57" s="29"/>
      <c r="K57" s="29"/>
      <c r="L57" s="30"/>
      <c r="M57" s="31">
        <v>120</v>
      </c>
      <c r="N57" s="31">
        <v>120</v>
      </c>
      <c r="O57" s="391" t="s">
        <v>65</v>
      </c>
      <c r="P57" s="254"/>
      <c r="Q57" s="428">
        <v>1</v>
      </c>
      <c r="R57" s="431">
        <v>1</v>
      </c>
    </row>
    <row r="58" spans="1:18">
      <c r="A58" s="412"/>
      <c r="B58" s="415"/>
      <c r="C58" s="418"/>
      <c r="D58" s="410" t="s">
        <v>63</v>
      </c>
      <c r="E58" s="398"/>
      <c r="F58" s="400"/>
      <c r="G58" s="390"/>
      <c r="H58" s="45"/>
      <c r="I58" s="76">
        <f t="shared" si="4"/>
        <v>0</v>
      </c>
      <c r="J58" s="73"/>
      <c r="K58" s="73"/>
      <c r="L58" s="74"/>
      <c r="M58" s="100"/>
      <c r="N58" s="100"/>
      <c r="O58" s="394"/>
      <c r="P58" s="429"/>
      <c r="Q58" s="429"/>
      <c r="R58" s="432"/>
    </row>
    <row r="59" spans="1:18">
      <c r="A59" s="412"/>
      <c r="B59" s="415"/>
      <c r="C59" s="418"/>
      <c r="D59" s="395"/>
      <c r="E59" s="398"/>
      <c r="F59" s="400"/>
      <c r="G59" s="390"/>
      <c r="H59" s="54"/>
      <c r="I59" s="72">
        <f t="shared" si="4"/>
        <v>0</v>
      </c>
      <c r="J59" s="33"/>
      <c r="K59" s="33"/>
      <c r="L59" s="34"/>
      <c r="M59" s="35"/>
      <c r="N59" s="35"/>
      <c r="O59" s="394"/>
      <c r="P59" s="429"/>
      <c r="Q59" s="429"/>
      <c r="R59" s="432"/>
    </row>
    <row r="60" spans="1:18">
      <c r="A60" s="412"/>
      <c r="B60" s="415"/>
      <c r="C60" s="418"/>
      <c r="D60" s="384"/>
      <c r="E60" s="398"/>
      <c r="F60" s="400"/>
      <c r="G60" s="390"/>
      <c r="H60" s="45"/>
      <c r="I60" s="76">
        <f t="shared" si="4"/>
        <v>0</v>
      </c>
      <c r="J60" s="73"/>
      <c r="K60" s="73"/>
      <c r="L60" s="74"/>
      <c r="M60" s="77"/>
      <c r="N60" s="77"/>
      <c r="O60" s="394"/>
      <c r="P60" s="429"/>
      <c r="Q60" s="429"/>
      <c r="R60" s="432"/>
    </row>
    <row r="61" spans="1:18">
      <c r="A61" s="412"/>
      <c r="B61" s="415"/>
      <c r="C61" s="418"/>
      <c r="D61" s="410" t="s">
        <v>64</v>
      </c>
      <c r="E61" s="398"/>
      <c r="F61" s="400"/>
      <c r="G61" s="390"/>
      <c r="H61" s="54"/>
      <c r="I61" s="72">
        <f t="shared" si="4"/>
        <v>0</v>
      </c>
      <c r="J61" s="33"/>
      <c r="K61" s="33"/>
      <c r="L61" s="34"/>
      <c r="M61" s="35"/>
      <c r="N61" s="35"/>
      <c r="O61" s="394"/>
      <c r="P61" s="429"/>
      <c r="Q61" s="429"/>
      <c r="R61" s="432"/>
    </row>
    <row r="62" spans="1:18">
      <c r="A62" s="412"/>
      <c r="B62" s="415"/>
      <c r="C62" s="418"/>
      <c r="D62" s="395"/>
      <c r="E62" s="398"/>
      <c r="F62" s="400"/>
      <c r="G62" s="390"/>
      <c r="H62" s="45"/>
      <c r="I62" s="76">
        <f t="shared" si="4"/>
        <v>0</v>
      </c>
      <c r="J62" s="73"/>
      <c r="K62" s="73"/>
      <c r="L62" s="74"/>
      <c r="M62" s="77"/>
      <c r="N62" s="77"/>
      <c r="O62" s="394"/>
      <c r="P62" s="429"/>
      <c r="Q62" s="429"/>
      <c r="R62" s="432"/>
    </row>
    <row r="63" spans="1:18">
      <c r="A63" s="412"/>
      <c r="B63" s="415"/>
      <c r="C63" s="418"/>
      <c r="D63" s="434" t="s">
        <v>117</v>
      </c>
      <c r="E63" s="398"/>
      <c r="F63" s="400"/>
      <c r="G63" s="390"/>
      <c r="H63" s="45"/>
      <c r="I63" s="76">
        <f t="shared" si="4"/>
        <v>0</v>
      </c>
      <c r="J63" s="73"/>
      <c r="K63" s="73"/>
      <c r="L63" s="74"/>
      <c r="M63" s="77"/>
      <c r="N63" s="77"/>
      <c r="O63" s="394"/>
      <c r="P63" s="429"/>
      <c r="Q63" s="429"/>
      <c r="R63" s="432"/>
    </row>
    <row r="64" spans="1:18" ht="17.25" customHeight="1" thickBot="1">
      <c r="A64" s="413"/>
      <c r="B64" s="416"/>
      <c r="C64" s="419"/>
      <c r="D64" s="425"/>
      <c r="E64" s="422"/>
      <c r="F64" s="401"/>
      <c r="G64" s="402"/>
      <c r="H64" s="17" t="s">
        <v>10</v>
      </c>
      <c r="I64" s="40">
        <f t="shared" ref="I64:N64" si="5">SUM(I57:I63)</f>
        <v>0</v>
      </c>
      <c r="J64" s="41">
        <f t="shared" si="5"/>
        <v>0</v>
      </c>
      <c r="K64" s="41">
        <f t="shared" si="5"/>
        <v>0</v>
      </c>
      <c r="L64" s="41">
        <f t="shared" si="5"/>
        <v>0</v>
      </c>
      <c r="M64" s="42">
        <f t="shared" si="5"/>
        <v>120</v>
      </c>
      <c r="N64" s="42">
        <f t="shared" si="5"/>
        <v>120</v>
      </c>
      <c r="O64" s="427"/>
      <c r="P64" s="430"/>
      <c r="Q64" s="430"/>
      <c r="R64" s="433"/>
    </row>
    <row r="65" spans="1:18" ht="13.5" thickBot="1">
      <c r="A65" s="13" t="s">
        <v>9</v>
      </c>
      <c r="B65" s="14" t="s">
        <v>9</v>
      </c>
      <c r="C65" s="435" t="s">
        <v>12</v>
      </c>
      <c r="D65" s="435"/>
      <c r="E65" s="435"/>
      <c r="F65" s="435"/>
      <c r="G65" s="435"/>
      <c r="H65" s="436"/>
      <c r="I65" s="43">
        <f t="shared" ref="I65:N65" si="6">I64+I56+I52+I44+I34</f>
        <v>1147.8</v>
      </c>
      <c r="J65" s="43">
        <f t="shared" si="6"/>
        <v>171.7</v>
      </c>
      <c r="K65" s="43">
        <f t="shared" si="6"/>
        <v>102.69999999999999</v>
      </c>
      <c r="L65" s="43">
        <f t="shared" si="6"/>
        <v>976.09999999999991</v>
      </c>
      <c r="M65" s="43">
        <f t="shared" si="6"/>
        <v>1478.8</v>
      </c>
      <c r="N65" s="43">
        <f t="shared" si="6"/>
        <v>1345.3</v>
      </c>
      <c r="O65" s="243"/>
      <c r="P65" s="88"/>
      <c r="Q65" s="88"/>
      <c r="R65" s="89"/>
    </row>
    <row r="66" spans="1:18" ht="13.5" thickBot="1">
      <c r="A66" s="13" t="s">
        <v>9</v>
      </c>
      <c r="B66" s="14" t="s">
        <v>11</v>
      </c>
      <c r="C66" s="437" t="s">
        <v>68</v>
      </c>
      <c r="D66" s="438"/>
      <c r="E66" s="438"/>
      <c r="F66" s="438"/>
      <c r="G66" s="438"/>
      <c r="H66" s="438"/>
      <c r="I66" s="438"/>
      <c r="J66" s="438"/>
      <c r="K66" s="438"/>
      <c r="L66" s="438"/>
      <c r="M66" s="438"/>
      <c r="N66" s="438"/>
      <c r="O66" s="438"/>
      <c r="P66" s="438"/>
      <c r="Q66" s="438"/>
      <c r="R66" s="439"/>
    </row>
    <row r="67" spans="1:18" ht="12.75" customHeight="1">
      <c r="A67" s="411" t="s">
        <v>9</v>
      </c>
      <c r="B67" s="414" t="s">
        <v>11</v>
      </c>
      <c r="C67" s="417" t="s">
        <v>9</v>
      </c>
      <c r="D67" s="180" t="s">
        <v>128</v>
      </c>
      <c r="E67" s="397" t="s">
        <v>122</v>
      </c>
      <c r="F67" s="440" t="s">
        <v>9</v>
      </c>
      <c r="G67" s="389" t="s">
        <v>52</v>
      </c>
      <c r="H67" s="192" t="s">
        <v>44</v>
      </c>
      <c r="I67" s="131">
        <f>J67+L67</f>
        <v>66</v>
      </c>
      <c r="J67" s="132">
        <v>66</v>
      </c>
      <c r="K67" s="132"/>
      <c r="L67" s="195"/>
      <c r="M67" s="142">
        <v>120</v>
      </c>
      <c r="N67" s="183">
        <v>120</v>
      </c>
      <c r="O67" s="181"/>
      <c r="P67" s="184"/>
      <c r="Q67" s="182"/>
      <c r="R67" s="185"/>
    </row>
    <row r="68" spans="1:18" ht="27.75" customHeight="1">
      <c r="A68" s="412"/>
      <c r="B68" s="415"/>
      <c r="C68" s="418"/>
      <c r="D68" s="231" t="s">
        <v>70</v>
      </c>
      <c r="E68" s="398"/>
      <c r="F68" s="441"/>
      <c r="G68" s="390"/>
      <c r="H68" s="5"/>
      <c r="I68" s="196"/>
      <c r="J68" s="198"/>
      <c r="K68" s="198"/>
      <c r="L68" s="197"/>
      <c r="M68" s="5"/>
      <c r="N68" s="35"/>
      <c r="O68" s="20" t="s">
        <v>58</v>
      </c>
      <c r="P68" s="60">
        <v>85</v>
      </c>
      <c r="Q68" s="102">
        <v>90</v>
      </c>
      <c r="R68" s="103">
        <v>90</v>
      </c>
    </row>
    <row r="69" spans="1:18" ht="27" customHeight="1">
      <c r="A69" s="412"/>
      <c r="B69" s="415"/>
      <c r="C69" s="418"/>
      <c r="D69" s="395" t="s">
        <v>71</v>
      </c>
      <c r="E69" s="398"/>
      <c r="F69" s="441"/>
      <c r="G69" s="390"/>
      <c r="H69" s="192"/>
      <c r="I69" s="107"/>
      <c r="J69" s="33"/>
      <c r="K69" s="33"/>
      <c r="L69" s="143"/>
      <c r="M69" s="142"/>
      <c r="N69" s="35"/>
      <c r="O69" s="20"/>
      <c r="P69" s="60"/>
      <c r="Q69" s="60"/>
      <c r="R69" s="61"/>
    </row>
    <row r="70" spans="1:18" ht="15.75" customHeight="1">
      <c r="A70" s="412"/>
      <c r="B70" s="415"/>
      <c r="C70" s="418"/>
      <c r="D70" s="395"/>
      <c r="E70" s="398"/>
      <c r="F70" s="441"/>
      <c r="G70" s="390"/>
      <c r="H70" s="192"/>
      <c r="I70" s="107"/>
      <c r="J70" s="33"/>
      <c r="K70" s="33"/>
      <c r="L70" s="143"/>
      <c r="M70" s="186"/>
      <c r="N70" s="67"/>
      <c r="O70" s="20"/>
      <c r="P70" s="60"/>
      <c r="Q70" s="60"/>
      <c r="R70" s="61"/>
    </row>
    <row r="71" spans="1:18">
      <c r="A71" s="221"/>
      <c r="B71" s="223"/>
      <c r="C71" s="230"/>
      <c r="D71" s="395" t="s">
        <v>118</v>
      </c>
      <c r="E71" s="398"/>
      <c r="F71" s="225"/>
      <c r="G71" s="226"/>
      <c r="H71" s="193"/>
      <c r="I71" s="72"/>
      <c r="J71" s="69"/>
      <c r="K71" s="69"/>
      <c r="L71" s="187"/>
      <c r="M71" s="188"/>
      <c r="N71" s="71"/>
      <c r="O71" s="20"/>
      <c r="P71" s="60"/>
      <c r="Q71" s="60"/>
      <c r="R71" s="61"/>
    </row>
    <row r="72" spans="1:18" ht="13.5" thickBot="1">
      <c r="A72" s="221"/>
      <c r="B72" s="223"/>
      <c r="C72" s="230"/>
      <c r="D72" s="403"/>
      <c r="E72" s="422"/>
      <c r="F72" s="225"/>
      <c r="G72" s="226"/>
      <c r="H72" s="194" t="s">
        <v>10</v>
      </c>
      <c r="I72" s="144">
        <f t="shared" ref="I72:N72" si="7">SUM(I67:I71)</f>
        <v>66</v>
      </c>
      <c r="J72" s="40">
        <f t="shared" si="7"/>
        <v>66</v>
      </c>
      <c r="K72" s="40">
        <f t="shared" si="7"/>
        <v>0</v>
      </c>
      <c r="L72" s="145">
        <f t="shared" si="7"/>
        <v>0</v>
      </c>
      <c r="M72" s="141">
        <f t="shared" si="7"/>
        <v>120</v>
      </c>
      <c r="N72" s="42">
        <f t="shared" si="7"/>
        <v>120</v>
      </c>
      <c r="O72" s="21"/>
      <c r="P72" s="62"/>
      <c r="Q72" s="62"/>
      <c r="R72" s="63"/>
    </row>
    <row r="73" spans="1:18" ht="12.75" customHeight="1">
      <c r="A73" s="411" t="s">
        <v>9</v>
      </c>
      <c r="B73" s="414" t="s">
        <v>11</v>
      </c>
      <c r="C73" s="417" t="s">
        <v>11</v>
      </c>
      <c r="D73" s="442" t="s">
        <v>72</v>
      </c>
      <c r="E73" s="397"/>
      <c r="F73" s="440" t="s">
        <v>9</v>
      </c>
      <c r="G73" s="389" t="s">
        <v>52</v>
      </c>
      <c r="H73" s="22" t="s">
        <v>93</v>
      </c>
      <c r="I73" s="28">
        <f>J73+L73</f>
        <v>2200</v>
      </c>
      <c r="J73" s="29">
        <v>2200</v>
      </c>
      <c r="K73" s="29"/>
      <c r="L73" s="30"/>
      <c r="M73" s="31"/>
      <c r="N73" s="31"/>
      <c r="O73" s="19" t="s">
        <v>73</v>
      </c>
      <c r="P73" s="64">
        <v>7</v>
      </c>
      <c r="Q73" s="64"/>
      <c r="R73" s="65"/>
    </row>
    <row r="74" spans="1:18">
      <c r="A74" s="412"/>
      <c r="B74" s="415"/>
      <c r="C74" s="418"/>
      <c r="D74" s="443"/>
      <c r="E74" s="398"/>
      <c r="F74" s="441"/>
      <c r="G74" s="390"/>
      <c r="H74" s="46" t="s">
        <v>140</v>
      </c>
      <c r="I74" s="32">
        <f>J74+L74</f>
        <v>10.8</v>
      </c>
      <c r="J74" s="33">
        <v>10.8</v>
      </c>
      <c r="K74" s="33"/>
      <c r="L74" s="34"/>
      <c r="M74" s="35"/>
      <c r="N74" s="35"/>
      <c r="O74" s="20"/>
      <c r="P74" s="60"/>
      <c r="Q74" s="60"/>
      <c r="R74" s="61"/>
    </row>
    <row r="75" spans="1:18" ht="13.5" thickBot="1">
      <c r="A75" s="413"/>
      <c r="B75" s="416"/>
      <c r="C75" s="419"/>
      <c r="D75" s="444"/>
      <c r="E75" s="422"/>
      <c r="F75" s="445"/>
      <c r="G75" s="402"/>
      <c r="H75" s="17" t="s">
        <v>10</v>
      </c>
      <c r="I75" s="40">
        <f t="shared" ref="I75:N75" si="8">SUM(I73:I74)</f>
        <v>2210.8000000000002</v>
      </c>
      <c r="J75" s="41">
        <f t="shared" si="8"/>
        <v>2210.8000000000002</v>
      </c>
      <c r="K75" s="41">
        <f t="shared" si="8"/>
        <v>0</v>
      </c>
      <c r="L75" s="41">
        <f t="shared" si="8"/>
        <v>0</v>
      </c>
      <c r="M75" s="42">
        <f t="shared" si="8"/>
        <v>0</v>
      </c>
      <c r="N75" s="42">
        <f t="shared" si="8"/>
        <v>0</v>
      </c>
      <c r="O75" s="21"/>
      <c r="P75" s="62"/>
      <c r="Q75" s="62"/>
      <c r="R75" s="63"/>
    </row>
    <row r="76" spans="1:18" ht="12.75" customHeight="1">
      <c r="A76" s="411" t="s">
        <v>9</v>
      </c>
      <c r="B76" s="414" t="s">
        <v>11</v>
      </c>
      <c r="C76" s="417" t="s">
        <v>45</v>
      </c>
      <c r="D76" s="442" t="s">
        <v>74</v>
      </c>
      <c r="E76" s="397"/>
      <c r="F76" s="440" t="s">
        <v>9</v>
      </c>
      <c r="G76" s="389" t="s">
        <v>52</v>
      </c>
      <c r="H76" s="22" t="s">
        <v>44</v>
      </c>
      <c r="I76" s="28">
        <f>J76+L76</f>
        <v>8</v>
      </c>
      <c r="J76" s="29">
        <v>8</v>
      </c>
      <c r="K76" s="29"/>
      <c r="L76" s="30"/>
      <c r="M76" s="31">
        <v>10</v>
      </c>
      <c r="N76" s="31">
        <v>10</v>
      </c>
      <c r="O76" s="391" t="s">
        <v>75</v>
      </c>
      <c r="P76" s="257">
        <v>1</v>
      </c>
      <c r="Q76" s="257">
        <v>1</v>
      </c>
      <c r="R76" s="101">
        <v>1</v>
      </c>
    </row>
    <row r="77" spans="1:18" ht="13.5" thickBot="1">
      <c r="A77" s="413"/>
      <c r="B77" s="416"/>
      <c r="C77" s="419"/>
      <c r="D77" s="444"/>
      <c r="E77" s="422"/>
      <c r="F77" s="445"/>
      <c r="G77" s="402"/>
      <c r="H77" s="17" t="s">
        <v>10</v>
      </c>
      <c r="I77" s="40">
        <f t="shared" ref="I77:N77" si="9">SUM(I76:I76)</f>
        <v>8</v>
      </c>
      <c r="J77" s="41">
        <f t="shared" si="9"/>
        <v>8</v>
      </c>
      <c r="K77" s="41">
        <f t="shared" si="9"/>
        <v>0</v>
      </c>
      <c r="L77" s="41">
        <f t="shared" si="9"/>
        <v>0</v>
      </c>
      <c r="M77" s="42">
        <f t="shared" si="9"/>
        <v>10</v>
      </c>
      <c r="N77" s="42">
        <f t="shared" si="9"/>
        <v>10</v>
      </c>
      <c r="O77" s="427"/>
      <c r="P77" s="104"/>
      <c r="Q77" s="104"/>
      <c r="R77" s="105"/>
    </row>
    <row r="78" spans="1:18" ht="14.25" customHeight="1">
      <c r="A78" s="411" t="s">
        <v>9</v>
      </c>
      <c r="B78" s="414" t="s">
        <v>11</v>
      </c>
      <c r="C78" s="417" t="s">
        <v>46</v>
      </c>
      <c r="D78" s="442" t="s">
        <v>76</v>
      </c>
      <c r="E78" s="397"/>
      <c r="F78" s="440" t="s">
        <v>9</v>
      </c>
      <c r="G78" s="389" t="s">
        <v>52</v>
      </c>
      <c r="H78" s="22" t="s">
        <v>44</v>
      </c>
      <c r="I78" s="28">
        <f>J78+L78</f>
        <v>0</v>
      </c>
      <c r="J78" s="29"/>
      <c r="K78" s="29"/>
      <c r="L78" s="30"/>
      <c r="M78" s="31">
        <v>10</v>
      </c>
      <c r="N78" s="31"/>
      <c r="O78" s="19" t="s">
        <v>77</v>
      </c>
      <c r="P78" s="64"/>
      <c r="Q78" s="64">
        <v>1</v>
      </c>
      <c r="R78" s="65"/>
    </row>
    <row r="79" spans="1:18" ht="14.25" customHeight="1" thickBot="1">
      <c r="A79" s="413"/>
      <c r="B79" s="416"/>
      <c r="C79" s="419"/>
      <c r="D79" s="444"/>
      <c r="E79" s="422"/>
      <c r="F79" s="445"/>
      <c r="G79" s="402"/>
      <c r="H79" s="17" t="s">
        <v>10</v>
      </c>
      <c r="I79" s="40">
        <f t="shared" ref="I79:N79" si="10">SUM(I78:I78)</f>
        <v>0</v>
      </c>
      <c r="J79" s="41">
        <f t="shared" si="10"/>
        <v>0</v>
      </c>
      <c r="K79" s="41">
        <f t="shared" si="10"/>
        <v>0</v>
      </c>
      <c r="L79" s="41">
        <f t="shared" si="10"/>
        <v>0</v>
      </c>
      <c r="M79" s="42">
        <f t="shared" si="10"/>
        <v>10</v>
      </c>
      <c r="N79" s="42">
        <f t="shared" si="10"/>
        <v>0</v>
      </c>
      <c r="O79" s="21"/>
      <c r="P79" s="62"/>
      <c r="Q79" s="62"/>
      <c r="R79" s="63"/>
    </row>
    <row r="80" spans="1:18" ht="13.5" thickBot="1">
      <c r="A80" s="23" t="s">
        <v>9</v>
      </c>
      <c r="B80" s="14" t="s">
        <v>11</v>
      </c>
      <c r="C80" s="435" t="s">
        <v>12</v>
      </c>
      <c r="D80" s="435"/>
      <c r="E80" s="435"/>
      <c r="F80" s="435"/>
      <c r="G80" s="435"/>
      <c r="H80" s="436"/>
      <c r="I80" s="43">
        <f t="shared" ref="I80:N80" si="11">I79+I77+I75+I72</f>
        <v>2284.8000000000002</v>
      </c>
      <c r="J80" s="43">
        <f t="shared" si="11"/>
        <v>2284.8000000000002</v>
      </c>
      <c r="K80" s="43">
        <f t="shared" si="11"/>
        <v>0</v>
      </c>
      <c r="L80" s="151">
        <f t="shared" si="11"/>
        <v>0</v>
      </c>
      <c r="M80" s="154">
        <f t="shared" si="11"/>
        <v>140</v>
      </c>
      <c r="N80" s="43">
        <f t="shared" si="11"/>
        <v>130</v>
      </c>
      <c r="O80" s="449"/>
      <c r="P80" s="450"/>
      <c r="Q80" s="450"/>
      <c r="R80" s="451"/>
    </row>
    <row r="81" spans="1:18" ht="13.5" thickBot="1">
      <c r="A81" s="13" t="s">
        <v>9</v>
      </c>
      <c r="B81" s="14" t="s">
        <v>45</v>
      </c>
      <c r="C81" s="437" t="s">
        <v>69</v>
      </c>
      <c r="D81" s="438"/>
      <c r="E81" s="438"/>
      <c r="F81" s="438"/>
      <c r="G81" s="438"/>
      <c r="H81" s="438"/>
      <c r="I81" s="438"/>
      <c r="J81" s="438"/>
      <c r="K81" s="438"/>
      <c r="L81" s="438"/>
      <c r="M81" s="438"/>
      <c r="N81" s="438"/>
      <c r="O81" s="438"/>
      <c r="P81" s="438"/>
      <c r="Q81" s="438"/>
      <c r="R81" s="439"/>
    </row>
    <row r="82" spans="1:18" ht="13.5" customHeight="1">
      <c r="A82" s="411" t="s">
        <v>9</v>
      </c>
      <c r="B82" s="414" t="s">
        <v>45</v>
      </c>
      <c r="C82" s="417" t="s">
        <v>9</v>
      </c>
      <c r="D82" s="442" t="s">
        <v>78</v>
      </c>
      <c r="E82" s="397" t="s">
        <v>129</v>
      </c>
      <c r="F82" s="440" t="s">
        <v>46</v>
      </c>
      <c r="G82" s="389" t="s">
        <v>52</v>
      </c>
      <c r="H82" s="22" t="s">
        <v>44</v>
      </c>
      <c r="I82" s="28">
        <f>J82+L82</f>
        <v>105</v>
      </c>
      <c r="J82" s="29">
        <v>105</v>
      </c>
      <c r="K82" s="29"/>
      <c r="L82" s="30"/>
      <c r="M82" s="31">
        <v>105</v>
      </c>
      <c r="N82" s="31">
        <v>105</v>
      </c>
      <c r="O82" s="426" t="s">
        <v>149</v>
      </c>
      <c r="P82" s="64">
        <v>80</v>
      </c>
      <c r="Q82" s="64">
        <v>80</v>
      </c>
      <c r="R82" s="65">
        <v>80</v>
      </c>
    </row>
    <row r="83" spans="1:18" ht="13.5" customHeight="1">
      <c r="A83" s="412"/>
      <c r="B83" s="415"/>
      <c r="C83" s="418"/>
      <c r="D83" s="443"/>
      <c r="E83" s="398"/>
      <c r="F83" s="441"/>
      <c r="G83" s="390"/>
      <c r="H83" s="46"/>
      <c r="I83" s="32">
        <f>J83+L83</f>
        <v>0</v>
      </c>
      <c r="J83" s="33"/>
      <c r="K83" s="33"/>
      <c r="L83" s="34"/>
      <c r="M83" s="35"/>
      <c r="N83" s="35"/>
      <c r="O83" s="446"/>
      <c r="P83" s="60"/>
      <c r="Q83" s="60"/>
      <c r="R83" s="61"/>
    </row>
    <row r="84" spans="1:18" ht="13.5" customHeight="1">
      <c r="A84" s="412"/>
      <c r="B84" s="415"/>
      <c r="C84" s="418"/>
      <c r="D84" s="443"/>
      <c r="E84" s="398"/>
      <c r="F84" s="441"/>
      <c r="G84" s="390"/>
      <c r="H84" s="68"/>
      <c r="I84" s="36">
        <f>J84+L84</f>
        <v>0</v>
      </c>
      <c r="J84" s="73"/>
      <c r="K84" s="73"/>
      <c r="L84" s="74"/>
      <c r="M84" s="77"/>
      <c r="N84" s="77"/>
      <c r="O84" s="447" t="s">
        <v>79</v>
      </c>
      <c r="P84" s="111">
        <v>5</v>
      </c>
      <c r="Q84" s="111">
        <v>5</v>
      </c>
      <c r="R84" s="112">
        <v>5</v>
      </c>
    </row>
    <row r="85" spans="1:18" ht="13.5" customHeight="1" thickBot="1">
      <c r="A85" s="413"/>
      <c r="B85" s="416"/>
      <c r="C85" s="419"/>
      <c r="D85" s="444"/>
      <c r="E85" s="422"/>
      <c r="F85" s="445"/>
      <c r="G85" s="402"/>
      <c r="H85" s="24" t="s">
        <v>10</v>
      </c>
      <c r="I85" s="189">
        <f t="shared" ref="I85:N85" si="12">SUM(I82:I84)</f>
        <v>105</v>
      </c>
      <c r="J85" s="190">
        <f t="shared" si="12"/>
        <v>105</v>
      </c>
      <c r="K85" s="190">
        <f t="shared" si="12"/>
        <v>0</v>
      </c>
      <c r="L85" s="190">
        <f t="shared" si="12"/>
        <v>0</v>
      </c>
      <c r="M85" s="57">
        <f t="shared" si="12"/>
        <v>105</v>
      </c>
      <c r="N85" s="57">
        <f t="shared" si="12"/>
        <v>105</v>
      </c>
      <c r="O85" s="448"/>
      <c r="P85" s="62"/>
      <c r="Q85" s="62"/>
      <c r="R85" s="63"/>
    </row>
    <row r="86" spans="1:18" ht="14.25" customHeight="1">
      <c r="A86" s="411" t="s">
        <v>9</v>
      </c>
      <c r="B86" s="414" t="s">
        <v>45</v>
      </c>
      <c r="C86" s="417" t="s">
        <v>11</v>
      </c>
      <c r="D86" s="442" t="s">
        <v>80</v>
      </c>
      <c r="E86" s="397"/>
      <c r="F86" s="440" t="s">
        <v>46</v>
      </c>
      <c r="G86" s="389" t="s">
        <v>52</v>
      </c>
      <c r="H86" s="22" t="s">
        <v>44</v>
      </c>
      <c r="I86" s="28">
        <f>J86+L86</f>
        <v>12</v>
      </c>
      <c r="J86" s="29">
        <v>12</v>
      </c>
      <c r="K86" s="29"/>
      <c r="L86" s="30"/>
      <c r="M86" s="31">
        <v>12</v>
      </c>
      <c r="N86" s="31">
        <v>12</v>
      </c>
      <c r="O86" s="426" t="s">
        <v>126</v>
      </c>
      <c r="P86" s="64">
        <v>2</v>
      </c>
      <c r="Q86" s="64">
        <v>2</v>
      </c>
      <c r="R86" s="65">
        <v>2</v>
      </c>
    </row>
    <row r="87" spans="1:18" ht="14.25" customHeight="1">
      <c r="A87" s="412"/>
      <c r="B87" s="415"/>
      <c r="C87" s="418"/>
      <c r="D87" s="443"/>
      <c r="E87" s="398"/>
      <c r="F87" s="441"/>
      <c r="G87" s="390"/>
      <c r="H87" s="46"/>
      <c r="I87" s="32">
        <f>J87+L87</f>
        <v>0</v>
      </c>
      <c r="J87" s="33"/>
      <c r="K87" s="33"/>
      <c r="L87" s="34"/>
      <c r="M87" s="35"/>
      <c r="N87" s="35"/>
      <c r="O87" s="370"/>
      <c r="P87" s="60"/>
      <c r="Q87" s="60"/>
      <c r="R87" s="61"/>
    </row>
    <row r="88" spans="1:18" ht="14.25" customHeight="1" thickBot="1">
      <c r="A88" s="413"/>
      <c r="B88" s="416"/>
      <c r="C88" s="419"/>
      <c r="D88" s="444"/>
      <c r="E88" s="422"/>
      <c r="F88" s="445"/>
      <c r="G88" s="402"/>
      <c r="H88" s="17" t="s">
        <v>10</v>
      </c>
      <c r="I88" s="40">
        <f t="shared" ref="I88:N88" si="13">SUM(I86:I87)</f>
        <v>12</v>
      </c>
      <c r="J88" s="41">
        <f t="shared" si="13"/>
        <v>12</v>
      </c>
      <c r="K88" s="41">
        <f t="shared" si="13"/>
        <v>0</v>
      </c>
      <c r="L88" s="41">
        <f t="shared" si="13"/>
        <v>0</v>
      </c>
      <c r="M88" s="42">
        <f t="shared" si="13"/>
        <v>12</v>
      </c>
      <c r="N88" s="42">
        <f t="shared" si="13"/>
        <v>12</v>
      </c>
      <c r="O88" s="448"/>
      <c r="P88" s="62"/>
      <c r="Q88" s="62"/>
      <c r="R88" s="63"/>
    </row>
    <row r="89" spans="1:18" ht="18" customHeight="1">
      <c r="A89" s="411" t="s">
        <v>9</v>
      </c>
      <c r="B89" s="414" t="s">
        <v>45</v>
      </c>
      <c r="C89" s="417" t="s">
        <v>45</v>
      </c>
      <c r="D89" s="442" t="s">
        <v>81</v>
      </c>
      <c r="E89" s="397"/>
      <c r="F89" s="440" t="s">
        <v>46</v>
      </c>
      <c r="G89" s="389" t="s">
        <v>52</v>
      </c>
      <c r="H89" s="22" t="s">
        <v>44</v>
      </c>
      <c r="I89" s="28">
        <f>J89+L89</f>
        <v>40</v>
      </c>
      <c r="J89" s="29"/>
      <c r="K89" s="29"/>
      <c r="L89" s="30">
        <v>40</v>
      </c>
      <c r="M89" s="31">
        <v>10</v>
      </c>
      <c r="N89" s="31">
        <v>10</v>
      </c>
      <c r="O89" s="426" t="s">
        <v>82</v>
      </c>
      <c r="P89" s="64">
        <v>100</v>
      </c>
      <c r="Q89" s="64"/>
      <c r="R89" s="65"/>
    </row>
    <row r="90" spans="1:18" ht="18" customHeight="1">
      <c r="A90" s="412"/>
      <c r="B90" s="415"/>
      <c r="C90" s="418"/>
      <c r="D90" s="443"/>
      <c r="E90" s="398"/>
      <c r="F90" s="441"/>
      <c r="G90" s="390"/>
      <c r="H90" s="46"/>
      <c r="I90" s="32">
        <f>J90+L90</f>
        <v>0</v>
      </c>
      <c r="J90" s="33"/>
      <c r="K90" s="33"/>
      <c r="L90" s="34"/>
      <c r="M90" s="35"/>
      <c r="N90" s="35"/>
      <c r="O90" s="370"/>
      <c r="P90" s="60"/>
      <c r="Q90" s="60"/>
      <c r="R90" s="61"/>
    </row>
    <row r="91" spans="1:18" ht="18" customHeight="1" thickBot="1">
      <c r="A91" s="413"/>
      <c r="B91" s="416"/>
      <c r="C91" s="419"/>
      <c r="D91" s="444"/>
      <c r="E91" s="422"/>
      <c r="F91" s="445"/>
      <c r="G91" s="402"/>
      <c r="H91" s="17" t="s">
        <v>10</v>
      </c>
      <c r="I91" s="40">
        <f t="shared" ref="I91:N91" si="14">SUM(I89:I90)</f>
        <v>40</v>
      </c>
      <c r="J91" s="41">
        <f t="shared" si="14"/>
        <v>0</v>
      </c>
      <c r="K91" s="41">
        <f t="shared" si="14"/>
        <v>0</v>
      </c>
      <c r="L91" s="41">
        <f t="shared" si="14"/>
        <v>40</v>
      </c>
      <c r="M91" s="42">
        <f t="shared" si="14"/>
        <v>10</v>
      </c>
      <c r="N91" s="42">
        <f t="shared" si="14"/>
        <v>10</v>
      </c>
      <c r="O91" s="21"/>
      <c r="P91" s="62"/>
      <c r="Q91" s="62"/>
      <c r="R91" s="63"/>
    </row>
    <row r="92" spans="1:18" ht="12.75" customHeight="1">
      <c r="A92" s="411" t="s">
        <v>9</v>
      </c>
      <c r="B92" s="414" t="s">
        <v>45</v>
      </c>
      <c r="C92" s="417" t="s">
        <v>46</v>
      </c>
      <c r="D92" s="442" t="s">
        <v>83</v>
      </c>
      <c r="E92" s="397"/>
      <c r="F92" s="440" t="s">
        <v>46</v>
      </c>
      <c r="G92" s="389" t="s">
        <v>52</v>
      </c>
      <c r="H92" s="22" t="s">
        <v>44</v>
      </c>
      <c r="I92" s="28">
        <f>J92+L92</f>
        <v>0</v>
      </c>
      <c r="J92" s="29"/>
      <c r="K92" s="29"/>
      <c r="L92" s="30"/>
      <c r="M92" s="31">
        <v>30</v>
      </c>
      <c r="N92" s="31"/>
      <c r="O92" s="426" t="s">
        <v>110</v>
      </c>
      <c r="P92" s="64"/>
      <c r="Q92" s="64">
        <v>1</v>
      </c>
      <c r="R92" s="65"/>
    </row>
    <row r="93" spans="1:18" ht="13.5" thickBot="1">
      <c r="A93" s="413"/>
      <c r="B93" s="416"/>
      <c r="C93" s="419"/>
      <c r="D93" s="444"/>
      <c r="E93" s="422"/>
      <c r="F93" s="445"/>
      <c r="G93" s="402"/>
      <c r="H93" s="17" t="s">
        <v>10</v>
      </c>
      <c r="I93" s="40">
        <f t="shared" ref="I93:N93" si="15">SUM(I92:I92)</f>
        <v>0</v>
      </c>
      <c r="J93" s="41">
        <f t="shared" si="15"/>
        <v>0</v>
      </c>
      <c r="K93" s="41">
        <f t="shared" si="15"/>
        <v>0</v>
      </c>
      <c r="L93" s="41">
        <f t="shared" si="15"/>
        <v>0</v>
      </c>
      <c r="M93" s="42">
        <f t="shared" si="15"/>
        <v>30</v>
      </c>
      <c r="N93" s="42">
        <f t="shared" si="15"/>
        <v>0</v>
      </c>
      <c r="O93" s="448"/>
      <c r="P93" s="62"/>
      <c r="Q93" s="62"/>
      <c r="R93" s="63"/>
    </row>
    <row r="94" spans="1:18" ht="13.5" thickBot="1">
      <c r="A94" s="23" t="s">
        <v>9</v>
      </c>
      <c r="B94" s="14" t="s">
        <v>45</v>
      </c>
      <c r="C94" s="435" t="s">
        <v>12</v>
      </c>
      <c r="D94" s="435"/>
      <c r="E94" s="435"/>
      <c r="F94" s="435"/>
      <c r="G94" s="435"/>
      <c r="H94" s="436"/>
      <c r="I94" s="43">
        <f>J94+L94</f>
        <v>157</v>
      </c>
      <c r="J94" s="43">
        <f>SUM(J93,J91,J88,J85)</f>
        <v>117</v>
      </c>
      <c r="K94" s="43">
        <f>SUM(K93,K91,K88,K85)</f>
        <v>0</v>
      </c>
      <c r="L94" s="44">
        <f>SUM(L93,L91,L88,L85)</f>
        <v>40</v>
      </c>
      <c r="M94" s="44">
        <f>SUM(M93,M91,M88,M85)</f>
        <v>157</v>
      </c>
      <c r="N94" s="43">
        <f>SUM(N93,N91,N88,N85)</f>
        <v>127</v>
      </c>
      <c r="O94" s="449"/>
      <c r="P94" s="450"/>
      <c r="Q94" s="450"/>
      <c r="R94" s="451"/>
    </row>
    <row r="95" spans="1:18" ht="13.5" thickBot="1">
      <c r="A95" s="23" t="s">
        <v>9</v>
      </c>
      <c r="B95" s="452" t="s">
        <v>13</v>
      </c>
      <c r="C95" s="453"/>
      <c r="D95" s="453"/>
      <c r="E95" s="453"/>
      <c r="F95" s="453"/>
      <c r="G95" s="453"/>
      <c r="H95" s="454"/>
      <c r="I95" s="26">
        <f>J95+L95</f>
        <v>3589.6</v>
      </c>
      <c r="J95" s="26">
        <f>J94+J80+J65</f>
        <v>2573.5</v>
      </c>
      <c r="K95" s="26">
        <f>K94+K80+K65</f>
        <v>102.69999999999999</v>
      </c>
      <c r="L95" s="27">
        <f>L94+L80+L65</f>
        <v>1016.0999999999999</v>
      </c>
      <c r="M95" s="27">
        <f>M94+M80+M65</f>
        <v>1775.8</v>
      </c>
      <c r="N95" s="26">
        <f>N94+N80+N65</f>
        <v>1602.3</v>
      </c>
      <c r="O95" s="455"/>
      <c r="P95" s="456"/>
      <c r="Q95" s="456"/>
      <c r="R95" s="457"/>
    </row>
    <row r="96" spans="1:18" ht="16.5" customHeight="1" thickBot="1">
      <c r="A96" s="12" t="s">
        <v>11</v>
      </c>
      <c r="B96" s="458" t="s">
        <v>84</v>
      </c>
      <c r="C96" s="459"/>
      <c r="D96" s="459"/>
      <c r="E96" s="459"/>
      <c r="F96" s="459"/>
      <c r="G96" s="459"/>
      <c r="H96" s="459"/>
      <c r="I96" s="459"/>
      <c r="J96" s="459"/>
      <c r="K96" s="459"/>
      <c r="L96" s="459"/>
      <c r="M96" s="459"/>
      <c r="N96" s="459"/>
      <c r="O96" s="459"/>
      <c r="P96" s="459"/>
      <c r="Q96" s="459"/>
      <c r="R96" s="460"/>
    </row>
    <row r="97" spans="1:18" ht="13.5" thickBot="1">
      <c r="A97" s="13" t="s">
        <v>11</v>
      </c>
      <c r="B97" s="14" t="s">
        <v>9</v>
      </c>
      <c r="C97" s="461" t="s">
        <v>85</v>
      </c>
      <c r="D97" s="462"/>
      <c r="E97" s="462"/>
      <c r="F97" s="462"/>
      <c r="G97" s="462"/>
      <c r="H97" s="462"/>
      <c r="I97" s="462"/>
      <c r="J97" s="462"/>
      <c r="K97" s="462"/>
      <c r="L97" s="462"/>
      <c r="M97" s="462"/>
      <c r="N97" s="462"/>
      <c r="O97" s="462"/>
      <c r="P97" s="462"/>
      <c r="Q97" s="462"/>
      <c r="R97" s="463"/>
    </row>
    <row r="98" spans="1:18" ht="12.75" customHeight="1">
      <c r="A98" s="474" t="s">
        <v>11</v>
      </c>
      <c r="B98" s="464" t="s">
        <v>9</v>
      </c>
      <c r="C98" s="467" t="s">
        <v>9</v>
      </c>
      <c r="D98" s="423" t="s">
        <v>87</v>
      </c>
      <c r="E98" s="397"/>
      <c r="F98" s="440" t="s">
        <v>46</v>
      </c>
      <c r="G98" s="470" t="s">
        <v>52</v>
      </c>
      <c r="H98" s="47" t="s">
        <v>44</v>
      </c>
      <c r="I98" s="28">
        <f>J98+L98</f>
        <v>10</v>
      </c>
      <c r="J98" s="29">
        <v>10</v>
      </c>
      <c r="K98" s="29"/>
      <c r="L98" s="30"/>
      <c r="M98" s="31">
        <v>20</v>
      </c>
      <c r="N98" s="31">
        <v>20</v>
      </c>
      <c r="O98" s="426" t="s">
        <v>127</v>
      </c>
      <c r="P98" s="64">
        <v>2</v>
      </c>
      <c r="Q98" s="257">
        <v>4</v>
      </c>
      <c r="R98" s="101">
        <v>4</v>
      </c>
    </row>
    <row r="99" spans="1:18">
      <c r="A99" s="475"/>
      <c r="B99" s="465"/>
      <c r="C99" s="468"/>
      <c r="D99" s="424"/>
      <c r="E99" s="398"/>
      <c r="F99" s="441"/>
      <c r="G99" s="471"/>
      <c r="H99" s="48"/>
      <c r="I99" s="32">
        <f>J99+L99</f>
        <v>0</v>
      </c>
      <c r="J99" s="33"/>
      <c r="K99" s="33"/>
      <c r="L99" s="34"/>
      <c r="M99" s="35"/>
      <c r="N99" s="35"/>
      <c r="O99" s="370"/>
      <c r="P99" s="60"/>
      <c r="Q99" s="60"/>
      <c r="R99" s="61"/>
    </row>
    <row r="100" spans="1:18" ht="13.5" thickBot="1">
      <c r="A100" s="476"/>
      <c r="B100" s="466"/>
      <c r="C100" s="469"/>
      <c r="D100" s="425"/>
      <c r="E100" s="422"/>
      <c r="F100" s="445"/>
      <c r="G100" s="472"/>
      <c r="H100" s="17" t="s">
        <v>10</v>
      </c>
      <c r="I100" s="40">
        <f t="shared" ref="I100:N100" si="16">SUM(I98:I99)</f>
        <v>10</v>
      </c>
      <c r="J100" s="41">
        <f t="shared" si="16"/>
        <v>10</v>
      </c>
      <c r="K100" s="41">
        <f t="shared" si="16"/>
        <v>0</v>
      </c>
      <c r="L100" s="41">
        <f t="shared" si="16"/>
        <v>0</v>
      </c>
      <c r="M100" s="42">
        <f t="shared" si="16"/>
        <v>20</v>
      </c>
      <c r="N100" s="42">
        <f t="shared" si="16"/>
        <v>20</v>
      </c>
      <c r="O100" s="448"/>
      <c r="P100" s="62"/>
      <c r="Q100" s="62"/>
      <c r="R100" s="63"/>
    </row>
    <row r="101" spans="1:18" ht="12.75" customHeight="1">
      <c r="A101" s="411" t="s">
        <v>11</v>
      </c>
      <c r="B101" s="414" t="s">
        <v>9</v>
      </c>
      <c r="C101" s="467" t="s">
        <v>11</v>
      </c>
      <c r="D101" s="383" t="s">
        <v>88</v>
      </c>
      <c r="E101" s="397"/>
      <c r="F101" s="387" t="s">
        <v>46</v>
      </c>
      <c r="G101" s="389" t="s">
        <v>52</v>
      </c>
      <c r="H101" s="18" t="s">
        <v>44</v>
      </c>
      <c r="I101" s="28">
        <f>J101+L101</f>
        <v>0</v>
      </c>
      <c r="J101" s="29"/>
      <c r="K101" s="29"/>
      <c r="L101" s="30"/>
      <c r="M101" s="31">
        <v>30</v>
      </c>
      <c r="N101" s="31"/>
      <c r="O101" s="19" t="s">
        <v>89</v>
      </c>
      <c r="P101" s="64"/>
      <c r="Q101" s="257">
        <v>1</v>
      </c>
      <c r="R101" s="65"/>
    </row>
    <row r="102" spans="1:18" ht="13.5" thickBot="1">
      <c r="A102" s="413"/>
      <c r="B102" s="416"/>
      <c r="C102" s="469"/>
      <c r="D102" s="403"/>
      <c r="E102" s="422"/>
      <c r="F102" s="473"/>
      <c r="G102" s="402"/>
      <c r="H102" s="24" t="s">
        <v>10</v>
      </c>
      <c r="I102" s="40">
        <f t="shared" ref="I102:N102" si="17">SUM(I101:I101)</f>
        <v>0</v>
      </c>
      <c r="J102" s="41">
        <f t="shared" si="17"/>
        <v>0</v>
      </c>
      <c r="K102" s="41">
        <f t="shared" si="17"/>
        <v>0</v>
      </c>
      <c r="L102" s="41">
        <f t="shared" si="17"/>
        <v>0</v>
      </c>
      <c r="M102" s="42">
        <f t="shared" si="17"/>
        <v>30</v>
      </c>
      <c r="N102" s="42">
        <f t="shared" si="17"/>
        <v>0</v>
      </c>
      <c r="O102" s="53"/>
      <c r="P102" s="62"/>
      <c r="Q102" s="66"/>
      <c r="R102" s="63"/>
    </row>
    <row r="103" spans="1:18" ht="13.5" thickBot="1">
      <c r="A103" s="222" t="s">
        <v>11</v>
      </c>
      <c r="B103" s="224" t="s">
        <v>9</v>
      </c>
      <c r="C103" s="477" t="s">
        <v>12</v>
      </c>
      <c r="D103" s="435"/>
      <c r="E103" s="435"/>
      <c r="F103" s="435"/>
      <c r="G103" s="435"/>
      <c r="H103" s="436"/>
      <c r="I103" s="43">
        <f t="shared" ref="I103:N103" si="18">SUM(I102,I100)</f>
        <v>10</v>
      </c>
      <c r="J103" s="43">
        <f t="shared" si="18"/>
        <v>10</v>
      </c>
      <c r="K103" s="43">
        <f t="shared" si="18"/>
        <v>0</v>
      </c>
      <c r="L103" s="44">
        <f t="shared" si="18"/>
        <v>0</v>
      </c>
      <c r="M103" s="44">
        <f t="shared" si="18"/>
        <v>50</v>
      </c>
      <c r="N103" s="43">
        <f t="shared" si="18"/>
        <v>20</v>
      </c>
      <c r="O103" s="449"/>
      <c r="P103" s="450"/>
      <c r="Q103" s="450"/>
      <c r="R103" s="451"/>
    </row>
    <row r="104" spans="1:18" ht="13.5" thickBot="1">
      <c r="A104" s="13" t="s">
        <v>11</v>
      </c>
      <c r="B104" s="14" t="s">
        <v>11</v>
      </c>
      <c r="C104" s="437" t="s">
        <v>86</v>
      </c>
      <c r="D104" s="438"/>
      <c r="E104" s="438"/>
      <c r="F104" s="438"/>
      <c r="G104" s="438"/>
      <c r="H104" s="438"/>
      <c r="I104" s="438"/>
      <c r="J104" s="438"/>
      <c r="K104" s="438"/>
      <c r="L104" s="438"/>
      <c r="M104" s="438"/>
      <c r="N104" s="438"/>
      <c r="O104" s="438"/>
      <c r="P104" s="438"/>
      <c r="Q104" s="438"/>
      <c r="R104" s="439"/>
    </row>
    <row r="105" spans="1:18" ht="12.75" customHeight="1">
      <c r="A105" s="411" t="s">
        <v>11</v>
      </c>
      <c r="B105" s="414" t="s">
        <v>11</v>
      </c>
      <c r="C105" s="417" t="s">
        <v>9</v>
      </c>
      <c r="D105" s="442" t="s">
        <v>97</v>
      </c>
      <c r="E105" s="397"/>
      <c r="F105" s="440" t="s">
        <v>46</v>
      </c>
      <c r="G105" s="389" t="s">
        <v>52</v>
      </c>
      <c r="H105" s="22" t="s">
        <v>44</v>
      </c>
      <c r="I105" s="28">
        <f>J105+L105</f>
        <v>10</v>
      </c>
      <c r="J105" s="29"/>
      <c r="K105" s="29"/>
      <c r="L105" s="30">
        <v>10</v>
      </c>
      <c r="M105" s="31">
        <v>35</v>
      </c>
      <c r="N105" s="31"/>
      <c r="O105" s="391" t="s">
        <v>96</v>
      </c>
      <c r="P105" s="257"/>
      <c r="Q105" s="64">
        <v>1</v>
      </c>
      <c r="R105" s="65"/>
    </row>
    <row r="106" spans="1:18">
      <c r="A106" s="412"/>
      <c r="B106" s="415"/>
      <c r="C106" s="418"/>
      <c r="D106" s="443"/>
      <c r="E106" s="398"/>
      <c r="F106" s="441"/>
      <c r="G106" s="390"/>
      <c r="H106" s="46"/>
      <c r="I106" s="32">
        <f>J106+L106</f>
        <v>0</v>
      </c>
      <c r="J106" s="33"/>
      <c r="K106" s="33"/>
      <c r="L106" s="34"/>
      <c r="M106" s="35"/>
      <c r="N106" s="35"/>
      <c r="O106" s="394"/>
      <c r="P106" s="102"/>
      <c r="Q106" s="60"/>
      <c r="R106" s="61"/>
    </row>
    <row r="107" spans="1:18" ht="13.5" thickBot="1">
      <c r="A107" s="413"/>
      <c r="B107" s="416"/>
      <c r="C107" s="419"/>
      <c r="D107" s="444"/>
      <c r="E107" s="422"/>
      <c r="F107" s="445"/>
      <c r="G107" s="402"/>
      <c r="H107" s="17" t="s">
        <v>10</v>
      </c>
      <c r="I107" s="40">
        <f t="shared" ref="I107:N107" si="19">SUM(I105:I106)</f>
        <v>10</v>
      </c>
      <c r="J107" s="41">
        <f t="shared" si="19"/>
        <v>0</v>
      </c>
      <c r="K107" s="41">
        <f t="shared" si="19"/>
        <v>0</v>
      </c>
      <c r="L107" s="41">
        <f t="shared" si="19"/>
        <v>10</v>
      </c>
      <c r="M107" s="42">
        <f t="shared" si="19"/>
        <v>35</v>
      </c>
      <c r="N107" s="42">
        <f t="shared" si="19"/>
        <v>0</v>
      </c>
      <c r="O107" s="21"/>
      <c r="P107" s="62"/>
      <c r="Q107" s="62"/>
      <c r="R107" s="63"/>
    </row>
    <row r="108" spans="1:18" ht="26.25" customHeight="1">
      <c r="A108" s="411" t="s">
        <v>11</v>
      </c>
      <c r="B108" s="414" t="s">
        <v>11</v>
      </c>
      <c r="C108" s="467" t="s">
        <v>11</v>
      </c>
      <c r="D108" s="383" t="s">
        <v>148</v>
      </c>
      <c r="E108" s="397" t="s">
        <v>125</v>
      </c>
      <c r="F108" s="387" t="s">
        <v>46</v>
      </c>
      <c r="G108" s="389" t="s">
        <v>52</v>
      </c>
      <c r="H108" s="18" t="s">
        <v>44</v>
      </c>
      <c r="I108" s="28">
        <f>J108+L108</f>
        <v>20</v>
      </c>
      <c r="J108" s="29"/>
      <c r="K108" s="29"/>
      <c r="L108" s="30">
        <v>20</v>
      </c>
      <c r="M108" s="31">
        <v>75</v>
      </c>
      <c r="N108" s="31">
        <v>75</v>
      </c>
      <c r="O108" s="426" t="s">
        <v>92</v>
      </c>
      <c r="P108" s="257">
        <v>1</v>
      </c>
      <c r="Q108" s="257">
        <v>2</v>
      </c>
      <c r="R108" s="101">
        <v>2</v>
      </c>
    </row>
    <row r="109" spans="1:18" ht="15" customHeight="1">
      <c r="A109" s="412"/>
      <c r="B109" s="415"/>
      <c r="C109" s="468"/>
      <c r="D109" s="395"/>
      <c r="E109" s="398"/>
      <c r="F109" s="388"/>
      <c r="G109" s="390"/>
      <c r="H109" s="91"/>
      <c r="I109" s="72">
        <f>J109+L109</f>
        <v>0</v>
      </c>
      <c r="J109" s="69"/>
      <c r="K109" s="69"/>
      <c r="L109" s="70"/>
      <c r="M109" s="71"/>
      <c r="N109" s="71"/>
      <c r="O109" s="370"/>
      <c r="P109" s="60"/>
      <c r="Q109" s="60"/>
      <c r="R109" s="61"/>
    </row>
    <row r="110" spans="1:18" ht="13.5" thickBot="1">
      <c r="A110" s="413"/>
      <c r="B110" s="416"/>
      <c r="C110" s="469"/>
      <c r="D110" s="403"/>
      <c r="E110" s="422"/>
      <c r="F110" s="473"/>
      <c r="G110" s="402"/>
      <c r="H110" s="24" t="s">
        <v>10</v>
      </c>
      <c r="I110" s="40">
        <f t="shared" ref="I110:N110" si="20">SUM(I108:I109)</f>
        <v>20</v>
      </c>
      <c r="J110" s="41">
        <f t="shared" si="20"/>
        <v>0</v>
      </c>
      <c r="K110" s="41">
        <f t="shared" si="20"/>
        <v>0</v>
      </c>
      <c r="L110" s="41">
        <f t="shared" si="20"/>
        <v>20</v>
      </c>
      <c r="M110" s="42">
        <f t="shared" si="20"/>
        <v>75</v>
      </c>
      <c r="N110" s="42">
        <f t="shared" si="20"/>
        <v>75</v>
      </c>
      <c r="O110" s="53"/>
      <c r="P110" s="62"/>
      <c r="Q110" s="66"/>
      <c r="R110" s="63"/>
    </row>
    <row r="111" spans="1:18" ht="12.75" customHeight="1">
      <c r="A111" s="411" t="s">
        <v>11</v>
      </c>
      <c r="B111" s="414" t="s">
        <v>11</v>
      </c>
      <c r="C111" s="417" t="s">
        <v>45</v>
      </c>
      <c r="D111" s="442" t="s">
        <v>90</v>
      </c>
      <c r="E111" s="397" t="s">
        <v>130</v>
      </c>
      <c r="F111" s="440" t="s">
        <v>46</v>
      </c>
      <c r="G111" s="389" t="s">
        <v>101</v>
      </c>
      <c r="H111" s="22" t="s">
        <v>44</v>
      </c>
      <c r="I111" s="28">
        <f>J111+L111</f>
        <v>0</v>
      </c>
      <c r="J111" s="29"/>
      <c r="K111" s="29"/>
      <c r="L111" s="30"/>
      <c r="M111" s="31">
        <v>150</v>
      </c>
      <c r="N111" s="31">
        <v>150</v>
      </c>
      <c r="O111" s="19" t="s">
        <v>91</v>
      </c>
      <c r="P111" s="64"/>
      <c r="Q111" s="64">
        <v>2</v>
      </c>
      <c r="R111" s="65">
        <v>2</v>
      </c>
    </row>
    <row r="112" spans="1:18" ht="14.25" customHeight="1">
      <c r="A112" s="412"/>
      <c r="B112" s="415"/>
      <c r="C112" s="418"/>
      <c r="D112" s="443"/>
      <c r="E112" s="398"/>
      <c r="F112" s="441"/>
      <c r="G112" s="390"/>
      <c r="H112" s="46"/>
      <c r="I112" s="32">
        <f>J112+L112</f>
        <v>0</v>
      </c>
      <c r="J112" s="33"/>
      <c r="K112" s="33"/>
      <c r="L112" s="34"/>
      <c r="M112" s="35"/>
      <c r="N112" s="35"/>
      <c r="O112" s="20"/>
      <c r="P112" s="60"/>
      <c r="Q112" s="60"/>
      <c r="R112" s="61"/>
    </row>
    <row r="113" spans="1:18" ht="14.25" customHeight="1" thickBot="1">
      <c r="A113" s="413"/>
      <c r="B113" s="416"/>
      <c r="C113" s="419"/>
      <c r="D113" s="444"/>
      <c r="E113" s="422"/>
      <c r="F113" s="445"/>
      <c r="G113" s="402"/>
      <c r="H113" s="17" t="s">
        <v>10</v>
      </c>
      <c r="I113" s="40">
        <f t="shared" ref="I113:N113" si="21">SUM(I111:I112)</f>
        <v>0</v>
      </c>
      <c r="J113" s="41">
        <f t="shared" si="21"/>
        <v>0</v>
      </c>
      <c r="K113" s="41">
        <f t="shared" si="21"/>
        <v>0</v>
      </c>
      <c r="L113" s="41">
        <f t="shared" si="21"/>
        <v>0</v>
      </c>
      <c r="M113" s="42">
        <f t="shared" si="21"/>
        <v>150</v>
      </c>
      <c r="N113" s="42">
        <f t="shared" si="21"/>
        <v>150</v>
      </c>
      <c r="O113" s="21"/>
      <c r="P113" s="62"/>
      <c r="Q113" s="62"/>
      <c r="R113" s="63"/>
    </row>
    <row r="114" spans="1:18" ht="14.25" customHeight="1">
      <c r="A114" s="411" t="s">
        <v>11</v>
      </c>
      <c r="B114" s="414" t="s">
        <v>11</v>
      </c>
      <c r="C114" s="417" t="s">
        <v>46</v>
      </c>
      <c r="D114" s="442" t="s">
        <v>153</v>
      </c>
      <c r="E114" s="397" t="s">
        <v>130</v>
      </c>
      <c r="F114" s="440" t="s">
        <v>46</v>
      </c>
      <c r="G114" s="389" t="s">
        <v>52</v>
      </c>
      <c r="H114" s="22" t="s">
        <v>44</v>
      </c>
      <c r="I114" s="28">
        <f>J114+L114</f>
        <v>0</v>
      </c>
      <c r="J114" s="29"/>
      <c r="K114" s="29"/>
      <c r="L114" s="30"/>
      <c r="M114" s="31">
        <v>100</v>
      </c>
      <c r="N114" s="31">
        <v>100</v>
      </c>
      <c r="O114" s="426" t="s">
        <v>95</v>
      </c>
      <c r="P114" s="64"/>
      <c r="Q114" s="64">
        <v>1</v>
      </c>
      <c r="R114" s="65">
        <v>1</v>
      </c>
    </row>
    <row r="115" spans="1:18" ht="14.25" customHeight="1">
      <c r="A115" s="412"/>
      <c r="B115" s="415"/>
      <c r="C115" s="418"/>
      <c r="D115" s="443"/>
      <c r="E115" s="398"/>
      <c r="F115" s="441"/>
      <c r="G115" s="390"/>
      <c r="H115" s="46"/>
      <c r="I115" s="32">
        <f>J115+L115</f>
        <v>0</v>
      </c>
      <c r="J115" s="33"/>
      <c r="K115" s="33"/>
      <c r="L115" s="34"/>
      <c r="M115" s="35"/>
      <c r="N115" s="35"/>
      <c r="O115" s="370"/>
      <c r="P115" s="60"/>
      <c r="Q115" s="60"/>
      <c r="R115" s="61"/>
    </row>
    <row r="116" spans="1:18" ht="14.25" customHeight="1" thickBot="1">
      <c r="A116" s="413"/>
      <c r="B116" s="416"/>
      <c r="C116" s="419"/>
      <c r="D116" s="444"/>
      <c r="E116" s="422"/>
      <c r="F116" s="445"/>
      <c r="G116" s="402"/>
      <c r="H116" s="17" t="s">
        <v>10</v>
      </c>
      <c r="I116" s="40">
        <f t="shared" ref="I116:N116" si="22">SUM(I114:I115)</f>
        <v>0</v>
      </c>
      <c r="J116" s="41">
        <f t="shared" si="22"/>
        <v>0</v>
      </c>
      <c r="K116" s="41">
        <f t="shared" si="22"/>
        <v>0</v>
      </c>
      <c r="L116" s="41">
        <f t="shared" si="22"/>
        <v>0</v>
      </c>
      <c r="M116" s="42">
        <f t="shared" si="22"/>
        <v>100</v>
      </c>
      <c r="N116" s="42">
        <f t="shared" si="22"/>
        <v>100</v>
      </c>
      <c r="O116" s="21"/>
      <c r="P116" s="62"/>
      <c r="Q116" s="62"/>
      <c r="R116" s="63"/>
    </row>
    <row r="117" spans="1:18" ht="14.25" customHeight="1" thickBot="1">
      <c r="A117" s="23" t="s">
        <v>9</v>
      </c>
      <c r="B117" s="14" t="s">
        <v>11</v>
      </c>
      <c r="C117" s="435" t="s">
        <v>12</v>
      </c>
      <c r="D117" s="435"/>
      <c r="E117" s="435"/>
      <c r="F117" s="435"/>
      <c r="G117" s="435"/>
      <c r="H117" s="436"/>
      <c r="I117" s="43">
        <f>J117+L117</f>
        <v>30</v>
      </c>
      <c r="J117" s="43">
        <f>J116+J113+J110+J107</f>
        <v>0</v>
      </c>
      <c r="K117" s="43">
        <f>K116+K113+K110+K107</f>
        <v>0</v>
      </c>
      <c r="L117" s="44">
        <f>L116+L113+L110+L107</f>
        <v>30</v>
      </c>
      <c r="M117" s="44">
        <f>M116+M113+M110+M107</f>
        <v>360</v>
      </c>
      <c r="N117" s="43">
        <f>N116+N113+N110+N107</f>
        <v>325</v>
      </c>
      <c r="O117" s="449"/>
      <c r="P117" s="450"/>
      <c r="Q117" s="450"/>
      <c r="R117" s="451"/>
    </row>
    <row r="118" spans="1:18" ht="14.25" customHeight="1" thickBot="1">
      <c r="A118" s="13" t="s">
        <v>11</v>
      </c>
      <c r="B118" s="452" t="s">
        <v>13</v>
      </c>
      <c r="C118" s="453"/>
      <c r="D118" s="453"/>
      <c r="E118" s="453"/>
      <c r="F118" s="453"/>
      <c r="G118" s="453"/>
      <c r="H118" s="454"/>
      <c r="I118" s="26">
        <f>J118+L118</f>
        <v>40</v>
      </c>
      <c r="J118" s="26">
        <f>J117+J103</f>
        <v>10</v>
      </c>
      <c r="K118" s="26">
        <f>K117+K103</f>
        <v>0</v>
      </c>
      <c r="L118" s="27">
        <f>L117+L103</f>
        <v>30</v>
      </c>
      <c r="M118" s="27">
        <f>M117+M103</f>
        <v>410</v>
      </c>
      <c r="N118" s="27">
        <f>N117+N103</f>
        <v>345</v>
      </c>
      <c r="O118" s="455"/>
      <c r="P118" s="456"/>
      <c r="Q118" s="456"/>
      <c r="R118" s="457"/>
    </row>
    <row r="119" spans="1:18" ht="14.25" customHeight="1" thickBot="1">
      <c r="A119" s="25" t="s">
        <v>9</v>
      </c>
      <c r="B119" s="484" t="s">
        <v>137</v>
      </c>
      <c r="C119" s="485"/>
      <c r="D119" s="485"/>
      <c r="E119" s="485"/>
      <c r="F119" s="485"/>
      <c r="G119" s="485"/>
      <c r="H119" s="486"/>
      <c r="I119" s="51">
        <f t="shared" ref="I119:N119" si="23">SUM(I95,I118)</f>
        <v>3629.6</v>
      </c>
      <c r="J119" s="52">
        <f t="shared" si="23"/>
        <v>2583.5</v>
      </c>
      <c r="K119" s="52">
        <f t="shared" si="23"/>
        <v>102.69999999999999</v>
      </c>
      <c r="L119" s="50">
        <f t="shared" si="23"/>
        <v>1046.0999999999999</v>
      </c>
      <c r="M119" s="49">
        <f t="shared" si="23"/>
        <v>2185.8000000000002</v>
      </c>
      <c r="N119" s="49">
        <f t="shared" si="23"/>
        <v>1947.3</v>
      </c>
      <c r="O119" s="487"/>
      <c r="P119" s="488"/>
      <c r="Q119" s="488"/>
      <c r="R119" s="489"/>
    </row>
    <row r="120" spans="1:18" s="191" customFormat="1" ht="31.5" customHeight="1">
      <c r="A120" s="490" t="s">
        <v>121</v>
      </c>
      <c r="B120" s="490"/>
      <c r="C120" s="490"/>
      <c r="D120" s="490"/>
      <c r="E120" s="490"/>
      <c r="F120" s="490"/>
      <c r="G120" s="490"/>
      <c r="H120" s="490"/>
      <c r="I120" s="490"/>
      <c r="J120" s="490"/>
      <c r="K120" s="490"/>
      <c r="L120" s="490"/>
      <c r="M120" s="490"/>
      <c r="N120" s="490"/>
      <c r="O120" s="490"/>
      <c r="P120" s="490"/>
      <c r="Q120" s="490"/>
      <c r="R120" s="490"/>
    </row>
    <row r="121" spans="1:18" s="191" customFormat="1" ht="18.75" customHeight="1" thickBot="1">
      <c r="A121" s="491" t="s">
        <v>18</v>
      </c>
      <c r="B121" s="491"/>
      <c r="C121" s="491"/>
      <c r="D121" s="491"/>
      <c r="E121" s="491"/>
      <c r="F121" s="491"/>
      <c r="G121" s="491"/>
      <c r="H121" s="491"/>
      <c r="I121" s="491"/>
      <c r="J121" s="491"/>
      <c r="K121" s="491"/>
      <c r="L121" s="491"/>
      <c r="M121" s="491"/>
      <c r="N121" s="491"/>
      <c r="O121" s="4"/>
      <c r="P121" s="4"/>
      <c r="Q121" s="4"/>
      <c r="R121" s="4"/>
    </row>
    <row r="122" spans="1:18" ht="30" customHeight="1" thickBot="1">
      <c r="A122" s="492" t="s">
        <v>14</v>
      </c>
      <c r="B122" s="493"/>
      <c r="C122" s="493"/>
      <c r="D122" s="493"/>
      <c r="E122" s="493"/>
      <c r="F122" s="493"/>
      <c r="G122" s="493"/>
      <c r="H122" s="494"/>
      <c r="I122" s="492" t="s">
        <v>33</v>
      </c>
      <c r="J122" s="493"/>
      <c r="K122" s="493"/>
      <c r="L122" s="494"/>
      <c r="M122" s="55" t="s">
        <v>135</v>
      </c>
      <c r="N122" s="55" t="s">
        <v>136</v>
      </c>
    </row>
    <row r="123" spans="1:18" ht="14.25" customHeight="1">
      <c r="A123" s="478" t="s">
        <v>19</v>
      </c>
      <c r="B123" s="479"/>
      <c r="C123" s="479"/>
      <c r="D123" s="479"/>
      <c r="E123" s="479"/>
      <c r="F123" s="479"/>
      <c r="G123" s="479"/>
      <c r="H123" s="480"/>
      <c r="I123" s="481">
        <f>SUM(I124:L125)</f>
        <v>717.3</v>
      </c>
      <c r="J123" s="482"/>
      <c r="K123" s="482"/>
      <c r="L123" s="483"/>
      <c r="M123" s="58">
        <f>SUM(M124:M124)</f>
        <v>1269.2</v>
      </c>
      <c r="N123" s="58">
        <f>SUM(N124:N124)</f>
        <v>1030.7</v>
      </c>
    </row>
    <row r="124" spans="1:18" ht="14.25" customHeight="1">
      <c r="A124" s="510" t="s">
        <v>35</v>
      </c>
      <c r="B124" s="511"/>
      <c r="C124" s="511"/>
      <c r="D124" s="511"/>
      <c r="E124" s="511"/>
      <c r="F124" s="511"/>
      <c r="G124" s="511"/>
      <c r="H124" s="512"/>
      <c r="I124" s="498">
        <f>SUMIF(H12:H119,"SB",I12:I119)</f>
        <v>706.5</v>
      </c>
      <c r="J124" s="499"/>
      <c r="K124" s="499"/>
      <c r="L124" s="500"/>
      <c r="M124" s="56">
        <f>SUMIF(H12:H119,"SB",M12:M119)</f>
        <v>1269.2</v>
      </c>
      <c r="N124" s="56">
        <f>SUMIF(H12:H119,"SB",N12:N119)</f>
        <v>1030.7</v>
      </c>
    </row>
    <row r="125" spans="1:18" ht="14.25" customHeight="1">
      <c r="A125" s="495" t="s">
        <v>141</v>
      </c>
      <c r="B125" s="496"/>
      <c r="C125" s="496"/>
      <c r="D125" s="496"/>
      <c r="E125" s="496"/>
      <c r="F125" s="496"/>
      <c r="G125" s="496"/>
      <c r="H125" s="497"/>
      <c r="I125" s="498">
        <f>SUMIF(H12:H115,"SB(L)",I12:I115)</f>
        <v>10.8</v>
      </c>
      <c r="J125" s="499"/>
      <c r="K125" s="499"/>
      <c r="L125" s="500"/>
      <c r="M125" s="56"/>
      <c r="N125" s="56"/>
    </row>
    <row r="126" spans="1:18">
      <c r="A126" s="513" t="s">
        <v>20</v>
      </c>
      <c r="B126" s="514"/>
      <c r="C126" s="514"/>
      <c r="D126" s="514"/>
      <c r="E126" s="514"/>
      <c r="F126" s="514"/>
      <c r="G126" s="514"/>
      <c r="H126" s="515"/>
      <c r="I126" s="516">
        <f>SUM(I127:L128)</f>
        <v>2912.3</v>
      </c>
      <c r="J126" s="517"/>
      <c r="K126" s="517"/>
      <c r="L126" s="518"/>
      <c r="M126" s="59">
        <f>SUM(M127:M128)</f>
        <v>916.6</v>
      </c>
      <c r="N126" s="59">
        <f>SUM(N127:N128)</f>
        <v>916.6</v>
      </c>
      <c r="O126" s="5"/>
      <c r="P126" s="5"/>
      <c r="Q126" s="5"/>
      <c r="R126" s="5"/>
    </row>
    <row r="127" spans="1:18">
      <c r="A127" s="507" t="s">
        <v>36</v>
      </c>
      <c r="B127" s="508"/>
      <c r="C127" s="508"/>
      <c r="D127" s="508"/>
      <c r="E127" s="508"/>
      <c r="F127" s="508"/>
      <c r="G127" s="508"/>
      <c r="H127" s="509"/>
      <c r="I127" s="498">
        <f>SUMIF(H12:H119,"ES",I12:I119)</f>
        <v>712.3</v>
      </c>
      <c r="J127" s="499"/>
      <c r="K127" s="499"/>
      <c r="L127" s="500"/>
      <c r="M127" s="56">
        <f>SUMIF(H12:H119,"ES",M12:M119)</f>
        <v>916.6</v>
      </c>
      <c r="N127" s="56">
        <f>SUMIF(H12:H119,"ES",N12:N119)</f>
        <v>916.6</v>
      </c>
      <c r="O127" s="5"/>
      <c r="P127" s="5"/>
      <c r="Q127" s="5"/>
      <c r="R127" s="5"/>
    </row>
    <row r="128" spans="1:18">
      <c r="A128" s="495" t="s">
        <v>37</v>
      </c>
      <c r="B128" s="496"/>
      <c r="C128" s="496"/>
      <c r="D128" s="496"/>
      <c r="E128" s="496"/>
      <c r="F128" s="496"/>
      <c r="G128" s="496"/>
      <c r="H128" s="497"/>
      <c r="I128" s="498">
        <f>SUMIF(H12:H119,"LRVB",I12:I119)</f>
        <v>2200</v>
      </c>
      <c r="J128" s="499"/>
      <c r="K128" s="499"/>
      <c r="L128" s="500"/>
      <c r="M128" s="56">
        <f>SUMIF(H12:H119,"LRVB",M12:M119)</f>
        <v>0</v>
      </c>
      <c r="N128" s="56">
        <f>SUMIF(H12:H119,"LRVB",N12:N119)</f>
        <v>0</v>
      </c>
      <c r="O128" s="5"/>
      <c r="P128" s="5"/>
      <c r="Q128" s="5"/>
      <c r="R128" s="5"/>
    </row>
    <row r="129" spans="1:18" ht="13.5" thickBot="1">
      <c r="A129" s="501" t="s">
        <v>21</v>
      </c>
      <c r="B129" s="502"/>
      <c r="C129" s="502"/>
      <c r="D129" s="502"/>
      <c r="E129" s="502"/>
      <c r="F129" s="502"/>
      <c r="G129" s="502"/>
      <c r="H129" s="503"/>
      <c r="I129" s="504">
        <f>SUM(I123,I126)</f>
        <v>3629.6000000000004</v>
      </c>
      <c r="J129" s="505"/>
      <c r="K129" s="505"/>
      <c r="L129" s="506"/>
      <c r="M129" s="57">
        <f>SUM(M123,M126)</f>
        <v>2185.8000000000002</v>
      </c>
      <c r="N129" s="57">
        <f>SUM(N123,N126)</f>
        <v>1947.3000000000002</v>
      </c>
      <c r="O129" s="5"/>
      <c r="P129" s="5"/>
      <c r="Q129" s="5"/>
      <c r="R129" s="5"/>
    </row>
    <row r="130" spans="1:18" ht="9.75" customHeight="1"/>
    <row r="131" spans="1:18" ht="12.75" hidden="1" customHeight="1"/>
    <row r="132" spans="1:18" ht="2.25" hidden="1" customHeight="1"/>
    <row r="133" spans="1:18" ht="12.75" hidden="1" customHeight="1">
      <c r="M133" s="5"/>
      <c r="O133" s="5"/>
      <c r="P133" s="5"/>
      <c r="Q133" s="5"/>
      <c r="R133" s="5"/>
    </row>
    <row r="134" spans="1:18" ht="13.5" hidden="1" customHeight="1" thickBot="1"/>
    <row r="135" spans="1:18" ht="12.75" hidden="1" customHeight="1"/>
    <row r="136" spans="1:18" ht="12.75" hidden="1" customHeight="1"/>
    <row r="137" spans="1:18" ht="13.5" hidden="1" customHeight="1" thickBot="1"/>
    <row r="138" spans="1:18" ht="12.75" hidden="1" customHeight="1"/>
    <row r="139" spans="1:18" ht="12.75" hidden="1" customHeight="1"/>
    <row r="140" spans="1:18" ht="12.75" hidden="1" customHeight="1"/>
    <row r="141" spans="1:18" ht="13.5" hidden="1" customHeight="1" thickBot="1"/>
    <row r="142" spans="1:18" ht="12.75" hidden="1" customHeight="1"/>
    <row r="143" spans="1:18" ht="12.75" hidden="1" customHeight="1"/>
  </sheetData>
  <mergeCells count="220">
    <mergeCell ref="O108:O109"/>
    <mergeCell ref="A127:H127"/>
    <mergeCell ref="I127:L127"/>
    <mergeCell ref="A124:H124"/>
    <mergeCell ref="I124:L124"/>
    <mergeCell ref="A125:H125"/>
    <mergeCell ref="I125:L125"/>
    <mergeCell ref="A126:H126"/>
    <mergeCell ref="I126:L126"/>
    <mergeCell ref="I122:L122"/>
    <mergeCell ref="A128:H128"/>
    <mergeCell ref="I128:L128"/>
    <mergeCell ref="A129:H129"/>
    <mergeCell ref="I129:L129"/>
    <mergeCell ref="G108:G110"/>
    <mergeCell ref="O114:O115"/>
    <mergeCell ref="C117:H117"/>
    <mergeCell ref="O117:R117"/>
    <mergeCell ref="B118:H118"/>
    <mergeCell ref="O118:R118"/>
    <mergeCell ref="B119:H119"/>
    <mergeCell ref="O119:R119"/>
    <mergeCell ref="B114:B116"/>
    <mergeCell ref="C114:C116"/>
    <mergeCell ref="D114:D116"/>
    <mergeCell ref="E114:E116"/>
    <mergeCell ref="A123:H123"/>
    <mergeCell ref="I123:L123"/>
    <mergeCell ref="A114:A116"/>
    <mergeCell ref="A120:R120"/>
    <mergeCell ref="A121:N121"/>
    <mergeCell ref="A122:H122"/>
    <mergeCell ref="F114:F116"/>
    <mergeCell ref="G114:G116"/>
    <mergeCell ref="G111:G113"/>
    <mergeCell ref="C103:H103"/>
    <mergeCell ref="E111:E113"/>
    <mergeCell ref="F111:F113"/>
    <mergeCell ref="E108:E110"/>
    <mergeCell ref="F108:F110"/>
    <mergeCell ref="O103:R103"/>
    <mergeCell ref="C104:R104"/>
    <mergeCell ref="A105:A107"/>
    <mergeCell ref="B105:B107"/>
    <mergeCell ref="C105:C107"/>
    <mergeCell ref="D105:D107"/>
    <mergeCell ref="E105:E107"/>
    <mergeCell ref="F105:F107"/>
    <mergeCell ref="G105:G107"/>
    <mergeCell ref="O105:O106"/>
    <mergeCell ref="A108:A110"/>
    <mergeCell ref="B108:B110"/>
    <mergeCell ref="C108:C110"/>
    <mergeCell ref="D108:D110"/>
    <mergeCell ref="A111:A113"/>
    <mergeCell ref="B111:B113"/>
    <mergeCell ref="C111:C113"/>
    <mergeCell ref="D111:D113"/>
    <mergeCell ref="O98:O100"/>
    <mergeCell ref="A101:A102"/>
    <mergeCell ref="B101:B102"/>
    <mergeCell ref="C101:C102"/>
    <mergeCell ref="D101:D102"/>
    <mergeCell ref="E101:E102"/>
    <mergeCell ref="F101:F102"/>
    <mergeCell ref="G101:G102"/>
    <mergeCell ref="A98:A100"/>
    <mergeCell ref="F98:F100"/>
    <mergeCell ref="B95:H95"/>
    <mergeCell ref="O95:R95"/>
    <mergeCell ref="B96:R96"/>
    <mergeCell ref="C97:R97"/>
    <mergeCell ref="B98:B100"/>
    <mergeCell ref="C98:C100"/>
    <mergeCell ref="D98:D100"/>
    <mergeCell ref="E98:E100"/>
    <mergeCell ref="G98:G100"/>
    <mergeCell ref="A92:A93"/>
    <mergeCell ref="B92:B93"/>
    <mergeCell ref="C92:C93"/>
    <mergeCell ref="D92:D93"/>
    <mergeCell ref="E92:E93"/>
    <mergeCell ref="F92:F93"/>
    <mergeCell ref="A89:A91"/>
    <mergeCell ref="B89:B91"/>
    <mergeCell ref="C89:C91"/>
    <mergeCell ref="D89:D91"/>
    <mergeCell ref="G89:G91"/>
    <mergeCell ref="O89:O90"/>
    <mergeCell ref="A86:A88"/>
    <mergeCell ref="B86:B88"/>
    <mergeCell ref="C86:C88"/>
    <mergeCell ref="D86:D88"/>
    <mergeCell ref="E86:E88"/>
    <mergeCell ref="F86:F88"/>
    <mergeCell ref="G86:G88"/>
    <mergeCell ref="O86:O88"/>
    <mergeCell ref="C94:H94"/>
    <mergeCell ref="O94:R94"/>
    <mergeCell ref="E89:E91"/>
    <mergeCell ref="F89:F91"/>
    <mergeCell ref="G92:G93"/>
    <mergeCell ref="O92:O93"/>
    <mergeCell ref="C81:R81"/>
    <mergeCell ref="A82:A85"/>
    <mergeCell ref="B82:B85"/>
    <mergeCell ref="C82:C85"/>
    <mergeCell ref="D82:D85"/>
    <mergeCell ref="E82:E85"/>
    <mergeCell ref="F82:F85"/>
    <mergeCell ref="G82:G85"/>
    <mergeCell ref="D78:D79"/>
    <mergeCell ref="E78:E79"/>
    <mergeCell ref="F78:F79"/>
    <mergeCell ref="G78:G79"/>
    <mergeCell ref="C80:H80"/>
    <mergeCell ref="O80:R80"/>
    <mergeCell ref="F76:F77"/>
    <mergeCell ref="G76:G77"/>
    <mergeCell ref="A73:A75"/>
    <mergeCell ref="B73:B75"/>
    <mergeCell ref="O82:O83"/>
    <mergeCell ref="O84:O85"/>
    <mergeCell ref="O76:O77"/>
    <mergeCell ref="A78:A79"/>
    <mergeCell ref="B78:B79"/>
    <mergeCell ref="C78:C79"/>
    <mergeCell ref="C73:C75"/>
    <mergeCell ref="D73:D75"/>
    <mergeCell ref="E73:E75"/>
    <mergeCell ref="F73:F75"/>
    <mergeCell ref="G73:G75"/>
    <mergeCell ref="A76:A77"/>
    <mergeCell ref="B76:B77"/>
    <mergeCell ref="C76:C77"/>
    <mergeCell ref="D76:D77"/>
    <mergeCell ref="E76:E77"/>
    <mergeCell ref="C65:H65"/>
    <mergeCell ref="C66:R66"/>
    <mergeCell ref="A67:A70"/>
    <mergeCell ref="B67:B70"/>
    <mergeCell ref="C67:C70"/>
    <mergeCell ref="E67:E72"/>
    <mergeCell ref="F67:F70"/>
    <mergeCell ref="G67:G70"/>
    <mergeCell ref="D69:D70"/>
    <mergeCell ref="D71:D72"/>
    <mergeCell ref="O57:O64"/>
    <mergeCell ref="A53:A56"/>
    <mergeCell ref="Q57:Q64"/>
    <mergeCell ref="R57:R64"/>
    <mergeCell ref="D58:D60"/>
    <mergeCell ref="P58:P64"/>
    <mergeCell ref="D61:D62"/>
    <mergeCell ref="D63:D64"/>
    <mergeCell ref="A57:A64"/>
    <mergeCell ref="B57:B64"/>
    <mergeCell ref="C57:C64"/>
    <mergeCell ref="E57:E64"/>
    <mergeCell ref="F57:F64"/>
    <mergeCell ref="G57:G64"/>
    <mergeCell ref="A45:A52"/>
    <mergeCell ref="B45:B52"/>
    <mergeCell ref="C45:C52"/>
    <mergeCell ref="D45:D46"/>
    <mergeCell ref="E50:E52"/>
    <mergeCell ref="B53:B56"/>
    <mergeCell ref="C53:C56"/>
    <mergeCell ref="D53:D56"/>
    <mergeCell ref="E53:E56"/>
    <mergeCell ref="P12:P13"/>
    <mergeCell ref="Q12:Q13"/>
    <mergeCell ref="R12:R13"/>
    <mergeCell ref="O21:O22"/>
    <mergeCell ref="F53:F56"/>
    <mergeCell ref="D33:D34"/>
    <mergeCell ref="D43:D44"/>
    <mergeCell ref="G53:G56"/>
    <mergeCell ref="O53:O54"/>
    <mergeCell ref="E45:E46"/>
    <mergeCell ref="F45:F52"/>
    <mergeCell ref="G45:G52"/>
    <mergeCell ref="D47:D49"/>
    <mergeCell ref="E47:E49"/>
    <mergeCell ref="O47:O48"/>
    <mergeCell ref="D50:D52"/>
    <mergeCell ref="E12:E13"/>
    <mergeCell ref="F12:F18"/>
    <mergeCell ref="G12:G18"/>
    <mergeCell ref="O12:O13"/>
    <mergeCell ref="O28:O29"/>
    <mergeCell ref="D29:D30"/>
    <mergeCell ref="H30:H31"/>
    <mergeCell ref="A1:R1"/>
    <mergeCell ref="A2:R2"/>
    <mergeCell ref="A3:R3"/>
    <mergeCell ref="P4:R4"/>
    <mergeCell ref="O50:O51"/>
    <mergeCell ref="A8:R8"/>
    <mergeCell ref="A9:R9"/>
    <mergeCell ref="B10:R10"/>
    <mergeCell ref="C11:R11"/>
    <mergeCell ref="D12:D13"/>
    <mergeCell ref="N5:N7"/>
    <mergeCell ref="O5:R5"/>
    <mergeCell ref="I6:I7"/>
    <mergeCell ref="A5:A7"/>
    <mergeCell ref="B5:B7"/>
    <mergeCell ref="C5:C7"/>
    <mergeCell ref="D5:D7"/>
    <mergeCell ref="J6:K6"/>
    <mergeCell ref="L6:L7"/>
    <mergeCell ref="O6:O7"/>
    <mergeCell ref="E5:E7"/>
    <mergeCell ref="F5:F7"/>
    <mergeCell ref="P6:R6"/>
    <mergeCell ref="G5:G7"/>
    <mergeCell ref="H5:H7"/>
    <mergeCell ref="I5:L5"/>
    <mergeCell ref="M5:M7"/>
  </mergeCells>
  <phoneticPr fontId="0" type="noConversion"/>
  <printOptions horizontalCentered="1"/>
  <pageMargins left="0" right="0" top="0.39370078740157483" bottom="0" header="0.31496062992125984" footer="0.31496062992125984"/>
  <pageSetup paperSize="9" orientation="landscape" r:id="rId1"/>
  <rowBreaks count="5" manualBreakCount="5">
    <brk id="19" max="17" man="1"/>
    <brk id="38" max="17" man="1"/>
    <brk id="56" max="17" man="1"/>
    <brk id="85" max="17" man="1"/>
    <brk id="113" max="17" man="1"/>
  </rowBreaks>
</worksheet>
</file>

<file path=xl/worksheets/sheet2.xml><?xml version="1.0" encoding="utf-8"?>
<worksheet xmlns="http://schemas.openxmlformats.org/spreadsheetml/2006/main" xmlns:r="http://schemas.openxmlformats.org/officeDocument/2006/relationships">
  <dimension ref="A1:T145"/>
  <sheetViews>
    <sheetView view="pageBreakPreview" zoomScaleNormal="100" zoomScaleSheetLayoutView="100" workbookViewId="0">
      <selection activeCell="Q130" sqref="Q130:T130"/>
    </sheetView>
  </sheetViews>
  <sheetFormatPr defaultColWidth="4" defaultRowHeight="12.75"/>
  <cols>
    <col min="1" max="3" width="2.85546875" style="10" customWidth="1"/>
    <col min="4" max="4" width="36.140625" style="10" customWidth="1"/>
    <col min="5" max="5" width="2.7109375" style="92" customWidth="1"/>
    <col min="6" max="6" width="4" style="11" customWidth="1"/>
    <col min="7" max="7" width="3.85546875" style="158" customWidth="1"/>
    <col min="8" max="8" width="7" style="11" customWidth="1"/>
    <col min="9" max="9" width="6.7109375" style="10" customWidth="1"/>
    <col min="10" max="10" width="7.28515625" style="10" customWidth="1"/>
    <col min="11" max="11" width="6" style="10" customWidth="1"/>
    <col min="12" max="12" width="7.140625" style="10" customWidth="1"/>
    <col min="13" max="13" width="6.7109375" style="10" customWidth="1"/>
    <col min="14" max="14" width="7.7109375" style="10" customWidth="1"/>
    <col min="15" max="15" width="6" style="10" customWidth="1"/>
    <col min="16" max="16" width="6.5703125" style="10" customWidth="1"/>
    <col min="17" max="17" width="5.85546875" style="10" customWidth="1"/>
    <col min="18" max="18" width="6.7109375" style="10" customWidth="1"/>
    <col min="19" max="19" width="6" style="10" customWidth="1"/>
    <col min="20" max="20" width="6.42578125" style="10" customWidth="1"/>
    <col min="21" max="250" width="9.140625" style="5" customWidth="1"/>
    <col min="251" max="253" width="2.85546875" style="5" customWidth="1"/>
    <col min="254" max="254" width="36.140625" style="5" customWidth="1"/>
    <col min="255" max="255" width="2.7109375" style="5" customWidth="1"/>
    <col min="256" max="16384" width="4" style="5"/>
  </cols>
  <sheetData>
    <row r="1" spans="1:20" ht="15.75" customHeight="1">
      <c r="A1" s="366" t="s">
        <v>157</v>
      </c>
      <c r="B1" s="366"/>
      <c r="C1" s="366"/>
      <c r="D1" s="366"/>
      <c r="E1" s="366"/>
      <c r="F1" s="366"/>
      <c r="G1" s="366"/>
      <c r="H1" s="366"/>
      <c r="I1" s="366"/>
      <c r="J1" s="366"/>
      <c r="K1" s="366"/>
      <c r="L1" s="366"/>
      <c r="M1" s="366"/>
      <c r="N1" s="366"/>
      <c r="O1" s="366"/>
      <c r="P1" s="366"/>
      <c r="Q1" s="366"/>
      <c r="R1" s="366"/>
      <c r="S1" s="366"/>
      <c r="T1" s="366"/>
    </row>
    <row r="2" spans="1:20" ht="15.75" customHeight="1">
      <c r="A2" s="367" t="s">
        <v>48</v>
      </c>
      <c r="B2" s="367"/>
      <c r="C2" s="367"/>
      <c r="D2" s="367"/>
      <c r="E2" s="367"/>
      <c r="F2" s="367"/>
      <c r="G2" s="367"/>
      <c r="H2" s="367"/>
      <c r="I2" s="367"/>
      <c r="J2" s="367"/>
      <c r="K2" s="367"/>
      <c r="L2" s="367"/>
      <c r="M2" s="367"/>
      <c r="N2" s="367"/>
      <c r="O2" s="367"/>
      <c r="P2" s="367"/>
      <c r="Q2" s="367"/>
      <c r="R2" s="367"/>
      <c r="S2" s="367"/>
      <c r="T2" s="367"/>
    </row>
    <row r="3" spans="1:20" ht="18.75" customHeight="1">
      <c r="A3" s="519" t="s">
        <v>31</v>
      </c>
      <c r="B3" s="519"/>
      <c r="C3" s="519"/>
      <c r="D3" s="519"/>
      <c r="E3" s="519"/>
      <c r="F3" s="519"/>
      <c r="G3" s="519"/>
      <c r="H3" s="519"/>
      <c r="I3" s="519"/>
      <c r="J3" s="519"/>
      <c r="K3" s="519"/>
      <c r="L3" s="519"/>
      <c r="M3" s="519"/>
      <c r="N3" s="519"/>
      <c r="O3" s="519"/>
      <c r="P3" s="519"/>
      <c r="Q3" s="519"/>
      <c r="R3" s="519"/>
      <c r="S3" s="519"/>
      <c r="T3" s="519"/>
    </row>
    <row r="4" spans="1:20" ht="15" customHeight="1" thickBot="1">
      <c r="A4" s="305"/>
      <c r="B4" s="305"/>
      <c r="C4" s="305"/>
      <c r="D4" s="305"/>
      <c r="E4" s="305"/>
      <c r="F4" s="305"/>
      <c r="G4" s="305"/>
      <c r="H4" s="305"/>
      <c r="I4" s="305"/>
      <c r="J4" s="305"/>
      <c r="K4" s="305"/>
      <c r="L4" s="305"/>
      <c r="M4" s="305"/>
      <c r="N4" s="305"/>
      <c r="O4" s="305"/>
      <c r="P4" s="305"/>
      <c r="Q4" s="305"/>
      <c r="R4" s="305"/>
      <c r="S4" s="305"/>
      <c r="T4" s="305" t="s">
        <v>158</v>
      </c>
    </row>
    <row r="5" spans="1:20" ht="34.5" customHeight="1">
      <c r="A5" s="342" t="s">
        <v>32</v>
      </c>
      <c r="B5" s="345" t="s">
        <v>1</v>
      </c>
      <c r="C5" s="345" t="s">
        <v>2</v>
      </c>
      <c r="D5" s="363" t="s">
        <v>16</v>
      </c>
      <c r="E5" s="525" t="s">
        <v>3</v>
      </c>
      <c r="F5" s="345" t="s">
        <v>40</v>
      </c>
      <c r="G5" s="350" t="s">
        <v>4</v>
      </c>
      <c r="H5" s="353" t="s">
        <v>5</v>
      </c>
      <c r="I5" s="356" t="s">
        <v>33</v>
      </c>
      <c r="J5" s="357"/>
      <c r="K5" s="357"/>
      <c r="L5" s="358"/>
      <c r="M5" s="356" t="s">
        <v>154</v>
      </c>
      <c r="N5" s="357"/>
      <c r="O5" s="357"/>
      <c r="P5" s="358"/>
      <c r="Q5" s="356" t="s">
        <v>155</v>
      </c>
      <c r="R5" s="357"/>
      <c r="S5" s="357"/>
      <c r="T5" s="358"/>
    </row>
    <row r="6" spans="1:20" ht="12.75" customHeight="1">
      <c r="A6" s="343"/>
      <c r="B6" s="346"/>
      <c r="C6" s="346"/>
      <c r="D6" s="364"/>
      <c r="E6" s="526"/>
      <c r="F6" s="346"/>
      <c r="G6" s="351"/>
      <c r="H6" s="354"/>
      <c r="I6" s="362" t="s">
        <v>6</v>
      </c>
      <c r="J6" s="336" t="s">
        <v>7</v>
      </c>
      <c r="K6" s="337"/>
      <c r="L6" s="338" t="s">
        <v>23</v>
      </c>
      <c r="M6" s="362" t="s">
        <v>6</v>
      </c>
      <c r="N6" s="336" t="s">
        <v>7</v>
      </c>
      <c r="O6" s="337"/>
      <c r="P6" s="338" t="s">
        <v>23</v>
      </c>
      <c r="Q6" s="362" t="s">
        <v>6</v>
      </c>
      <c r="R6" s="336" t="s">
        <v>7</v>
      </c>
      <c r="S6" s="337"/>
      <c r="T6" s="338" t="s">
        <v>23</v>
      </c>
    </row>
    <row r="7" spans="1:20" ht="111" customHeight="1" thickBot="1">
      <c r="A7" s="344"/>
      <c r="B7" s="347"/>
      <c r="C7" s="347"/>
      <c r="D7" s="365"/>
      <c r="E7" s="527"/>
      <c r="F7" s="347"/>
      <c r="G7" s="352"/>
      <c r="H7" s="355"/>
      <c r="I7" s="344"/>
      <c r="J7" s="7" t="s">
        <v>6</v>
      </c>
      <c r="K7" s="6" t="s">
        <v>17</v>
      </c>
      <c r="L7" s="339"/>
      <c r="M7" s="344"/>
      <c r="N7" s="7" t="s">
        <v>6</v>
      </c>
      <c r="O7" s="6" t="s">
        <v>17</v>
      </c>
      <c r="P7" s="339"/>
      <c r="Q7" s="344"/>
      <c r="R7" s="7" t="s">
        <v>6</v>
      </c>
      <c r="S7" s="6" t="s">
        <v>17</v>
      </c>
      <c r="T7" s="339"/>
    </row>
    <row r="8" spans="1:20" s="159" customFormat="1">
      <c r="A8" s="371" t="s">
        <v>94</v>
      </c>
      <c r="B8" s="372"/>
      <c r="C8" s="372"/>
      <c r="D8" s="372"/>
      <c r="E8" s="372"/>
      <c r="F8" s="372"/>
      <c r="G8" s="372"/>
      <c r="H8" s="372"/>
      <c r="I8" s="372"/>
      <c r="J8" s="372"/>
      <c r="K8" s="372"/>
      <c r="L8" s="372"/>
      <c r="M8" s="371"/>
      <c r="N8" s="372"/>
      <c r="O8" s="372"/>
      <c r="P8" s="372"/>
      <c r="Q8" s="372"/>
      <c r="R8" s="372"/>
      <c r="S8" s="372"/>
      <c r="T8" s="373"/>
    </row>
    <row r="9" spans="1:20" s="159" customFormat="1">
      <c r="A9" s="374" t="s">
        <v>49</v>
      </c>
      <c r="B9" s="375"/>
      <c r="C9" s="375"/>
      <c r="D9" s="375"/>
      <c r="E9" s="375"/>
      <c r="F9" s="375"/>
      <c r="G9" s="375"/>
      <c r="H9" s="375"/>
      <c r="I9" s="375"/>
      <c r="J9" s="375"/>
      <c r="K9" s="375"/>
      <c r="L9" s="375"/>
      <c r="M9" s="262"/>
      <c r="N9" s="263"/>
      <c r="O9" s="263"/>
      <c r="P9" s="263"/>
      <c r="Q9" s="263"/>
      <c r="R9" s="263"/>
      <c r="S9" s="263"/>
      <c r="T9" s="264"/>
    </row>
    <row r="10" spans="1:20" ht="14.25" customHeight="1" thickBot="1">
      <c r="A10" s="258" t="s">
        <v>9</v>
      </c>
      <c r="B10" s="377" t="s">
        <v>50</v>
      </c>
      <c r="C10" s="378"/>
      <c r="D10" s="378"/>
      <c r="E10" s="378"/>
      <c r="F10" s="378"/>
      <c r="G10" s="378"/>
      <c r="H10" s="378"/>
      <c r="I10" s="378"/>
      <c r="J10" s="378"/>
      <c r="K10" s="378"/>
      <c r="L10" s="378"/>
      <c r="M10" s="532"/>
      <c r="N10" s="533"/>
      <c r="O10" s="533"/>
      <c r="P10" s="533"/>
      <c r="Q10" s="533"/>
      <c r="R10" s="533"/>
      <c r="S10" s="533"/>
      <c r="T10" s="534"/>
    </row>
    <row r="11" spans="1:20" ht="13.5" thickBot="1">
      <c r="A11" s="240" t="s">
        <v>9</v>
      </c>
      <c r="B11" s="241" t="s">
        <v>9</v>
      </c>
      <c r="C11" s="380" t="s">
        <v>51</v>
      </c>
      <c r="D11" s="381"/>
      <c r="E11" s="381"/>
      <c r="F11" s="381"/>
      <c r="G11" s="381"/>
      <c r="H11" s="381"/>
      <c r="I11" s="381"/>
      <c r="J11" s="381"/>
      <c r="K11" s="381"/>
      <c r="L11" s="381"/>
      <c r="M11" s="531"/>
      <c r="N11" s="462"/>
      <c r="O11" s="462"/>
      <c r="P11" s="462"/>
      <c r="Q11" s="462"/>
      <c r="R11" s="462"/>
      <c r="S11" s="462"/>
      <c r="T11" s="463"/>
    </row>
    <row r="12" spans="1:20" ht="12.75" customHeight="1">
      <c r="A12" s="94" t="s">
        <v>9</v>
      </c>
      <c r="B12" s="95" t="s">
        <v>9</v>
      </c>
      <c r="C12" s="130" t="s">
        <v>9</v>
      </c>
      <c r="D12" s="383" t="s">
        <v>102</v>
      </c>
      <c r="E12" s="385" t="s">
        <v>54</v>
      </c>
      <c r="F12" s="387" t="s">
        <v>46</v>
      </c>
      <c r="G12" s="389" t="s">
        <v>52</v>
      </c>
      <c r="H12" s="15" t="s">
        <v>44</v>
      </c>
      <c r="I12" s="28">
        <f>J12+L12</f>
        <v>99.2</v>
      </c>
      <c r="J12" s="29">
        <v>11.2</v>
      </c>
      <c r="K12" s="29">
        <v>8.1999999999999993</v>
      </c>
      <c r="L12" s="30">
        <v>88</v>
      </c>
      <c r="M12" s="270">
        <f>N12+P12</f>
        <v>109.2</v>
      </c>
      <c r="N12" s="271">
        <v>11.2</v>
      </c>
      <c r="O12" s="271">
        <v>8.1999999999999993</v>
      </c>
      <c r="P12" s="272">
        <f>10+88</f>
        <v>98</v>
      </c>
      <c r="Q12" s="331">
        <f>R12+T12</f>
        <v>10</v>
      </c>
      <c r="R12" s="323"/>
      <c r="S12" s="323">
        <v>0</v>
      </c>
      <c r="T12" s="332">
        <f>P12-L12</f>
        <v>10</v>
      </c>
    </row>
    <row r="13" spans="1:20" ht="12.75" customHeight="1">
      <c r="A13" s="97"/>
      <c r="B13" s="98"/>
      <c r="C13" s="122"/>
      <c r="D13" s="395"/>
      <c r="E13" s="386"/>
      <c r="F13" s="388"/>
      <c r="G13" s="390"/>
      <c r="H13" s="325" t="s">
        <v>160</v>
      </c>
      <c r="I13" s="326"/>
      <c r="J13" s="327"/>
      <c r="K13" s="327"/>
      <c r="L13" s="328"/>
      <c r="M13" s="329">
        <f>N13+P13</f>
        <v>16.5</v>
      </c>
      <c r="N13" s="324">
        <v>10.5</v>
      </c>
      <c r="O13" s="324">
        <v>7.2</v>
      </c>
      <c r="P13" s="330">
        <v>6</v>
      </c>
      <c r="Q13" s="329">
        <f>R13+T13</f>
        <v>16.5</v>
      </c>
      <c r="R13" s="324">
        <f>N13-J13</f>
        <v>10.5</v>
      </c>
      <c r="S13" s="324">
        <v>7.2</v>
      </c>
      <c r="T13" s="330">
        <f>P13-L13</f>
        <v>6</v>
      </c>
    </row>
    <row r="14" spans="1:20" ht="15" customHeight="1">
      <c r="A14" s="97"/>
      <c r="B14" s="98"/>
      <c r="C14" s="122"/>
      <c r="D14" s="384"/>
      <c r="E14" s="386"/>
      <c r="F14" s="388"/>
      <c r="G14" s="390"/>
      <c r="H14" s="106" t="s">
        <v>53</v>
      </c>
      <c r="I14" s="155">
        <f>J14+L14</f>
        <v>562.20000000000005</v>
      </c>
      <c r="J14" s="156">
        <v>63.4</v>
      </c>
      <c r="K14" s="156">
        <v>60.4</v>
      </c>
      <c r="L14" s="265">
        <v>498.8</v>
      </c>
      <c r="M14" s="306">
        <f>N14+P14</f>
        <v>712.3</v>
      </c>
      <c r="N14" s="307">
        <v>123</v>
      </c>
      <c r="O14" s="307">
        <v>87.3</v>
      </c>
      <c r="P14" s="308">
        <v>589.29999999999995</v>
      </c>
      <c r="Q14" s="306">
        <f>M14-I14</f>
        <v>150.09999999999991</v>
      </c>
      <c r="R14" s="307">
        <f>N14-J14</f>
        <v>59.6</v>
      </c>
      <c r="S14" s="307">
        <f>O14-K14</f>
        <v>26.9</v>
      </c>
      <c r="T14" s="308">
        <f>P14-L14</f>
        <v>90.499999999999943</v>
      </c>
    </row>
    <row r="15" spans="1:20" ht="42" customHeight="1">
      <c r="A15" s="97"/>
      <c r="B15" s="98"/>
      <c r="C15" s="122"/>
      <c r="D15" s="80" t="s">
        <v>111</v>
      </c>
      <c r="E15" s="149"/>
      <c r="F15" s="388"/>
      <c r="G15" s="390"/>
      <c r="H15" s="115"/>
      <c r="I15" s="114"/>
      <c r="J15" s="37"/>
      <c r="K15" s="37"/>
      <c r="L15" s="38"/>
      <c r="M15" s="276"/>
      <c r="N15" s="277"/>
      <c r="O15" s="277"/>
      <c r="P15" s="278"/>
      <c r="Q15" s="276"/>
      <c r="R15" s="277"/>
      <c r="S15" s="277"/>
      <c r="T15" s="278"/>
    </row>
    <row r="16" spans="1:20" ht="27.75" customHeight="1">
      <c r="A16" s="97"/>
      <c r="B16" s="98"/>
      <c r="C16" s="122"/>
      <c r="D16" s="79" t="s">
        <v>112</v>
      </c>
      <c r="E16" s="149"/>
      <c r="F16" s="388"/>
      <c r="G16" s="390"/>
      <c r="H16" s="228"/>
      <c r="I16" s="113"/>
      <c r="J16" s="33"/>
      <c r="K16" s="33"/>
      <c r="L16" s="34"/>
      <c r="M16" s="279"/>
      <c r="N16" s="280"/>
      <c r="O16" s="280"/>
      <c r="P16" s="281"/>
      <c r="Q16" s="279"/>
      <c r="R16" s="280"/>
      <c r="S16" s="280"/>
      <c r="T16" s="281"/>
    </row>
    <row r="17" spans="1:20" ht="38.25">
      <c r="A17" s="97"/>
      <c r="B17" s="98"/>
      <c r="C17" s="122"/>
      <c r="D17" s="79" t="s">
        <v>113</v>
      </c>
      <c r="E17" s="321" t="s">
        <v>124</v>
      </c>
      <c r="F17" s="388"/>
      <c r="G17" s="390"/>
      <c r="H17" s="16"/>
      <c r="I17" s="107"/>
      <c r="J17" s="33"/>
      <c r="K17" s="33"/>
      <c r="L17" s="34"/>
      <c r="M17" s="279"/>
      <c r="N17" s="280"/>
      <c r="O17" s="280"/>
      <c r="P17" s="281"/>
      <c r="Q17" s="279"/>
      <c r="R17" s="280"/>
      <c r="S17" s="280"/>
      <c r="T17" s="281"/>
    </row>
    <row r="18" spans="1:20" ht="38.25">
      <c r="A18" s="97"/>
      <c r="B18" s="98"/>
      <c r="C18" s="122"/>
      <c r="D18" s="78" t="s">
        <v>114</v>
      </c>
      <c r="E18" s="150"/>
      <c r="F18" s="388"/>
      <c r="G18" s="390"/>
      <c r="H18" s="54"/>
      <c r="I18" s="36"/>
      <c r="J18" s="69"/>
      <c r="K18" s="69"/>
      <c r="L18" s="70"/>
      <c r="M18" s="282"/>
      <c r="N18" s="283"/>
      <c r="O18" s="283"/>
      <c r="P18" s="284"/>
      <c r="Q18" s="282"/>
      <c r="R18" s="283"/>
      <c r="S18" s="283"/>
      <c r="T18" s="284"/>
    </row>
    <row r="19" spans="1:20" ht="15" customHeight="1">
      <c r="A19" s="97"/>
      <c r="B19" s="98"/>
      <c r="C19" s="122"/>
      <c r="D19" s="78" t="s">
        <v>115</v>
      </c>
      <c r="E19" s="150"/>
      <c r="F19" s="388"/>
      <c r="G19" s="390"/>
      <c r="H19" s="106"/>
      <c r="I19" s="32"/>
      <c r="J19" s="73"/>
      <c r="K19" s="73"/>
      <c r="L19" s="74"/>
      <c r="M19" s="273"/>
      <c r="N19" s="274"/>
      <c r="O19" s="274"/>
      <c r="P19" s="275"/>
      <c r="Q19" s="273"/>
      <c r="R19" s="274"/>
      <c r="S19" s="274"/>
      <c r="T19" s="275"/>
    </row>
    <row r="20" spans="1:20" ht="104.25" customHeight="1" thickBot="1">
      <c r="A20" s="125"/>
      <c r="B20" s="126"/>
      <c r="C20" s="163"/>
      <c r="D20" s="199" t="s">
        <v>144</v>
      </c>
      <c r="E20" s="200"/>
      <c r="F20" s="248"/>
      <c r="G20" s="245"/>
      <c r="H20" s="137"/>
      <c r="I20" s="201"/>
      <c r="J20" s="139"/>
      <c r="K20" s="139"/>
      <c r="L20" s="139"/>
      <c r="M20" s="285"/>
      <c r="N20" s="286"/>
      <c r="O20" s="286"/>
      <c r="P20" s="287"/>
      <c r="Q20" s="285"/>
      <c r="R20" s="286"/>
      <c r="S20" s="286"/>
      <c r="T20" s="287"/>
    </row>
    <row r="21" spans="1:20" ht="54" customHeight="1">
      <c r="A21" s="94"/>
      <c r="B21" s="95"/>
      <c r="C21" s="130"/>
      <c r="D21" s="208" t="s">
        <v>116</v>
      </c>
      <c r="E21" s="206"/>
      <c r="F21" s="247"/>
      <c r="G21" s="244"/>
      <c r="H21" s="166"/>
      <c r="I21" s="209"/>
      <c r="J21" s="132"/>
      <c r="K21" s="132"/>
      <c r="L21" s="133"/>
      <c r="M21" s="288"/>
      <c r="N21" s="289"/>
      <c r="O21" s="289"/>
      <c r="P21" s="290"/>
      <c r="Q21" s="288"/>
      <c r="R21" s="289"/>
      <c r="S21" s="289"/>
      <c r="T21" s="290"/>
    </row>
    <row r="22" spans="1:20" ht="15" customHeight="1">
      <c r="A22" s="97"/>
      <c r="B22" s="98"/>
      <c r="C22" s="122"/>
      <c r="D22" s="212" t="s">
        <v>108</v>
      </c>
      <c r="E22" s="213"/>
      <c r="F22" s="164"/>
      <c r="G22" s="165"/>
      <c r="H22" s="106"/>
      <c r="I22" s="32"/>
      <c r="J22" s="73"/>
      <c r="K22" s="73"/>
      <c r="L22" s="74"/>
      <c r="M22" s="306"/>
      <c r="N22" s="307"/>
      <c r="O22" s="307"/>
      <c r="P22" s="308"/>
      <c r="Q22" s="306"/>
      <c r="R22" s="307"/>
      <c r="S22" s="307"/>
      <c r="T22" s="308"/>
    </row>
    <row r="23" spans="1:20" ht="182.25" customHeight="1">
      <c r="A23" s="97"/>
      <c r="B23" s="98"/>
      <c r="C23" s="122"/>
      <c r="D23" s="124" t="s">
        <v>162</v>
      </c>
      <c r="E23" s="161"/>
      <c r="F23" s="256"/>
      <c r="G23" s="226"/>
      <c r="H23" s="16"/>
      <c r="I23" s="107"/>
      <c r="J23" s="33"/>
      <c r="K23" s="33"/>
      <c r="L23" s="34"/>
      <c r="M23" s="279"/>
      <c r="N23" s="280"/>
      <c r="O23" s="280"/>
      <c r="P23" s="281"/>
      <c r="Q23" s="279"/>
      <c r="R23" s="280"/>
      <c r="S23" s="280"/>
      <c r="T23" s="281"/>
    </row>
    <row r="24" spans="1:20" ht="105" customHeight="1">
      <c r="A24" s="97"/>
      <c r="B24" s="98"/>
      <c r="C24" s="122"/>
      <c r="D24" s="81" t="s">
        <v>150</v>
      </c>
      <c r="E24" s="93"/>
      <c r="F24" s="256"/>
      <c r="G24" s="226"/>
      <c r="H24" s="228"/>
      <c r="I24" s="113"/>
      <c r="J24" s="33"/>
      <c r="K24" s="33"/>
      <c r="L24" s="34"/>
      <c r="M24" s="279"/>
      <c r="N24" s="280"/>
      <c r="O24" s="280"/>
      <c r="P24" s="281"/>
      <c r="Q24" s="279"/>
      <c r="R24" s="280"/>
      <c r="S24" s="280"/>
      <c r="T24" s="281"/>
    </row>
    <row r="25" spans="1:20" ht="55.5" customHeight="1" thickBot="1">
      <c r="A25" s="125"/>
      <c r="B25" s="126"/>
      <c r="C25" s="163"/>
      <c r="D25" s="135" t="s">
        <v>151</v>
      </c>
      <c r="E25" s="128"/>
      <c r="F25" s="248"/>
      <c r="G25" s="245"/>
      <c r="H25" s="217"/>
      <c r="I25" s="218"/>
      <c r="J25" s="138"/>
      <c r="K25" s="139"/>
      <c r="L25" s="139"/>
      <c r="M25" s="285"/>
      <c r="N25" s="291"/>
      <c r="O25" s="286"/>
      <c r="P25" s="287"/>
      <c r="Q25" s="285"/>
      <c r="R25" s="291"/>
      <c r="S25" s="286"/>
      <c r="T25" s="287"/>
    </row>
    <row r="26" spans="1:20" ht="42.75" customHeight="1">
      <c r="A26" s="94"/>
      <c r="B26" s="95"/>
      <c r="C26" s="96"/>
      <c r="D26" s="304" t="s">
        <v>138</v>
      </c>
      <c r="E26" s="206"/>
      <c r="F26" s="247"/>
      <c r="G26" s="244"/>
      <c r="H26" s="166"/>
      <c r="I26" s="209"/>
      <c r="J26" s="132"/>
      <c r="K26" s="132"/>
      <c r="L26" s="133"/>
      <c r="M26" s="288"/>
      <c r="N26" s="289"/>
      <c r="O26" s="289"/>
      <c r="P26" s="290"/>
      <c r="Q26" s="288"/>
      <c r="R26" s="289"/>
      <c r="S26" s="289"/>
      <c r="T26" s="290"/>
    </row>
    <row r="27" spans="1:20" ht="29.25" customHeight="1">
      <c r="A27" s="97"/>
      <c r="B27" s="98"/>
      <c r="C27" s="122"/>
      <c r="D27" s="81" t="s">
        <v>152</v>
      </c>
      <c r="E27" s="149"/>
      <c r="F27" s="256"/>
      <c r="G27" s="226"/>
      <c r="H27" s="16"/>
      <c r="I27" s="107"/>
      <c r="J27" s="33"/>
      <c r="K27" s="33"/>
      <c r="L27" s="34"/>
      <c r="M27" s="279"/>
      <c r="N27" s="280"/>
      <c r="O27" s="280"/>
      <c r="P27" s="281"/>
      <c r="Q27" s="279"/>
      <c r="R27" s="280"/>
      <c r="S27" s="280"/>
      <c r="T27" s="281"/>
    </row>
    <row r="28" spans="1:20" ht="34.5" customHeight="1">
      <c r="A28" s="97"/>
      <c r="B28" s="98"/>
      <c r="C28" s="122"/>
      <c r="D28" s="148" t="s">
        <v>139</v>
      </c>
      <c r="E28" s="320" t="s">
        <v>124</v>
      </c>
      <c r="F28" s="164"/>
      <c r="G28" s="165"/>
      <c r="H28" s="108"/>
      <c r="I28" s="109"/>
      <c r="J28" s="37"/>
      <c r="K28" s="37"/>
      <c r="L28" s="38"/>
      <c r="M28" s="276"/>
      <c r="N28" s="277"/>
      <c r="O28" s="277"/>
      <c r="P28" s="278"/>
      <c r="Q28" s="276"/>
      <c r="R28" s="277"/>
      <c r="S28" s="277"/>
      <c r="T28" s="278"/>
    </row>
    <row r="29" spans="1:20" ht="15.75" customHeight="1">
      <c r="A29" s="97"/>
      <c r="B29" s="98"/>
      <c r="C29" s="122"/>
      <c r="D29" s="148" t="s">
        <v>109</v>
      </c>
      <c r="E29" s="214"/>
      <c r="F29" s="215" t="s">
        <v>46</v>
      </c>
      <c r="G29" s="216"/>
      <c r="H29" s="108"/>
      <c r="I29" s="32"/>
      <c r="J29" s="73"/>
      <c r="K29" s="73"/>
      <c r="L29" s="74"/>
      <c r="M29" s="273"/>
      <c r="N29" s="274"/>
      <c r="O29" s="274"/>
      <c r="P29" s="275"/>
      <c r="Q29" s="273"/>
      <c r="R29" s="274"/>
      <c r="S29" s="274"/>
      <c r="T29" s="275"/>
    </row>
    <row r="30" spans="1:20" ht="27.75" customHeight="1">
      <c r="A30" s="97"/>
      <c r="B30" s="98"/>
      <c r="C30" s="122"/>
      <c r="D30" s="395" t="s">
        <v>105</v>
      </c>
      <c r="E30" s="129"/>
      <c r="F30" s="167"/>
      <c r="G30" s="226"/>
      <c r="H30" s="108"/>
      <c r="I30" s="114"/>
      <c r="J30" s="33"/>
      <c r="K30" s="33"/>
      <c r="L30" s="34"/>
      <c r="M30" s="276"/>
      <c r="N30" s="280"/>
      <c r="O30" s="280"/>
      <c r="P30" s="281"/>
      <c r="Q30" s="276"/>
      <c r="R30" s="280"/>
      <c r="S30" s="280"/>
      <c r="T30" s="281"/>
    </row>
    <row r="31" spans="1:20" ht="13.5" customHeight="1">
      <c r="A31" s="97"/>
      <c r="B31" s="98"/>
      <c r="C31" s="122"/>
      <c r="D31" s="384"/>
      <c r="E31" s="129"/>
      <c r="F31" s="167"/>
      <c r="G31" s="226"/>
      <c r="H31" s="396"/>
      <c r="I31" s="113"/>
      <c r="J31" s="33"/>
      <c r="K31" s="33"/>
      <c r="L31" s="34"/>
      <c r="M31" s="279"/>
      <c r="N31" s="280"/>
      <c r="O31" s="280"/>
      <c r="P31" s="281"/>
      <c r="Q31" s="279"/>
      <c r="R31" s="280"/>
      <c r="S31" s="280"/>
      <c r="T31" s="281"/>
    </row>
    <row r="32" spans="1:20" ht="54" customHeight="1">
      <c r="A32" s="97"/>
      <c r="B32" s="98"/>
      <c r="C32" s="122"/>
      <c r="D32" s="252" t="s">
        <v>145</v>
      </c>
      <c r="E32" s="129"/>
      <c r="F32" s="168"/>
      <c r="G32" s="226"/>
      <c r="H32" s="396"/>
      <c r="I32" s="107"/>
      <c r="J32" s="33"/>
      <c r="K32" s="33"/>
      <c r="L32" s="34"/>
      <c r="M32" s="279"/>
      <c r="N32" s="280"/>
      <c r="O32" s="280"/>
      <c r="P32" s="281"/>
      <c r="Q32" s="279"/>
      <c r="R32" s="280"/>
      <c r="S32" s="280"/>
      <c r="T32" s="281"/>
    </row>
    <row r="33" spans="1:20" ht="25.5">
      <c r="A33" s="97"/>
      <c r="B33" s="98"/>
      <c r="C33" s="122"/>
      <c r="D33" s="251" t="s">
        <v>106</v>
      </c>
      <c r="E33" s="129"/>
      <c r="F33" s="227"/>
      <c r="G33" s="226"/>
      <c r="H33" s="228"/>
      <c r="I33" s="113"/>
      <c r="J33" s="33"/>
      <c r="K33" s="33"/>
      <c r="L33" s="34"/>
      <c r="M33" s="279"/>
      <c r="N33" s="280"/>
      <c r="O33" s="280"/>
      <c r="P33" s="281"/>
      <c r="Q33" s="279"/>
      <c r="R33" s="280"/>
      <c r="S33" s="280"/>
      <c r="T33" s="281"/>
    </row>
    <row r="34" spans="1:20" ht="21" customHeight="1">
      <c r="A34" s="97"/>
      <c r="B34" s="98"/>
      <c r="C34" s="122"/>
      <c r="D34" s="410" t="s">
        <v>107</v>
      </c>
      <c r="E34" s="129"/>
      <c r="F34" s="227"/>
      <c r="G34" s="226"/>
      <c r="H34" s="228"/>
      <c r="I34" s="36"/>
      <c r="J34" s="33"/>
      <c r="K34" s="33"/>
      <c r="L34" s="34"/>
      <c r="M34" s="282"/>
      <c r="N34" s="280"/>
      <c r="O34" s="280"/>
      <c r="P34" s="281"/>
      <c r="Q34" s="282"/>
      <c r="R34" s="280"/>
      <c r="S34" s="280"/>
      <c r="T34" s="281"/>
    </row>
    <row r="35" spans="1:20" ht="21" customHeight="1" thickBot="1">
      <c r="A35" s="97"/>
      <c r="B35" s="98"/>
      <c r="C35" s="122"/>
      <c r="D35" s="403"/>
      <c r="E35" s="136"/>
      <c r="F35" s="250"/>
      <c r="G35" s="245"/>
      <c r="H35" s="17" t="s">
        <v>10</v>
      </c>
      <c r="I35" s="40">
        <f>SUM(I12:I34)</f>
        <v>661.40000000000009</v>
      </c>
      <c r="J35" s="40">
        <f>SUM(J12:J34)</f>
        <v>74.599999999999994</v>
      </c>
      <c r="K35" s="40">
        <f>SUM(K12:K34)</f>
        <v>68.599999999999994</v>
      </c>
      <c r="L35" s="141">
        <f>SUM(L12:L34)</f>
        <v>586.79999999999995</v>
      </c>
      <c r="M35" s="292">
        <f>SUM(M12:M34)</f>
        <v>838</v>
      </c>
      <c r="N35" s="293">
        <f t="shared" ref="N35:T35" si="0">SUM(N12:N34)</f>
        <v>144.69999999999999</v>
      </c>
      <c r="O35" s="293">
        <f t="shared" si="0"/>
        <v>102.69999999999999</v>
      </c>
      <c r="P35" s="294">
        <f>SUM(P12:P34)</f>
        <v>693.3</v>
      </c>
      <c r="Q35" s="292">
        <f t="shared" si="0"/>
        <v>176.59999999999991</v>
      </c>
      <c r="R35" s="293">
        <f t="shared" si="0"/>
        <v>70.099999999999994</v>
      </c>
      <c r="S35" s="293">
        <f t="shared" si="0"/>
        <v>34.1</v>
      </c>
      <c r="T35" s="294">
        <f t="shared" si="0"/>
        <v>106.49999999999994</v>
      </c>
    </row>
    <row r="36" spans="1:20" ht="16.5" customHeight="1">
      <c r="A36" s="94" t="s">
        <v>9</v>
      </c>
      <c r="B36" s="95" t="s">
        <v>9</v>
      </c>
      <c r="C36" s="96" t="s">
        <v>11</v>
      </c>
      <c r="D36" s="220" t="s">
        <v>98</v>
      </c>
      <c r="E36" s="219" t="s">
        <v>54</v>
      </c>
      <c r="F36" s="249" t="s">
        <v>46</v>
      </c>
      <c r="G36" s="244" t="s">
        <v>52</v>
      </c>
      <c r="H36" s="166" t="s">
        <v>44</v>
      </c>
      <c r="I36" s="131">
        <f>J36+L36</f>
        <v>259.8</v>
      </c>
      <c r="J36" s="132">
        <v>0</v>
      </c>
      <c r="K36" s="132">
        <v>0</v>
      </c>
      <c r="L36" s="133">
        <v>259.8</v>
      </c>
      <c r="M36" s="312">
        <f>P36+N36</f>
        <v>249.8</v>
      </c>
      <c r="N36" s="314">
        <v>0</v>
      </c>
      <c r="O36" s="314">
        <v>0</v>
      </c>
      <c r="P36" s="313">
        <v>249.8</v>
      </c>
      <c r="Q36" s="312">
        <f>M36-I36</f>
        <v>-10</v>
      </c>
      <c r="R36" s="314">
        <v>0</v>
      </c>
      <c r="S36" s="314">
        <v>0</v>
      </c>
      <c r="T36" s="313">
        <f>P36-L36</f>
        <v>-10</v>
      </c>
    </row>
    <row r="37" spans="1:20" ht="16.5" customHeight="1">
      <c r="A37" s="97"/>
      <c r="B37" s="98"/>
      <c r="C37" s="99"/>
      <c r="D37" s="205" t="s">
        <v>146</v>
      </c>
      <c r="E37" s="523" t="s">
        <v>123</v>
      </c>
      <c r="F37" s="227"/>
      <c r="G37" s="226"/>
      <c r="H37" s="228"/>
      <c r="I37" s="113"/>
      <c r="J37" s="33"/>
      <c r="K37" s="33"/>
      <c r="L37" s="34"/>
      <c r="M37" s="279"/>
      <c r="N37" s="280"/>
      <c r="O37" s="280"/>
      <c r="P37" s="281"/>
      <c r="Q37" s="279"/>
      <c r="R37" s="280"/>
      <c r="S37" s="280"/>
      <c r="T37" s="281"/>
    </row>
    <row r="38" spans="1:20" ht="28.5" customHeight="1">
      <c r="A38" s="97"/>
      <c r="B38" s="98"/>
      <c r="C38" s="99"/>
      <c r="D38" s="90" t="s">
        <v>147</v>
      </c>
      <c r="E38" s="523"/>
      <c r="F38" s="227"/>
      <c r="G38" s="226"/>
      <c r="H38" s="228"/>
      <c r="I38" s="113"/>
      <c r="J38" s="33"/>
      <c r="K38" s="33"/>
      <c r="L38" s="34"/>
      <c r="M38" s="279"/>
      <c r="N38" s="280"/>
      <c r="O38" s="280"/>
      <c r="P38" s="281"/>
      <c r="Q38" s="279"/>
      <c r="R38" s="280"/>
      <c r="S38" s="280"/>
      <c r="T38" s="281"/>
    </row>
    <row r="39" spans="1:20" ht="41.25" customHeight="1">
      <c r="A39" s="97"/>
      <c r="B39" s="98"/>
      <c r="C39" s="99"/>
      <c r="D39" s="148" t="s">
        <v>59</v>
      </c>
      <c r="E39" s="523"/>
      <c r="F39" s="227"/>
      <c r="G39" s="226"/>
      <c r="H39" s="228"/>
      <c r="I39" s="113"/>
      <c r="J39" s="33"/>
      <c r="K39" s="33"/>
      <c r="L39" s="34"/>
      <c r="M39" s="279"/>
      <c r="N39" s="280"/>
      <c r="O39" s="280"/>
      <c r="P39" s="281"/>
      <c r="Q39" s="279"/>
      <c r="R39" s="280"/>
      <c r="S39" s="280"/>
      <c r="T39" s="281"/>
    </row>
    <row r="40" spans="1:20" ht="27" customHeight="1" thickBot="1">
      <c r="A40" s="125"/>
      <c r="B40" s="126"/>
      <c r="C40" s="127"/>
      <c r="D40" s="315" t="s">
        <v>99</v>
      </c>
      <c r="E40" s="524"/>
      <c r="F40" s="250"/>
      <c r="G40" s="245"/>
      <c r="H40" s="137"/>
      <c r="I40" s="201"/>
      <c r="J40" s="138"/>
      <c r="K40" s="138"/>
      <c r="L40" s="139"/>
      <c r="M40" s="285"/>
      <c r="N40" s="291"/>
      <c r="O40" s="291"/>
      <c r="P40" s="287"/>
      <c r="Q40" s="285"/>
      <c r="R40" s="291"/>
      <c r="S40" s="291"/>
      <c r="T40" s="287"/>
    </row>
    <row r="41" spans="1:20" ht="42" customHeight="1">
      <c r="A41" s="97"/>
      <c r="B41" s="98"/>
      <c r="C41" s="99"/>
      <c r="D41" s="231" t="s">
        <v>143</v>
      </c>
      <c r="E41" s="234"/>
      <c r="F41" s="227"/>
      <c r="G41" s="226"/>
      <c r="H41" s="228"/>
      <c r="I41" s="107"/>
      <c r="J41" s="33"/>
      <c r="K41" s="33"/>
      <c r="L41" s="34"/>
      <c r="M41" s="279"/>
      <c r="N41" s="280"/>
      <c r="O41" s="280"/>
      <c r="P41" s="281"/>
      <c r="Q41" s="279"/>
      <c r="R41" s="280"/>
      <c r="S41" s="280"/>
      <c r="T41" s="281"/>
    </row>
    <row r="42" spans="1:20" ht="55.5" customHeight="1">
      <c r="A42" s="97"/>
      <c r="B42" s="98"/>
      <c r="C42" s="99"/>
      <c r="D42" s="90" t="s">
        <v>142</v>
      </c>
      <c r="E42" s="123"/>
      <c r="F42" s="227"/>
      <c r="G42" s="226"/>
      <c r="H42" s="228"/>
      <c r="I42" s="113"/>
      <c r="J42" s="33"/>
      <c r="K42" s="33"/>
      <c r="L42" s="34"/>
      <c r="M42" s="279"/>
      <c r="N42" s="280"/>
      <c r="O42" s="280"/>
      <c r="P42" s="281"/>
      <c r="Q42" s="279"/>
      <c r="R42" s="280"/>
      <c r="S42" s="280"/>
      <c r="T42" s="281"/>
    </row>
    <row r="43" spans="1:20" ht="41.25" customHeight="1">
      <c r="A43" s="97"/>
      <c r="B43" s="98"/>
      <c r="C43" s="99"/>
      <c r="D43" s="90" t="s">
        <v>103</v>
      </c>
      <c r="E43" s="123"/>
      <c r="F43" s="227"/>
      <c r="G43" s="226"/>
      <c r="H43" s="228"/>
      <c r="I43" s="107"/>
      <c r="J43" s="33"/>
      <c r="K43" s="33"/>
      <c r="L43" s="34"/>
      <c r="M43" s="279"/>
      <c r="N43" s="280"/>
      <c r="O43" s="280"/>
      <c r="P43" s="281"/>
      <c r="Q43" s="279"/>
      <c r="R43" s="280"/>
      <c r="S43" s="280"/>
      <c r="T43" s="281"/>
    </row>
    <row r="44" spans="1:20" ht="29.25" customHeight="1">
      <c r="A44" s="97"/>
      <c r="B44" s="98"/>
      <c r="C44" s="99"/>
      <c r="D44" s="410" t="s">
        <v>104</v>
      </c>
      <c r="E44" s="123"/>
      <c r="F44" s="227"/>
      <c r="G44" s="226"/>
      <c r="H44" s="54"/>
      <c r="I44" s="72"/>
      <c r="J44" s="33"/>
      <c r="K44" s="33"/>
      <c r="L44" s="34"/>
      <c r="M44" s="282"/>
      <c r="N44" s="280"/>
      <c r="O44" s="280"/>
      <c r="P44" s="281"/>
      <c r="Q44" s="279"/>
      <c r="R44" s="280"/>
      <c r="S44" s="280"/>
      <c r="T44" s="281"/>
    </row>
    <row r="45" spans="1:20" ht="13.5" thickBot="1">
      <c r="A45" s="97"/>
      <c r="B45" s="98"/>
      <c r="C45" s="99"/>
      <c r="D45" s="395"/>
      <c r="E45" s="175"/>
      <c r="F45" s="227"/>
      <c r="G45" s="176"/>
      <c r="H45" s="177" t="s">
        <v>10</v>
      </c>
      <c r="I45" s="266">
        <f>SUM(I36:I44)</f>
        <v>259.8</v>
      </c>
      <c r="J45" s="41">
        <f>SUM(J36:J44)</f>
        <v>0</v>
      </c>
      <c r="K45" s="309">
        <f>SUM(K36:K44)</f>
        <v>0</v>
      </c>
      <c r="L45" s="267">
        <f>SUM(L36:L44)</f>
        <v>259.8</v>
      </c>
      <c r="M45" s="292">
        <f t="shared" ref="M45:T45" si="1">SUM(M36:M44)</f>
        <v>249.8</v>
      </c>
      <c r="N45" s="310">
        <f t="shared" si="1"/>
        <v>0</v>
      </c>
      <c r="O45" s="295">
        <f t="shared" si="1"/>
        <v>0</v>
      </c>
      <c r="P45" s="294">
        <f t="shared" si="1"/>
        <v>249.8</v>
      </c>
      <c r="Q45" s="311">
        <f t="shared" si="1"/>
        <v>-10</v>
      </c>
      <c r="R45" s="295">
        <f t="shared" si="1"/>
        <v>0</v>
      </c>
      <c r="S45" s="310">
        <f t="shared" si="1"/>
        <v>0</v>
      </c>
      <c r="T45" s="295">
        <f t="shared" si="1"/>
        <v>-10</v>
      </c>
    </row>
    <row r="46" spans="1:20" ht="12.75" customHeight="1">
      <c r="A46" s="411" t="s">
        <v>9</v>
      </c>
      <c r="B46" s="414" t="s">
        <v>9</v>
      </c>
      <c r="C46" s="417" t="s">
        <v>45</v>
      </c>
      <c r="D46" s="420" t="s">
        <v>100</v>
      </c>
      <c r="E46" s="397"/>
      <c r="F46" s="399" t="s">
        <v>46</v>
      </c>
      <c r="G46" s="389" t="s">
        <v>52</v>
      </c>
      <c r="H46" s="18" t="s">
        <v>44</v>
      </c>
      <c r="I46" s="28">
        <f>J46+L46</f>
        <v>33</v>
      </c>
      <c r="J46" s="29"/>
      <c r="K46" s="29"/>
      <c r="L46" s="30">
        <v>33</v>
      </c>
      <c r="M46" s="270">
        <f>N46+P46</f>
        <v>33</v>
      </c>
      <c r="N46" s="271"/>
      <c r="O46" s="271"/>
      <c r="P46" s="272">
        <v>33</v>
      </c>
      <c r="Q46" s="270">
        <v>0</v>
      </c>
      <c r="R46" s="271">
        <v>0</v>
      </c>
      <c r="S46" s="271">
        <v>0</v>
      </c>
      <c r="T46" s="272">
        <v>0</v>
      </c>
    </row>
    <row r="47" spans="1:20">
      <c r="A47" s="412"/>
      <c r="B47" s="415"/>
      <c r="C47" s="418"/>
      <c r="D47" s="421"/>
      <c r="E47" s="398"/>
      <c r="F47" s="400"/>
      <c r="G47" s="390"/>
      <c r="H47" s="45"/>
      <c r="I47" s="32">
        <f>J47+L47</f>
        <v>0</v>
      </c>
      <c r="J47" s="33"/>
      <c r="K47" s="33"/>
      <c r="L47" s="34"/>
      <c r="M47" s="273">
        <f>N47+P47</f>
        <v>0</v>
      </c>
      <c r="N47" s="280"/>
      <c r="O47" s="280"/>
      <c r="P47" s="281"/>
      <c r="Q47" s="273">
        <f>R47+T47</f>
        <v>0</v>
      </c>
      <c r="R47" s="280">
        <v>0</v>
      </c>
      <c r="S47" s="280">
        <v>0</v>
      </c>
      <c r="T47" s="281">
        <v>0</v>
      </c>
    </row>
    <row r="48" spans="1:20" ht="12.75" customHeight="1">
      <c r="A48" s="412"/>
      <c r="B48" s="415"/>
      <c r="C48" s="418"/>
      <c r="D48" s="395" t="s">
        <v>133</v>
      </c>
      <c r="E48" s="398"/>
      <c r="F48" s="400"/>
      <c r="G48" s="390"/>
      <c r="H48" s="45"/>
      <c r="I48" s="76"/>
      <c r="J48" s="73"/>
      <c r="K48" s="73"/>
      <c r="L48" s="74"/>
      <c r="M48" s="273"/>
      <c r="N48" s="274"/>
      <c r="O48" s="274"/>
      <c r="P48" s="275"/>
      <c r="Q48" s="273"/>
      <c r="R48" s="274"/>
      <c r="S48" s="274"/>
      <c r="T48" s="275"/>
    </row>
    <row r="49" spans="1:20">
      <c r="A49" s="412"/>
      <c r="B49" s="415"/>
      <c r="C49" s="418"/>
      <c r="D49" s="395"/>
      <c r="E49" s="398"/>
      <c r="F49" s="400"/>
      <c r="G49" s="390"/>
      <c r="H49" s="54"/>
      <c r="I49" s="72"/>
      <c r="J49" s="33"/>
      <c r="K49" s="33"/>
      <c r="L49" s="34"/>
      <c r="M49" s="282"/>
      <c r="N49" s="280"/>
      <c r="O49" s="280"/>
      <c r="P49" s="281"/>
      <c r="Q49" s="282"/>
      <c r="R49" s="280"/>
      <c r="S49" s="280"/>
      <c r="T49" s="281"/>
    </row>
    <row r="50" spans="1:20">
      <c r="A50" s="412"/>
      <c r="B50" s="415"/>
      <c r="C50" s="418"/>
      <c r="D50" s="395"/>
      <c r="E50" s="398"/>
      <c r="F50" s="400"/>
      <c r="G50" s="390"/>
      <c r="H50" s="45"/>
      <c r="I50" s="76"/>
      <c r="J50" s="73"/>
      <c r="K50" s="73"/>
      <c r="L50" s="74"/>
      <c r="M50" s="273"/>
      <c r="N50" s="274"/>
      <c r="O50" s="274"/>
      <c r="P50" s="275"/>
      <c r="Q50" s="273"/>
      <c r="R50" s="274"/>
      <c r="S50" s="274"/>
      <c r="T50" s="275"/>
    </row>
    <row r="51" spans="1:20" ht="14.25" customHeight="1">
      <c r="A51" s="412"/>
      <c r="B51" s="415"/>
      <c r="C51" s="418"/>
      <c r="D51" s="395" t="s">
        <v>60</v>
      </c>
      <c r="E51" s="398"/>
      <c r="F51" s="400"/>
      <c r="G51" s="390"/>
      <c r="H51" s="45"/>
      <c r="I51" s="76"/>
      <c r="J51" s="73"/>
      <c r="K51" s="73"/>
      <c r="L51" s="74"/>
      <c r="M51" s="273"/>
      <c r="N51" s="274"/>
      <c r="O51" s="274"/>
      <c r="P51" s="275"/>
      <c r="Q51" s="273"/>
      <c r="R51" s="274"/>
      <c r="S51" s="274"/>
      <c r="T51" s="275"/>
    </row>
    <row r="52" spans="1:20" ht="14.25" customHeight="1">
      <c r="A52" s="412"/>
      <c r="B52" s="415"/>
      <c r="C52" s="418"/>
      <c r="D52" s="395"/>
      <c r="E52" s="398"/>
      <c r="F52" s="400"/>
      <c r="G52" s="390"/>
      <c r="H52" s="54"/>
      <c r="I52" s="72"/>
      <c r="J52" s="33"/>
      <c r="K52" s="33"/>
      <c r="L52" s="34"/>
      <c r="M52" s="282"/>
      <c r="N52" s="280"/>
      <c r="O52" s="280"/>
      <c r="P52" s="281"/>
      <c r="Q52" s="282"/>
      <c r="R52" s="280"/>
      <c r="S52" s="280"/>
      <c r="T52" s="281"/>
    </row>
    <row r="53" spans="1:20" ht="14.25" customHeight="1" thickBot="1">
      <c r="A53" s="413"/>
      <c r="B53" s="416"/>
      <c r="C53" s="419"/>
      <c r="D53" s="403"/>
      <c r="E53" s="422"/>
      <c r="F53" s="401"/>
      <c r="G53" s="402"/>
      <c r="H53" s="17" t="s">
        <v>10</v>
      </c>
      <c r="I53" s="40">
        <f>SUM(I46:I52)</f>
        <v>33</v>
      </c>
      <c r="J53" s="41">
        <f>SUM(J46:J52)</f>
        <v>0</v>
      </c>
      <c r="K53" s="41">
        <f>SUM(K46:K52)</f>
        <v>0</v>
      </c>
      <c r="L53" s="267">
        <f>SUM(L46:L52)</f>
        <v>33</v>
      </c>
      <c r="M53" s="292">
        <f t="shared" ref="M53:T53" si="2">SUM(M46:M52)</f>
        <v>33</v>
      </c>
      <c r="N53" s="295">
        <f t="shared" si="2"/>
        <v>0</v>
      </c>
      <c r="O53" s="295">
        <f t="shared" si="2"/>
        <v>0</v>
      </c>
      <c r="P53" s="296">
        <f t="shared" si="2"/>
        <v>33</v>
      </c>
      <c r="Q53" s="292">
        <f t="shared" si="2"/>
        <v>0</v>
      </c>
      <c r="R53" s="295">
        <f t="shared" si="2"/>
        <v>0</v>
      </c>
      <c r="S53" s="295">
        <f t="shared" si="2"/>
        <v>0</v>
      </c>
      <c r="T53" s="296">
        <f t="shared" si="2"/>
        <v>0</v>
      </c>
    </row>
    <row r="54" spans="1:20" ht="13.5" customHeight="1">
      <c r="A54" s="411" t="s">
        <v>9</v>
      </c>
      <c r="B54" s="414" t="s">
        <v>9</v>
      </c>
      <c r="C54" s="417" t="s">
        <v>46</v>
      </c>
      <c r="D54" s="423" t="s">
        <v>66</v>
      </c>
      <c r="E54" s="397"/>
      <c r="F54" s="399" t="s">
        <v>46</v>
      </c>
      <c r="G54" s="389" t="s">
        <v>52</v>
      </c>
      <c r="H54" s="18" t="s">
        <v>44</v>
      </c>
      <c r="I54" s="28">
        <f>J54+L54</f>
        <v>27</v>
      </c>
      <c r="J54" s="29">
        <v>27</v>
      </c>
      <c r="K54" s="29"/>
      <c r="L54" s="30"/>
      <c r="M54" s="270">
        <f>N54+P54</f>
        <v>27</v>
      </c>
      <c r="N54" s="271">
        <v>27</v>
      </c>
      <c r="O54" s="271"/>
      <c r="P54" s="272"/>
      <c r="Q54" s="270">
        <v>0</v>
      </c>
      <c r="R54" s="271">
        <v>0</v>
      </c>
      <c r="S54" s="271">
        <v>0</v>
      </c>
      <c r="T54" s="272">
        <v>0</v>
      </c>
    </row>
    <row r="55" spans="1:20" ht="13.5" customHeight="1">
      <c r="A55" s="412"/>
      <c r="B55" s="415"/>
      <c r="C55" s="418"/>
      <c r="D55" s="424"/>
      <c r="E55" s="398"/>
      <c r="F55" s="400"/>
      <c r="G55" s="390"/>
      <c r="H55" s="45"/>
      <c r="I55" s="32">
        <f>J55+L55</f>
        <v>0</v>
      </c>
      <c r="J55" s="33"/>
      <c r="K55" s="33"/>
      <c r="L55" s="34"/>
      <c r="M55" s="273">
        <f>N55+P55</f>
        <v>0</v>
      </c>
      <c r="N55" s="280"/>
      <c r="O55" s="280"/>
      <c r="P55" s="281"/>
      <c r="Q55" s="273">
        <f>R55+T55</f>
        <v>0</v>
      </c>
      <c r="R55" s="280">
        <v>0</v>
      </c>
      <c r="S55" s="280">
        <v>0</v>
      </c>
      <c r="T55" s="281">
        <v>0</v>
      </c>
    </row>
    <row r="56" spans="1:20" ht="13.5" customHeight="1">
      <c r="A56" s="412"/>
      <c r="B56" s="415"/>
      <c r="C56" s="418"/>
      <c r="D56" s="424"/>
      <c r="E56" s="398"/>
      <c r="F56" s="400"/>
      <c r="G56" s="390"/>
      <c r="H56" s="228"/>
      <c r="I56" s="36">
        <f>J56+L56</f>
        <v>0</v>
      </c>
      <c r="J56" s="37"/>
      <c r="K56" s="37"/>
      <c r="L56" s="38"/>
      <c r="M56" s="282">
        <f>N56+P56</f>
        <v>0</v>
      </c>
      <c r="N56" s="277"/>
      <c r="O56" s="277"/>
      <c r="P56" s="278"/>
      <c r="Q56" s="282">
        <f>R56+T56</f>
        <v>0</v>
      </c>
      <c r="R56" s="277">
        <v>0</v>
      </c>
      <c r="S56" s="277">
        <v>0</v>
      </c>
      <c r="T56" s="278">
        <v>0</v>
      </c>
    </row>
    <row r="57" spans="1:20" ht="13.5" customHeight="1" thickBot="1">
      <c r="A57" s="413"/>
      <c r="B57" s="416"/>
      <c r="C57" s="419"/>
      <c r="D57" s="425"/>
      <c r="E57" s="422"/>
      <c r="F57" s="401"/>
      <c r="G57" s="402"/>
      <c r="H57" s="17" t="s">
        <v>10</v>
      </c>
      <c r="I57" s="40">
        <f>SUM(I54:I56)</f>
        <v>27</v>
      </c>
      <c r="J57" s="41">
        <f>SUM(J54:J56)</f>
        <v>27</v>
      </c>
      <c r="K57" s="41">
        <f>SUM(K54:K56)</f>
        <v>0</v>
      </c>
      <c r="L57" s="267">
        <f>SUM(L54:L56)</f>
        <v>0</v>
      </c>
      <c r="M57" s="292">
        <f t="shared" ref="M57:T57" si="3">SUM(M54:M56)</f>
        <v>27</v>
      </c>
      <c r="N57" s="295">
        <f t="shared" si="3"/>
        <v>27</v>
      </c>
      <c r="O57" s="295">
        <f t="shared" si="3"/>
        <v>0</v>
      </c>
      <c r="P57" s="296">
        <f t="shared" si="3"/>
        <v>0</v>
      </c>
      <c r="Q57" s="292">
        <f t="shared" si="3"/>
        <v>0</v>
      </c>
      <c r="R57" s="295">
        <f t="shared" si="3"/>
        <v>0</v>
      </c>
      <c r="S57" s="295">
        <f t="shared" si="3"/>
        <v>0</v>
      </c>
      <c r="T57" s="296">
        <f t="shared" si="3"/>
        <v>0</v>
      </c>
    </row>
    <row r="58" spans="1:20" ht="12.75" customHeight="1">
      <c r="A58" s="411" t="s">
        <v>9</v>
      </c>
      <c r="B58" s="414" t="s">
        <v>9</v>
      </c>
      <c r="C58" s="417" t="s">
        <v>47</v>
      </c>
      <c r="D58" s="229" t="s">
        <v>62</v>
      </c>
      <c r="E58" s="397"/>
      <c r="F58" s="399" t="s">
        <v>46</v>
      </c>
      <c r="G58" s="389" t="s">
        <v>52</v>
      </c>
      <c r="H58" s="18" t="s">
        <v>44</v>
      </c>
      <c r="I58" s="28">
        <f t="shared" ref="I58:I64" si="4">J58+L58</f>
        <v>0</v>
      </c>
      <c r="J58" s="29"/>
      <c r="K58" s="29"/>
      <c r="L58" s="30"/>
      <c r="M58" s="270">
        <f t="shared" ref="M58:M64" si="5">N58+P58</f>
        <v>0</v>
      </c>
      <c r="N58" s="271"/>
      <c r="O58" s="271"/>
      <c r="P58" s="272"/>
      <c r="Q58" s="270">
        <f t="shared" ref="Q58:Q64" si="6">R58+T58</f>
        <v>0</v>
      </c>
      <c r="R58" s="271">
        <v>0</v>
      </c>
      <c r="S58" s="271">
        <v>0</v>
      </c>
      <c r="T58" s="272">
        <v>0</v>
      </c>
    </row>
    <row r="59" spans="1:20">
      <c r="A59" s="412"/>
      <c r="B59" s="415"/>
      <c r="C59" s="418"/>
      <c r="D59" s="410" t="s">
        <v>63</v>
      </c>
      <c r="E59" s="398"/>
      <c r="F59" s="400"/>
      <c r="G59" s="390"/>
      <c r="H59" s="45"/>
      <c r="I59" s="76">
        <f t="shared" si="4"/>
        <v>0</v>
      </c>
      <c r="J59" s="73"/>
      <c r="K59" s="73"/>
      <c r="L59" s="74"/>
      <c r="M59" s="273">
        <f t="shared" si="5"/>
        <v>0</v>
      </c>
      <c r="N59" s="274"/>
      <c r="O59" s="274"/>
      <c r="P59" s="275"/>
      <c r="Q59" s="273">
        <f t="shared" si="6"/>
        <v>0</v>
      </c>
      <c r="R59" s="274">
        <v>0</v>
      </c>
      <c r="S59" s="274">
        <v>0</v>
      </c>
      <c r="T59" s="275">
        <v>0</v>
      </c>
    </row>
    <row r="60" spans="1:20">
      <c r="A60" s="412"/>
      <c r="B60" s="415"/>
      <c r="C60" s="418"/>
      <c r="D60" s="395"/>
      <c r="E60" s="398"/>
      <c r="F60" s="400"/>
      <c r="G60" s="390"/>
      <c r="H60" s="54"/>
      <c r="I60" s="72">
        <f t="shared" si="4"/>
        <v>0</v>
      </c>
      <c r="J60" s="33"/>
      <c r="K60" s="33"/>
      <c r="L60" s="34"/>
      <c r="M60" s="282">
        <f t="shared" si="5"/>
        <v>0</v>
      </c>
      <c r="N60" s="280"/>
      <c r="O60" s="280"/>
      <c r="P60" s="281"/>
      <c r="Q60" s="282">
        <f t="shared" si="6"/>
        <v>0</v>
      </c>
      <c r="R60" s="280">
        <v>0</v>
      </c>
      <c r="S60" s="280">
        <v>0</v>
      </c>
      <c r="T60" s="281">
        <v>0</v>
      </c>
    </row>
    <row r="61" spans="1:20">
      <c r="A61" s="412"/>
      <c r="B61" s="415"/>
      <c r="C61" s="418"/>
      <c r="D61" s="384"/>
      <c r="E61" s="398"/>
      <c r="F61" s="400"/>
      <c r="G61" s="390"/>
      <c r="H61" s="45"/>
      <c r="I61" s="76">
        <f t="shared" si="4"/>
        <v>0</v>
      </c>
      <c r="J61" s="73"/>
      <c r="K61" s="73"/>
      <c r="L61" s="74"/>
      <c r="M61" s="273">
        <f t="shared" si="5"/>
        <v>0</v>
      </c>
      <c r="N61" s="274"/>
      <c r="O61" s="274"/>
      <c r="P61" s="275"/>
      <c r="Q61" s="273">
        <f t="shared" si="6"/>
        <v>0</v>
      </c>
      <c r="R61" s="274">
        <v>0</v>
      </c>
      <c r="S61" s="274">
        <v>0</v>
      </c>
      <c r="T61" s="275">
        <v>0</v>
      </c>
    </row>
    <row r="62" spans="1:20">
      <c r="A62" s="412"/>
      <c r="B62" s="415"/>
      <c r="C62" s="418"/>
      <c r="D62" s="410" t="s">
        <v>64</v>
      </c>
      <c r="E62" s="398"/>
      <c r="F62" s="400"/>
      <c r="G62" s="390"/>
      <c r="H62" s="54"/>
      <c r="I62" s="72">
        <f t="shared" si="4"/>
        <v>0</v>
      </c>
      <c r="J62" s="33"/>
      <c r="K62" s="33"/>
      <c r="L62" s="34"/>
      <c r="M62" s="282">
        <f t="shared" si="5"/>
        <v>0</v>
      </c>
      <c r="N62" s="280"/>
      <c r="O62" s="280"/>
      <c r="P62" s="281"/>
      <c r="Q62" s="282">
        <f t="shared" si="6"/>
        <v>0</v>
      </c>
      <c r="R62" s="280">
        <v>0</v>
      </c>
      <c r="S62" s="280">
        <v>0</v>
      </c>
      <c r="T62" s="281">
        <v>0</v>
      </c>
    </row>
    <row r="63" spans="1:20">
      <c r="A63" s="412"/>
      <c r="B63" s="415"/>
      <c r="C63" s="418"/>
      <c r="D63" s="395"/>
      <c r="E63" s="398"/>
      <c r="F63" s="400"/>
      <c r="G63" s="390"/>
      <c r="H63" s="45"/>
      <c r="I63" s="76">
        <f t="shared" si="4"/>
        <v>0</v>
      </c>
      <c r="J63" s="73"/>
      <c r="K63" s="73"/>
      <c r="L63" s="74"/>
      <c r="M63" s="273">
        <f t="shared" si="5"/>
        <v>0</v>
      </c>
      <c r="N63" s="274"/>
      <c r="O63" s="274"/>
      <c r="P63" s="275"/>
      <c r="Q63" s="273">
        <f t="shared" si="6"/>
        <v>0</v>
      </c>
      <c r="R63" s="274">
        <v>0</v>
      </c>
      <c r="S63" s="274">
        <v>0</v>
      </c>
      <c r="T63" s="275">
        <v>0</v>
      </c>
    </row>
    <row r="64" spans="1:20">
      <c r="A64" s="412"/>
      <c r="B64" s="415"/>
      <c r="C64" s="418"/>
      <c r="D64" s="434" t="s">
        <v>117</v>
      </c>
      <c r="E64" s="398"/>
      <c r="F64" s="400"/>
      <c r="G64" s="390"/>
      <c r="H64" s="45"/>
      <c r="I64" s="76">
        <f t="shared" si="4"/>
        <v>0</v>
      </c>
      <c r="J64" s="73"/>
      <c r="K64" s="73"/>
      <c r="L64" s="74"/>
      <c r="M64" s="276">
        <f t="shared" si="5"/>
        <v>0</v>
      </c>
      <c r="N64" s="277"/>
      <c r="O64" s="277"/>
      <c r="P64" s="278"/>
      <c r="Q64" s="273">
        <f t="shared" si="6"/>
        <v>0</v>
      </c>
      <c r="R64" s="274">
        <v>0</v>
      </c>
      <c r="S64" s="274">
        <v>0</v>
      </c>
      <c r="T64" s="275">
        <v>0</v>
      </c>
    </row>
    <row r="65" spans="1:20" ht="17.25" customHeight="1" thickBot="1">
      <c r="A65" s="413"/>
      <c r="B65" s="416"/>
      <c r="C65" s="419"/>
      <c r="D65" s="425"/>
      <c r="E65" s="422"/>
      <c r="F65" s="401"/>
      <c r="G65" s="402"/>
      <c r="H65" s="17" t="s">
        <v>10</v>
      </c>
      <c r="I65" s="40">
        <f>SUM(I58:I64)</f>
        <v>0</v>
      </c>
      <c r="J65" s="41">
        <f>SUM(J58:J64)</f>
        <v>0</v>
      </c>
      <c r="K65" s="41">
        <f>SUM(K58:K64)</f>
        <v>0</v>
      </c>
      <c r="L65" s="267">
        <f>SUM(L58:L64)</f>
        <v>0</v>
      </c>
      <c r="M65" s="292">
        <f t="shared" ref="M65:T65" si="7">SUM(M58:M64)</f>
        <v>0</v>
      </c>
      <c r="N65" s="295">
        <f t="shared" si="7"/>
        <v>0</v>
      </c>
      <c r="O65" s="295">
        <f t="shared" si="7"/>
        <v>0</v>
      </c>
      <c r="P65" s="296">
        <f t="shared" si="7"/>
        <v>0</v>
      </c>
      <c r="Q65" s="293">
        <f t="shared" si="7"/>
        <v>0</v>
      </c>
      <c r="R65" s="295">
        <f t="shared" si="7"/>
        <v>0</v>
      </c>
      <c r="S65" s="295">
        <f t="shared" si="7"/>
        <v>0</v>
      </c>
      <c r="T65" s="296">
        <f t="shared" si="7"/>
        <v>0</v>
      </c>
    </row>
    <row r="66" spans="1:20" ht="13.5" thickBot="1">
      <c r="A66" s="13" t="s">
        <v>9</v>
      </c>
      <c r="B66" s="14" t="s">
        <v>9</v>
      </c>
      <c r="C66" s="435" t="s">
        <v>12</v>
      </c>
      <c r="D66" s="435"/>
      <c r="E66" s="435"/>
      <c r="F66" s="435"/>
      <c r="G66" s="435"/>
      <c r="H66" s="436"/>
      <c r="I66" s="43">
        <f>I65+I57+I53+I45+I35</f>
        <v>981.2</v>
      </c>
      <c r="J66" s="43">
        <f>J65+J57+J53+J45+J35</f>
        <v>101.6</v>
      </c>
      <c r="K66" s="43">
        <f>K65+K57+K53+K45+K35</f>
        <v>68.599999999999994</v>
      </c>
      <c r="L66" s="151">
        <f>L65+L57+L53+L45+L35</f>
        <v>879.59999999999991</v>
      </c>
      <c r="M66" s="152">
        <f t="shared" ref="M66:T66" si="8">M65+M57+M53+M45+M35</f>
        <v>1147.8</v>
      </c>
      <c r="N66" s="43">
        <f t="shared" si="8"/>
        <v>171.7</v>
      </c>
      <c r="O66" s="43">
        <f t="shared" si="8"/>
        <v>102.69999999999999</v>
      </c>
      <c r="P66" s="153">
        <f t="shared" si="8"/>
        <v>976.09999999999991</v>
      </c>
      <c r="Q66" s="43">
        <f t="shared" si="8"/>
        <v>166.59999999999991</v>
      </c>
      <c r="R66" s="43">
        <f t="shared" si="8"/>
        <v>70.099999999999994</v>
      </c>
      <c r="S66" s="43">
        <f t="shared" si="8"/>
        <v>34.1</v>
      </c>
      <c r="T66" s="43">
        <f t="shared" si="8"/>
        <v>96.499999999999943</v>
      </c>
    </row>
    <row r="67" spans="1:20" ht="13.5" thickBot="1">
      <c r="A67" s="13" t="s">
        <v>9</v>
      </c>
      <c r="B67" s="14" t="s">
        <v>11</v>
      </c>
      <c r="C67" s="437" t="s">
        <v>68</v>
      </c>
      <c r="D67" s="438"/>
      <c r="E67" s="438"/>
      <c r="F67" s="438"/>
      <c r="G67" s="438"/>
      <c r="H67" s="438"/>
      <c r="I67" s="438"/>
      <c r="J67" s="438"/>
      <c r="K67" s="438"/>
      <c r="L67" s="438"/>
      <c r="M67" s="529"/>
      <c r="N67" s="438"/>
      <c r="O67" s="438"/>
      <c r="P67" s="438"/>
      <c r="Q67" s="438"/>
      <c r="R67" s="438"/>
      <c r="S67" s="438"/>
      <c r="T67" s="439"/>
    </row>
    <row r="68" spans="1:20" ht="12.75" customHeight="1">
      <c r="A68" s="411" t="s">
        <v>9</v>
      </c>
      <c r="B68" s="414" t="s">
        <v>11</v>
      </c>
      <c r="C68" s="417" t="s">
        <v>9</v>
      </c>
      <c r="D68" s="180" t="s">
        <v>128</v>
      </c>
      <c r="E68" s="397" t="s">
        <v>122</v>
      </c>
      <c r="F68" s="440" t="s">
        <v>9</v>
      </c>
      <c r="G68" s="389" t="s">
        <v>52</v>
      </c>
      <c r="H68" s="192" t="s">
        <v>44</v>
      </c>
      <c r="I68" s="131">
        <f>J68+L68</f>
        <v>66</v>
      </c>
      <c r="J68" s="132">
        <v>66</v>
      </c>
      <c r="K68" s="132"/>
      <c r="L68" s="133"/>
      <c r="M68" s="288">
        <f>N68+P68</f>
        <v>66</v>
      </c>
      <c r="N68" s="289">
        <v>66</v>
      </c>
      <c r="O68" s="289"/>
      <c r="P68" s="290"/>
      <c r="Q68" s="288">
        <v>0</v>
      </c>
      <c r="R68" s="289">
        <v>0</v>
      </c>
      <c r="S68" s="289">
        <v>0</v>
      </c>
      <c r="T68" s="290">
        <v>0</v>
      </c>
    </row>
    <row r="69" spans="1:20" ht="27.75" customHeight="1">
      <c r="A69" s="412"/>
      <c r="B69" s="415"/>
      <c r="C69" s="418"/>
      <c r="D69" s="231" t="s">
        <v>70</v>
      </c>
      <c r="E69" s="398"/>
      <c r="F69" s="441"/>
      <c r="G69" s="390"/>
      <c r="H69" s="5"/>
      <c r="I69" s="196"/>
      <c r="J69" s="198"/>
      <c r="K69" s="198"/>
      <c r="L69" s="268"/>
      <c r="M69" s="297"/>
      <c r="N69" s="298"/>
      <c r="O69" s="298"/>
      <c r="P69" s="299"/>
      <c r="Q69" s="297"/>
      <c r="R69" s="298"/>
      <c r="S69" s="298"/>
      <c r="T69" s="299"/>
    </row>
    <row r="70" spans="1:20" ht="27" customHeight="1">
      <c r="A70" s="412"/>
      <c r="B70" s="415"/>
      <c r="C70" s="418"/>
      <c r="D70" s="395" t="s">
        <v>71</v>
      </c>
      <c r="E70" s="398"/>
      <c r="F70" s="441"/>
      <c r="G70" s="390"/>
      <c r="H70" s="192"/>
      <c r="I70" s="107"/>
      <c r="J70" s="33"/>
      <c r="K70" s="33"/>
      <c r="L70" s="34"/>
      <c r="M70" s="279"/>
      <c r="N70" s="280"/>
      <c r="O70" s="280"/>
      <c r="P70" s="281"/>
      <c r="Q70" s="279"/>
      <c r="R70" s="280"/>
      <c r="S70" s="280"/>
      <c r="T70" s="281"/>
    </row>
    <row r="71" spans="1:20" ht="15.75" customHeight="1">
      <c r="A71" s="412"/>
      <c r="B71" s="415"/>
      <c r="C71" s="418"/>
      <c r="D71" s="395"/>
      <c r="E71" s="398"/>
      <c r="F71" s="441"/>
      <c r="G71" s="390"/>
      <c r="H71" s="192"/>
      <c r="I71" s="107"/>
      <c r="J71" s="33"/>
      <c r="K71" s="33"/>
      <c r="L71" s="34"/>
      <c r="M71" s="279"/>
      <c r="N71" s="280"/>
      <c r="O71" s="280"/>
      <c r="P71" s="281"/>
      <c r="Q71" s="279"/>
      <c r="R71" s="280"/>
      <c r="S71" s="280"/>
      <c r="T71" s="281"/>
    </row>
    <row r="72" spans="1:20">
      <c r="A72" s="221"/>
      <c r="B72" s="223"/>
      <c r="C72" s="230"/>
      <c r="D72" s="395" t="s">
        <v>118</v>
      </c>
      <c r="E72" s="523"/>
      <c r="F72" s="225"/>
      <c r="G72" s="226"/>
      <c r="H72" s="193"/>
      <c r="I72" s="72"/>
      <c r="J72" s="69"/>
      <c r="K72" s="69"/>
      <c r="L72" s="70"/>
      <c r="M72" s="282"/>
      <c r="N72" s="283"/>
      <c r="O72" s="283"/>
      <c r="P72" s="284"/>
      <c r="Q72" s="282"/>
      <c r="R72" s="283"/>
      <c r="S72" s="283"/>
      <c r="T72" s="284"/>
    </row>
    <row r="73" spans="1:20" ht="13.5" thickBot="1">
      <c r="A73" s="221"/>
      <c r="B73" s="223"/>
      <c r="C73" s="230"/>
      <c r="D73" s="403"/>
      <c r="E73" s="524"/>
      <c r="F73" s="225"/>
      <c r="G73" s="226"/>
      <c r="H73" s="194" t="s">
        <v>10</v>
      </c>
      <c r="I73" s="144">
        <f>SUM(I68:I72)</f>
        <v>66</v>
      </c>
      <c r="J73" s="40">
        <f>SUM(J68:J72)</f>
        <v>66</v>
      </c>
      <c r="K73" s="40">
        <f>SUM(K68:K72)</f>
        <v>0</v>
      </c>
      <c r="L73" s="141">
        <f>SUM(L68:L72)</f>
        <v>0</v>
      </c>
      <c r="M73" s="292">
        <f t="shared" ref="M73:T73" si="9">SUM(M68:M72)</f>
        <v>66</v>
      </c>
      <c r="N73" s="293">
        <f t="shared" si="9"/>
        <v>66</v>
      </c>
      <c r="O73" s="293">
        <f t="shared" si="9"/>
        <v>0</v>
      </c>
      <c r="P73" s="294">
        <f t="shared" si="9"/>
        <v>0</v>
      </c>
      <c r="Q73" s="292">
        <f t="shared" si="9"/>
        <v>0</v>
      </c>
      <c r="R73" s="293">
        <f t="shared" si="9"/>
        <v>0</v>
      </c>
      <c r="S73" s="293">
        <f t="shared" si="9"/>
        <v>0</v>
      </c>
      <c r="T73" s="294">
        <f t="shared" si="9"/>
        <v>0</v>
      </c>
    </row>
    <row r="74" spans="1:20" ht="12.75" customHeight="1">
      <c r="A74" s="411" t="s">
        <v>9</v>
      </c>
      <c r="B74" s="414" t="s">
        <v>11</v>
      </c>
      <c r="C74" s="417" t="s">
        <v>11</v>
      </c>
      <c r="D74" s="442" t="s">
        <v>72</v>
      </c>
      <c r="E74" s="520"/>
      <c r="F74" s="440" t="s">
        <v>9</v>
      </c>
      <c r="G74" s="389" t="s">
        <v>52</v>
      </c>
      <c r="H74" s="22" t="s">
        <v>93</v>
      </c>
      <c r="I74" s="28">
        <f>J74+L74</f>
        <v>2200</v>
      </c>
      <c r="J74" s="29">
        <v>2200</v>
      </c>
      <c r="K74" s="29"/>
      <c r="L74" s="30"/>
      <c r="M74" s="270">
        <f>N74+P74</f>
        <v>2200</v>
      </c>
      <c r="N74" s="271">
        <v>2200</v>
      </c>
      <c r="O74" s="271"/>
      <c r="P74" s="272"/>
      <c r="Q74" s="270">
        <v>0</v>
      </c>
      <c r="R74" s="271">
        <v>0</v>
      </c>
      <c r="S74" s="271">
        <v>0</v>
      </c>
      <c r="T74" s="272">
        <v>0</v>
      </c>
    </row>
    <row r="75" spans="1:20">
      <c r="A75" s="412"/>
      <c r="B75" s="415"/>
      <c r="C75" s="418"/>
      <c r="D75" s="443"/>
      <c r="E75" s="521"/>
      <c r="F75" s="441"/>
      <c r="G75" s="390"/>
      <c r="H75" s="46" t="s">
        <v>140</v>
      </c>
      <c r="I75" s="32">
        <f>J75+L75</f>
        <v>10.8</v>
      </c>
      <c r="J75" s="33">
        <v>10.8</v>
      </c>
      <c r="K75" s="33"/>
      <c r="L75" s="34"/>
      <c r="M75" s="273">
        <f>N75+P75</f>
        <v>10.8</v>
      </c>
      <c r="N75" s="280">
        <v>10.8</v>
      </c>
      <c r="O75" s="280"/>
      <c r="P75" s="281"/>
      <c r="Q75" s="273">
        <v>0</v>
      </c>
      <c r="R75" s="280">
        <v>0</v>
      </c>
      <c r="S75" s="280">
        <v>0</v>
      </c>
      <c r="T75" s="281">
        <v>0</v>
      </c>
    </row>
    <row r="76" spans="1:20" ht="13.5" thickBot="1">
      <c r="A76" s="413"/>
      <c r="B76" s="416"/>
      <c r="C76" s="419"/>
      <c r="D76" s="444"/>
      <c r="E76" s="522"/>
      <c r="F76" s="445"/>
      <c r="G76" s="402"/>
      <c r="H76" s="17" t="s">
        <v>10</v>
      </c>
      <c r="I76" s="40">
        <f>SUM(I74:I75)</f>
        <v>2210.8000000000002</v>
      </c>
      <c r="J76" s="41">
        <f>SUM(J74:J75)</f>
        <v>2210.8000000000002</v>
      </c>
      <c r="K76" s="41">
        <f>SUM(K74:K75)</f>
        <v>0</v>
      </c>
      <c r="L76" s="267">
        <f>SUM(L74:L75)</f>
        <v>0</v>
      </c>
      <c r="M76" s="292">
        <f t="shared" ref="M76:T76" si="10">SUM(M74:M75)</f>
        <v>2210.8000000000002</v>
      </c>
      <c r="N76" s="295">
        <f t="shared" si="10"/>
        <v>2210.8000000000002</v>
      </c>
      <c r="O76" s="295">
        <f t="shared" si="10"/>
        <v>0</v>
      </c>
      <c r="P76" s="296">
        <f t="shared" si="10"/>
        <v>0</v>
      </c>
      <c r="Q76" s="292">
        <v>0</v>
      </c>
      <c r="R76" s="295">
        <f t="shared" si="10"/>
        <v>0</v>
      </c>
      <c r="S76" s="295">
        <f t="shared" si="10"/>
        <v>0</v>
      </c>
      <c r="T76" s="296">
        <f t="shared" si="10"/>
        <v>0</v>
      </c>
    </row>
    <row r="77" spans="1:20" ht="12.75" customHeight="1">
      <c r="A77" s="411" t="s">
        <v>9</v>
      </c>
      <c r="B77" s="414" t="s">
        <v>11</v>
      </c>
      <c r="C77" s="417" t="s">
        <v>45</v>
      </c>
      <c r="D77" s="442" t="s">
        <v>74</v>
      </c>
      <c r="E77" s="520"/>
      <c r="F77" s="440" t="s">
        <v>9</v>
      </c>
      <c r="G77" s="389" t="s">
        <v>52</v>
      </c>
      <c r="H77" s="22" t="s">
        <v>44</v>
      </c>
      <c r="I77" s="28">
        <f>J77+L77</f>
        <v>8</v>
      </c>
      <c r="J77" s="29">
        <v>8</v>
      </c>
      <c r="K77" s="29"/>
      <c r="L77" s="30"/>
      <c r="M77" s="270">
        <f>N77+P77</f>
        <v>8</v>
      </c>
      <c r="N77" s="271">
        <v>8</v>
      </c>
      <c r="O77" s="271"/>
      <c r="P77" s="272"/>
      <c r="Q77" s="270">
        <v>0</v>
      </c>
      <c r="R77" s="271">
        <v>0</v>
      </c>
      <c r="S77" s="271">
        <v>0</v>
      </c>
      <c r="T77" s="272">
        <v>0</v>
      </c>
    </row>
    <row r="78" spans="1:20" ht="13.5" thickBot="1">
      <c r="A78" s="413"/>
      <c r="B78" s="416"/>
      <c r="C78" s="419"/>
      <c r="D78" s="444"/>
      <c r="E78" s="522"/>
      <c r="F78" s="445"/>
      <c r="G78" s="402"/>
      <c r="H78" s="17" t="s">
        <v>10</v>
      </c>
      <c r="I78" s="40">
        <f>SUM(I77:I77)</f>
        <v>8</v>
      </c>
      <c r="J78" s="41">
        <f>SUM(J77:J77)</f>
        <v>8</v>
      </c>
      <c r="K78" s="41">
        <f>SUM(K77:K77)</f>
        <v>0</v>
      </c>
      <c r="L78" s="267">
        <f>SUM(L77:L77)</f>
        <v>0</v>
      </c>
      <c r="M78" s="292">
        <f t="shared" ref="M78:T78" si="11">SUM(M77:M77)</f>
        <v>8</v>
      </c>
      <c r="N78" s="295">
        <f t="shared" si="11"/>
        <v>8</v>
      </c>
      <c r="O78" s="295">
        <f t="shared" si="11"/>
        <v>0</v>
      </c>
      <c r="P78" s="296">
        <f t="shared" si="11"/>
        <v>0</v>
      </c>
      <c r="Q78" s="292">
        <v>0</v>
      </c>
      <c r="R78" s="295">
        <v>0</v>
      </c>
      <c r="S78" s="295">
        <f t="shared" si="11"/>
        <v>0</v>
      </c>
      <c r="T78" s="296">
        <f t="shared" si="11"/>
        <v>0</v>
      </c>
    </row>
    <row r="79" spans="1:20" ht="14.25" customHeight="1">
      <c r="A79" s="411" t="s">
        <v>9</v>
      </c>
      <c r="B79" s="414" t="s">
        <v>11</v>
      </c>
      <c r="C79" s="417" t="s">
        <v>46</v>
      </c>
      <c r="D79" s="442" t="s">
        <v>76</v>
      </c>
      <c r="E79" s="520"/>
      <c r="F79" s="440" t="s">
        <v>9</v>
      </c>
      <c r="G79" s="389" t="s">
        <v>52</v>
      </c>
      <c r="H79" s="22" t="s">
        <v>44</v>
      </c>
      <c r="I79" s="28">
        <f>J79+L79</f>
        <v>0</v>
      </c>
      <c r="J79" s="29"/>
      <c r="K79" s="29"/>
      <c r="L79" s="30"/>
      <c r="M79" s="270">
        <f>N79+P79</f>
        <v>0</v>
      </c>
      <c r="N79" s="271"/>
      <c r="O79" s="271"/>
      <c r="P79" s="272"/>
      <c r="Q79" s="300">
        <f>R79+T79</f>
        <v>0</v>
      </c>
      <c r="R79" s="271">
        <v>0</v>
      </c>
      <c r="S79" s="271">
        <v>0</v>
      </c>
      <c r="T79" s="272">
        <v>0</v>
      </c>
    </row>
    <row r="80" spans="1:20" ht="14.25" customHeight="1" thickBot="1">
      <c r="A80" s="413"/>
      <c r="B80" s="416"/>
      <c r="C80" s="419"/>
      <c r="D80" s="444"/>
      <c r="E80" s="522"/>
      <c r="F80" s="445"/>
      <c r="G80" s="402"/>
      <c r="H80" s="17" t="s">
        <v>10</v>
      </c>
      <c r="I80" s="40">
        <f>SUM(I79:I79)</f>
        <v>0</v>
      </c>
      <c r="J80" s="41">
        <f>SUM(J79:J79)</f>
        <v>0</v>
      </c>
      <c r="K80" s="41">
        <f>SUM(K79:K79)</f>
        <v>0</v>
      </c>
      <c r="L80" s="267">
        <f>SUM(L79:L79)</f>
        <v>0</v>
      </c>
      <c r="M80" s="292">
        <f t="shared" ref="M80:T80" si="12">SUM(M79:M79)</f>
        <v>0</v>
      </c>
      <c r="N80" s="295">
        <f t="shared" si="12"/>
        <v>0</v>
      </c>
      <c r="O80" s="295">
        <f t="shared" si="12"/>
        <v>0</v>
      </c>
      <c r="P80" s="296">
        <f t="shared" si="12"/>
        <v>0</v>
      </c>
      <c r="Q80" s="293">
        <f t="shared" si="12"/>
        <v>0</v>
      </c>
      <c r="R80" s="295">
        <f t="shared" si="12"/>
        <v>0</v>
      </c>
      <c r="S80" s="295">
        <f t="shared" si="12"/>
        <v>0</v>
      </c>
      <c r="T80" s="296">
        <f t="shared" si="12"/>
        <v>0</v>
      </c>
    </row>
    <row r="81" spans="1:20" ht="13.5" thickBot="1">
      <c r="A81" s="23" t="s">
        <v>9</v>
      </c>
      <c r="B81" s="14" t="s">
        <v>11</v>
      </c>
      <c r="C81" s="435" t="s">
        <v>12</v>
      </c>
      <c r="D81" s="435"/>
      <c r="E81" s="435"/>
      <c r="F81" s="435"/>
      <c r="G81" s="435"/>
      <c r="H81" s="436"/>
      <c r="I81" s="43">
        <f>I80+I78+I76+I73</f>
        <v>2284.8000000000002</v>
      </c>
      <c r="J81" s="43">
        <f>J80+J78+J76+J73</f>
        <v>2284.8000000000002</v>
      </c>
      <c r="K81" s="43">
        <f>K80+K78+K76+K73</f>
        <v>0</v>
      </c>
      <c r="L81" s="151">
        <f>L80+L78+L76+L73</f>
        <v>0</v>
      </c>
      <c r="M81" s="152">
        <f t="shared" ref="M81:T81" si="13">M80+M78+M76+M73</f>
        <v>2284.8000000000002</v>
      </c>
      <c r="N81" s="43">
        <f t="shared" si="13"/>
        <v>2284.8000000000002</v>
      </c>
      <c r="O81" s="43">
        <f t="shared" si="13"/>
        <v>0</v>
      </c>
      <c r="P81" s="153">
        <f t="shared" si="13"/>
        <v>0</v>
      </c>
      <c r="Q81" s="152">
        <f t="shared" si="13"/>
        <v>0</v>
      </c>
      <c r="R81" s="43">
        <f t="shared" si="13"/>
        <v>0</v>
      </c>
      <c r="S81" s="43">
        <f t="shared" si="13"/>
        <v>0</v>
      </c>
      <c r="T81" s="153">
        <f t="shared" si="13"/>
        <v>0</v>
      </c>
    </row>
    <row r="82" spans="1:20" ht="13.5" thickBot="1">
      <c r="A82" s="13" t="s">
        <v>9</v>
      </c>
      <c r="B82" s="14" t="s">
        <v>45</v>
      </c>
      <c r="C82" s="437" t="s">
        <v>69</v>
      </c>
      <c r="D82" s="438"/>
      <c r="E82" s="438"/>
      <c r="F82" s="438"/>
      <c r="G82" s="438"/>
      <c r="H82" s="438"/>
      <c r="I82" s="438"/>
      <c r="J82" s="438"/>
      <c r="K82" s="438"/>
      <c r="L82" s="438"/>
      <c r="M82" s="529"/>
      <c r="N82" s="438"/>
      <c r="O82" s="438"/>
      <c r="P82" s="438"/>
      <c r="Q82" s="438"/>
      <c r="R82" s="438"/>
      <c r="S82" s="438"/>
      <c r="T82" s="439"/>
    </row>
    <row r="83" spans="1:20" ht="13.5" customHeight="1">
      <c r="A83" s="411" t="s">
        <v>9</v>
      </c>
      <c r="B83" s="414" t="s">
        <v>45</v>
      </c>
      <c r="C83" s="417" t="s">
        <v>9</v>
      </c>
      <c r="D83" s="442" t="s">
        <v>78</v>
      </c>
      <c r="E83" s="520" t="s">
        <v>129</v>
      </c>
      <c r="F83" s="440" t="s">
        <v>46</v>
      </c>
      <c r="G83" s="389" t="s">
        <v>52</v>
      </c>
      <c r="H83" s="22" t="s">
        <v>44</v>
      </c>
      <c r="I83" s="28">
        <f>J83+L83</f>
        <v>105</v>
      </c>
      <c r="J83" s="29">
        <v>105</v>
      </c>
      <c r="K83" s="29"/>
      <c r="L83" s="30"/>
      <c r="M83" s="270">
        <f>N83+P83</f>
        <v>105</v>
      </c>
      <c r="N83" s="271">
        <v>105</v>
      </c>
      <c r="O83" s="271"/>
      <c r="P83" s="272"/>
      <c r="Q83" s="270">
        <v>0</v>
      </c>
      <c r="R83" s="271">
        <v>0</v>
      </c>
      <c r="S83" s="271">
        <v>0</v>
      </c>
      <c r="T83" s="272">
        <v>0</v>
      </c>
    </row>
    <row r="84" spans="1:20" ht="13.5" customHeight="1">
      <c r="A84" s="412"/>
      <c r="B84" s="415"/>
      <c r="C84" s="418"/>
      <c r="D84" s="443"/>
      <c r="E84" s="521"/>
      <c r="F84" s="441"/>
      <c r="G84" s="390"/>
      <c r="H84" s="46"/>
      <c r="I84" s="32">
        <f>J84+L84</f>
        <v>0</v>
      </c>
      <c r="J84" s="33"/>
      <c r="K84" s="33"/>
      <c r="L84" s="34"/>
      <c r="M84" s="273">
        <f>N84+P84</f>
        <v>0</v>
      </c>
      <c r="N84" s="280"/>
      <c r="O84" s="280"/>
      <c r="P84" s="281"/>
      <c r="Q84" s="273">
        <f>R84+T84</f>
        <v>0</v>
      </c>
      <c r="R84" s="280">
        <v>0</v>
      </c>
      <c r="S84" s="280">
        <v>0</v>
      </c>
      <c r="T84" s="281">
        <v>0</v>
      </c>
    </row>
    <row r="85" spans="1:20" ht="13.5" customHeight="1">
      <c r="A85" s="412"/>
      <c r="B85" s="415"/>
      <c r="C85" s="418"/>
      <c r="D85" s="443"/>
      <c r="E85" s="521"/>
      <c r="F85" s="441"/>
      <c r="G85" s="390"/>
      <c r="H85" s="68"/>
      <c r="I85" s="36">
        <f>J85+L85</f>
        <v>0</v>
      </c>
      <c r="J85" s="73"/>
      <c r="K85" s="73"/>
      <c r="L85" s="74"/>
      <c r="M85" s="282">
        <f>N85+P85</f>
        <v>0</v>
      </c>
      <c r="N85" s="274"/>
      <c r="O85" s="274"/>
      <c r="P85" s="275"/>
      <c r="Q85" s="282">
        <f>R85+T85</f>
        <v>0</v>
      </c>
      <c r="R85" s="274">
        <v>0</v>
      </c>
      <c r="S85" s="274">
        <v>0</v>
      </c>
      <c r="T85" s="275">
        <v>0</v>
      </c>
    </row>
    <row r="86" spans="1:20" ht="13.5" customHeight="1" thickBot="1">
      <c r="A86" s="413"/>
      <c r="B86" s="416"/>
      <c r="C86" s="419"/>
      <c r="D86" s="444"/>
      <c r="E86" s="522"/>
      <c r="F86" s="445"/>
      <c r="G86" s="402"/>
      <c r="H86" s="24" t="s">
        <v>10</v>
      </c>
      <c r="I86" s="189">
        <f>SUM(I83:I85)</f>
        <v>105</v>
      </c>
      <c r="J86" s="190">
        <f>SUM(J83:J85)</f>
        <v>105</v>
      </c>
      <c r="K86" s="190">
        <f>SUM(K83:K85)</f>
        <v>0</v>
      </c>
      <c r="L86" s="269">
        <f>SUM(L83:L85)</f>
        <v>0</v>
      </c>
      <c r="M86" s="301">
        <f t="shared" ref="M86:T86" si="14">SUM(M83:M85)</f>
        <v>105</v>
      </c>
      <c r="N86" s="302">
        <f t="shared" si="14"/>
        <v>105</v>
      </c>
      <c r="O86" s="302">
        <f t="shared" si="14"/>
        <v>0</v>
      </c>
      <c r="P86" s="303">
        <f t="shared" si="14"/>
        <v>0</v>
      </c>
      <c r="Q86" s="301">
        <f t="shared" si="14"/>
        <v>0</v>
      </c>
      <c r="R86" s="302">
        <f t="shared" si="14"/>
        <v>0</v>
      </c>
      <c r="S86" s="302">
        <f t="shared" si="14"/>
        <v>0</v>
      </c>
      <c r="T86" s="303">
        <f t="shared" si="14"/>
        <v>0</v>
      </c>
    </row>
    <row r="87" spans="1:20" ht="14.25" customHeight="1">
      <c r="A87" s="411" t="s">
        <v>9</v>
      </c>
      <c r="B87" s="414" t="s">
        <v>45</v>
      </c>
      <c r="C87" s="417" t="s">
        <v>11</v>
      </c>
      <c r="D87" s="442" t="s">
        <v>80</v>
      </c>
      <c r="E87" s="520"/>
      <c r="F87" s="440" t="s">
        <v>46</v>
      </c>
      <c r="G87" s="389" t="s">
        <v>52</v>
      </c>
      <c r="H87" s="22" t="s">
        <v>44</v>
      </c>
      <c r="I87" s="28">
        <f>J87+L87</f>
        <v>12</v>
      </c>
      <c r="J87" s="29">
        <v>12</v>
      </c>
      <c r="K87" s="29"/>
      <c r="L87" s="30"/>
      <c r="M87" s="270">
        <f>N87+P87</f>
        <v>12</v>
      </c>
      <c r="N87" s="271">
        <v>12</v>
      </c>
      <c r="O87" s="271"/>
      <c r="P87" s="272"/>
      <c r="Q87" s="270">
        <v>0</v>
      </c>
      <c r="R87" s="271">
        <v>0</v>
      </c>
      <c r="S87" s="271">
        <v>0</v>
      </c>
      <c r="T87" s="272">
        <v>0</v>
      </c>
    </row>
    <row r="88" spans="1:20" ht="14.25" customHeight="1">
      <c r="A88" s="412"/>
      <c r="B88" s="415"/>
      <c r="C88" s="418"/>
      <c r="D88" s="443"/>
      <c r="E88" s="521"/>
      <c r="F88" s="441"/>
      <c r="G88" s="390"/>
      <c r="H88" s="46"/>
      <c r="I88" s="32">
        <f>J88+L88</f>
        <v>0</v>
      </c>
      <c r="J88" s="33"/>
      <c r="K88" s="33"/>
      <c r="L88" s="34"/>
      <c r="M88" s="273">
        <f>N88+P88</f>
        <v>0</v>
      </c>
      <c r="N88" s="280"/>
      <c r="O88" s="280"/>
      <c r="P88" s="281"/>
      <c r="Q88" s="273">
        <f>R88+T88</f>
        <v>0</v>
      </c>
      <c r="R88" s="280">
        <v>0</v>
      </c>
      <c r="S88" s="280">
        <v>0</v>
      </c>
      <c r="T88" s="281">
        <v>0</v>
      </c>
    </row>
    <row r="89" spans="1:20" ht="14.25" customHeight="1" thickBot="1">
      <c r="A89" s="413"/>
      <c r="B89" s="416"/>
      <c r="C89" s="419"/>
      <c r="D89" s="444"/>
      <c r="E89" s="522"/>
      <c r="F89" s="445"/>
      <c r="G89" s="402"/>
      <c r="H89" s="17" t="s">
        <v>10</v>
      </c>
      <c r="I89" s="40">
        <f>SUM(I87:I88)</f>
        <v>12</v>
      </c>
      <c r="J89" s="41">
        <f>SUM(J87:J88)</f>
        <v>12</v>
      </c>
      <c r="K89" s="41">
        <f>SUM(K87:K88)</f>
        <v>0</v>
      </c>
      <c r="L89" s="267">
        <f>SUM(L87:L88)</f>
        <v>0</v>
      </c>
      <c r="M89" s="292">
        <f t="shared" ref="M89:T89" si="15">SUM(M87:M88)</f>
        <v>12</v>
      </c>
      <c r="N89" s="295">
        <f t="shared" si="15"/>
        <v>12</v>
      </c>
      <c r="O89" s="295">
        <f t="shared" si="15"/>
        <v>0</v>
      </c>
      <c r="P89" s="296">
        <f t="shared" si="15"/>
        <v>0</v>
      </c>
      <c r="Q89" s="292">
        <f t="shared" si="15"/>
        <v>0</v>
      </c>
      <c r="R89" s="295">
        <f t="shared" si="15"/>
        <v>0</v>
      </c>
      <c r="S89" s="295">
        <f t="shared" si="15"/>
        <v>0</v>
      </c>
      <c r="T89" s="296">
        <f t="shared" si="15"/>
        <v>0</v>
      </c>
    </row>
    <row r="90" spans="1:20" ht="18" customHeight="1">
      <c r="A90" s="411" t="s">
        <v>9</v>
      </c>
      <c r="B90" s="414" t="s">
        <v>45</v>
      </c>
      <c r="C90" s="417" t="s">
        <v>45</v>
      </c>
      <c r="D90" s="442" t="s">
        <v>81</v>
      </c>
      <c r="E90" s="520"/>
      <c r="F90" s="440" t="s">
        <v>46</v>
      </c>
      <c r="G90" s="389" t="s">
        <v>52</v>
      </c>
      <c r="H90" s="22" t="s">
        <v>44</v>
      </c>
      <c r="I90" s="28">
        <f>J90+L90</f>
        <v>40</v>
      </c>
      <c r="J90" s="29"/>
      <c r="K90" s="29"/>
      <c r="L90" s="30">
        <v>40</v>
      </c>
      <c r="M90" s="270">
        <f>N90+P90</f>
        <v>40</v>
      </c>
      <c r="N90" s="271"/>
      <c r="O90" s="271"/>
      <c r="P90" s="272">
        <v>40</v>
      </c>
      <c r="Q90" s="270">
        <v>0</v>
      </c>
      <c r="R90" s="271">
        <v>0</v>
      </c>
      <c r="S90" s="271">
        <v>0</v>
      </c>
      <c r="T90" s="272">
        <v>0</v>
      </c>
    </row>
    <row r="91" spans="1:20" ht="18" customHeight="1">
      <c r="A91" s="412"/>
      <c r="B91" s="415"/>
      <c r="C91" s="418"/>
      <c r="D91" s="443"/>
      <c r="E91" s="521"/>
      <c r="F91" s="441"/>
      <c r="G91" s="390"/>
      <c r="H91" s="46"/>
      <c r="I91" s="32">
        <f>J91+L91</f>
        <v>0</v>
      </c>
      <c r="J91" s="33"/>
      <c r="K91" s="33"/>
      <c r="L91" s="34"/>
      <c r="M91" s="273">
        <f>N91+P91</f>
        <v>0</v>
      </c>
      <c r="N91" s="280"/>
      <c r="O91" s="280"/>
      <c r="P91" s="281"/>
      <c r="Q91" s="273">
        <f>R91+T91</f>
        <v>0</v>
      </c>
      <c r="R91" s="280">
        <v>0</v>
      </c>
      <c r="S91" s="280">
        <v>0</v>
      </c>
      <c r="T91" s="281">
        <v>0</v>
      </c>
    </row>
    <row r="92" spans="1:20" ht="18" customHeight="1" thickBot="1">
      <c r="A92" s="413"/>
      <c r="B92" s="416"/>
      <c r="C92" s="419"/>
      <c r="D92" s="444"/>
      <c r="E92" s="522"/>
      <c r="F92" s="445"/>
      <c r="G92" s="402"/>
      <c r="H92" s="17" t="s">
        <v>10</v>
      </c>
      <c r="I92" s="40">
        <f>SUM(I90:I91)</f>
        <v>40</v>
      </c>
      <c r="J92" s="41">
        <f>SUM(J90:J91)</f>
        <v>0</v>
      </c>
      <c r="K92" s="41">
        <f>SUM(K90:K91)</f>
        <v>0</v>
      </c>
      <c r="L92" s="267">
        <f>SUM(L90:L91)</f>
        <v>40</v>
      </c>
      <c r="M92" s="292">
        <f t="shared" ref="M92:S92" si="16">SUM(M90:M91)</f>
        <v>40</v>
      </c>
      <c r="N92" s="295">
        <f t="shared" si="16"/>
        <v>0</v>
      </c>
      <c r="O92" s="295">
        <f t="shared" si="16"/>
        <v>0</v>
      </c>
      <c r="P92" s="296">
        <f t="shared" si="16"/>
        <v>40</v>
      </c>
      <c r="Q92" s="292">
        <f t="shared" si="16"/>
        <v>0</v>
      </c>
      <c r="R92" s="295">
        <f t="shared" si="16"/>
        <v>0</v>
      </c>
      <c r="S92" s="295">
        <f t="shared" si="16"/>
        <v>0</v>
      </c>
      <c r="T92" s="296">
        <v>0</v>
      </c>
    </row>
    <row r="93" spans="1:20" ht="12.75" customHeight="1">
      <c r="A93" s="411" t="s">
        <v>9</v>
      </c>
      <c r="B93" s="414" t="s">
        <v>45</v>
      </c>
      <c r="C93" s="417" t="s">
        <v>46</v>
      </c>
      <c r="D93" s="442" t="s">
        <v>83</v>
      </c>
      <c r="E93" s="520"/>
      <c r="F93" s="440" t="s">
        <v>46</v>
      </c>
      <c r="G93" s="389" t="s">
        <v>52</v>
      </c>
      <c r="H93" s="22" t="s">
        <v>44</v>
      </c>
      <c r="I93" s="28">
        <f>J93+L93</f>
        <v>0</v>
      </c>
      <c r="J93" s="29"/>
      <c r="K93" s="29"/>
      <c r="L93" s="30"/>
      <c r="M93" s="270">
        <f>N93+P93</f>
        <v>0</v>
      </c>
      <c r="N93" s="271"/>
      <c r="O93" s="271"/>
      <c r="P93" s="272"/>
      <c r="Q93" s="270">
        <f>R93+T93</f>
        <v>0</v>
      </c>
      <c r="R93" s="271">
        <v>0</v>
      </c>
      <c r="S93" s="271">
        <v>0</v>
      </c>
      <c r="T93" s="272">
        <v>0</v>
      </c>
    </row>
    <row r="94" spans="1:20" ht="13.5" thickBot="1">
      <c r="A94" s="413"/>
      <c r="B94" s="416"/>
      <c r="C94" s="419"/>
      <c r="D94" s="444"/>
      <c r="E94" s="522"/>
      <c r="F94" s="445"/>
      <c r="G94" s="402"/>
      <c r="H94" s="17" t="s">
        <v>10</v>
      </c>
      <c r="I94" s="40">
        <f>SUM(I93:I93)</f>
        <v>0</v>
      </c>
      <c r="J94" s="41">
        <f>SUM(J93:J93)</f>
        <v>0</v>
      </c>
      <c r="K94" s="41">
        <f>SUM(K93:K93)</f>
        <v>0</v>
      </c>
      <c r="L94" s="267">
        <f>SUM(L93:L93)</f>
        <v>0</v>
      </c>
      <c r="M94" s="292">
        <f t="shared" ref="M94:T94" si="17">SUM(M93:M93)</f>
        <v>0</v>
      </c>
      <c r="N94" s="295">
        <f t="shared" si="17"/>
        <v>0</v>
      </c>
      <c r="O94" s="295">
        <f t="shared" si="17"/>
        <v>0</v>
      </c>
      <c r="P94" s="296">
        <f t="shared" si="17"/>
        <v>0</v>
      </c>
      <c r="Q94" s="292">
        <f t="shared" si="17"/>
        <v>0</v>
      </c>
      <c r="R94" s="295">
        <f t="shared" si="17"/>
        <v>0</v>
      </c>
      <c r="S94" s="295">
        <f t="shared" si="17"/>
        <v>0</v>
      </c>
      <c r="T94" s="296">
        <f t="shared" si="17"/>
        <v>0</v>
      </c>
    </row>
    <row r="95" spans="1:20" ht="13.5" thickBot="1">
      <c r="A95" s="23" t="s">
        <v>9</v>
      </c>
      <c r="B95" s="14" t="s">
        <v>45</v>
      </c>
      <c r="C95" s="435" t="s">
        <v>12</v>
      </c>
      <c r="D95" s="435"/>
      <c r="E95" s="435"/>
      <c r="F95" s="435"/>
      <c r="G95" s="435"/>
      <c r="H95" s="436"/>
      <c r="I95" s="43">
        <f>J95+L95</f>
        <v>157</v>
      </c>
      <c r="J95" s="43">
        <f>SUM(J94,J92,J89,J86)</f>
        <v>117</v>
      </c>
      <c r="K95" s="43">
        <f>SUM(K94,K92,K89,K86)</f>
        <v>0</v>
      </c>
      <c r="L95" s="44">
        <f>SUM(L94,L92,L89,L86)</f>
        <v>40</v>
      </c>
      <c r="M95" s="43">
        <f>N95+P95</f>
        <v>157</v>
      </c>
      <c r="N95" s="43">
        <f>SUM(N94,N92,N89,N86)</f>
        <v>117</v>
      </c>
      <c r="O95" s="43">
        <f>SUM(O94,O92,O89,O86)</f>
        <v>0</v>
      </c>
      <c r="P95" s="44">
        <f>SUM(P94,P92,P89,P86)</f>
        <v>40</v>
      </c>
      <c r="Q95" s="43">
        <v>0</v>
      </c>
      <c r="R95" s="43">
        <f>SUM(R94,R92,R89,R86)</f>
        <v>0</v>
      </c>
      <c r="S95" s="43">
        <f>SUM(S94,S92,S89,S86)</f>
        <v>0</v>
      </c>
      <c r="T95" s="44">
        <f>SUM(T94,T92,T89,T86)</f>
        <v>0</v>
      </c>
    </row>
    <row r="96" spans="1:20" ht="13.5" thickBot="1">
      <c r="A96" s="23" t="s">
        <v>9</v>
      </c>
      <c r="B96" s="452" t="s">
        <v>13</v>
      </c>
      <c r="C96" s="453"/>
      <c r="D96" s="453"/>
      <c r="E96" s="453"/>
      <c r="F96" s="453"/>
      <c r="G96" s="453"/>
      <c r="H96" s="454"/>
      <c r="I96" s="26">
        <f>J96+L96</f>
        <v>3423</v>
      </c>
      <c r="J96" s="26">
        <f>J95+J81+J66</f>
        <v>2503.4</v>
      </c>
      <c r="K96" s="26">
        <f>K95+K81+K66</f>
        <v>68.599999999999994</v>
      </c>
      <c r="L96" s="27">
        <f>L95+L81+L66</f>
        <v>919.59999999999991</v>
      </c>
      <c r="M96" s="26">
        <f>SUM(M95,M81,M66)</f>
        <v>3589.6000000000004</v>
      </c>
      <c r="N96" s="26">
        <f>N95+N81+N66</f>
        <v>2573.5</v>
      </c>
      <c r="O96" s="26">
        <f>O95+O81+O66</f>
        <v>102.69999999999999</v>
      </c>
      <c r="P96" s="27">
        <f>P95+P81+P66</f>
        <v>1016.0999999999999</v>
      </c>
      <c r="Q96" s="26">
        <f>M96-I96</f>
        <v>166.60000000000036</v>
      </c>
      <c r="R96" s="26">
        <f>N96-J96</f>
        <v>70.099999999999909</v>
      </c>
      <c r="S96" s="26">
        <f>O96-K96</f>
        <v>34.099999999999994</v>
      </c>
      <c r="T96" s="27">
        <f>P96-L96</f>
        <v>96.5</v>
      </c>
    </row>
    <row r="97" spans="1:20" ht="16.5" customHeight="1" thickBot="1">
      <c r="A97" s="12" t="s">
        <v>11</v>
      </c>
      <c r="B97" s="458" t="s">
        <v>84</v>
      </c>
      <c r="C97" s="459"/>
      <c r="D97" s="459"/>
      <c r="E97" s="459"/>
      <c r="F97" s="459"/>
      <c r="G97" s="459"/>
      <c r="H97" s="459"/>
      <c r="I97" s="459"/>
      <c r="J97" s="459"/>
      <c r="K97" s="459"/>
      <c r="L97" s="459"/>
      <c r="M97" s="530"/>
      <c r="N97" s="459"/>
      <c r="O97" s="459"/>
      <c r="P97" s="459"/>
      <c r="Q97" s="459"/>
      <c r="R97" s="459"/>
      <c r="S97" s="459"/>
      <c r="T97" s="460"/>
    </row>
    <row r="98" spans="1:20" ht="13.5" thickBot="1">
      <c r="A98" s="13" t="s">
        <v>11</v>
      </c>
      <c r="B98" s="14" t="s">
        <v>9</v>
      </c>
      <c r="C98" s="461" t="s">
        <v>85</v>
      </c>
      <c r="D98" s="462"/>
      <c r="E98" s="462"/>
      <c r="F98" s="462"/>
      <c r="G98" s="462"/>
      <c r="H98" s="462"/>
      <c r="I98" s="462"/>
      <c r="J98" s="462"/>
      <c r="K98" s="462"/>
      <c r="L98" s="462"/>
      <c r="M98" s="531"/>
      <c r="N98" s="462"/>
      <c r="O98" s="462"/>
      <c r="P98" s="462"/>
      <c r="Q98" s="462"/>
      <c r="R98" s="462"/>
      <c r="S98" s="462"/>
      <c r="T98" s="463"/>
    </row>
    <row r="99" spans="1:20" ht="12.75" customHeight="1">
      <c r="A99" s="474" t="s">
        <v>11</v>
      </c>
      <c r="B99" s="464" t="s">
        <v>9</v>
      </c>
      <c r="C99" s="467" t="s">
        <v>9</v>
      </c>
      <c r="D99" s="423" t="s">
        <v>87</v>
      </c>
      <c r="E99" s="520"/>
      <c r="F99" s="440" t="s">
        <v>46</v>
      </c>
      <c r="G99" s="470" t="s">
        <v>52</v>
      </c>
      <c r="H99" s="47" t="s">
        <v>44</v>
      </c>
      <c r="I99" s="28">
        <f>J99+L99</f>
        <v>10</v>
      </c>
      <c r="J99" s="29">
        <v>10</v>
      </c>
      <c r="K99" s="29"/>
      <c r="L99" s="30"/>
      <c r="M99" s="270">
        <f>N99+P99</f>
        <v>10</v>
      </c>
      <c r="N99" s="271">
        <v>10</v>
      </c>
      <c r="O99" s="271"/>
      <c r="P99" s="272"/>
      <c r="Q99" s="270">
        <v>0</v>
      </c>
      <c r="R99" s="271">
        <v>0</v>
      </c>
      <c r="S99" s="271">
        <v>0</v>
      </c>
      <c r="T99" s="272">
        <v>0</v>
      </c>
    </row>
    <row r="100" spans="1:20">
      <c r="A100" s="475"/>
      <c r="B100" s="465"/>
      <c r="C100" s="468"/>
      <c r="D100" s="424"/>
      <c r="E100" s="521"/>
      <c r="F100" s="441"/>
      <c r="G100" s="471"/>
      <c r="H100" s="48"/>
      <c r="I100" s="32">
        <f>J100+L100</f>
        <v>0</v>
      </c>
      <c r="J100" s="33"/>
      <c r="K100" s="33"/>
      <c r="L100" s="34"/>
      <c r="M100" s="273">
        <f>N100+P100</f>
        <v>0</v>
      </c>
      <c r="N100" s="280"/>
      <c r="O100" s="280"/>
      <c r="P100" s="281"/>
      <c r="Q100" s="273">
        <f>R100+T100</f>
        <v>0</v>
      </c>
      <c r="R100" s="280">
        <v>0</v>
      </c>
      <c r="S100" s="280">
        <v>0</v>
      </c>
      <c r="T100" s="281">
        <v>0</v>
      </c>
    </row>
    <row r="101" spans="1:20" ht="13.5" thickBot="1">
      <c r="A101" s="476"/>
      <c r="B101" s="466"/>
      <c r="C101" s="469"/>
      <c r="D101" s="425"/>
      <c r="E101" s="522"/>
      <c r="F101" s="445"/>
      <c r="G101" s="472"/>
      <c r="H101" s="17" t="s">
        <v>10</v>
      </c>
      <c r="I101" s="40">
        <f>SUM(I99:I100)</f>
        <v>10</v>
      </c>
      <c r="J101" s="41">
        <f>SUM(J99:J100)</f>
        <v>10</v>
      </c>
      <c r="K101" s="41">
        <f>SUM(K99:K100)</f>
        <v>0</v>
      </c>
      <c r="L101" s="267">
        <f>SUM(L99:L100)</f>
        <v>0</v>
      </c>
      <c r="M101" s="292">
        <f t="shared" ref="M101:T101" si="18">SUM(M99:M100)</f>
        <v>10</v>
      </c>
      <c r="N101" s="295">
        <f t="shared" si="18"/>
        <v>10</v>
      </c>
      <c r="O101" s="295">
        <f t="shared" si="18"/>
        <v>0</v>
      </c>
      <c r="P101" s="296">
        <f t="shared" si="18"/>
        <v>0</v>
      </c>
      <c r="Q101" s="292">
        <f t="shared" si="18"/>
        <v>0</v>
      </c>
      <c r="R101" s="295">
        <f t="shared" si="18"/>
        <v>0</v>
      </c>
      <c r="S101" s="295">
        <f t="shared" si="18"/>
        <v>0</v>
      </c>
      <c r="T101" s="296">
        <f t="shared" si="18"/>
        <v>0</v>
      </c>
    </row>
    <row r="102" spans="1:20" ht="12.75" customHeight="1">
      <c r="A102" s="411" t="s">
        <v>11</v>
      </c>
      <c r="B102" s="414" t="s">
        <v>9</v>
      </c>
      <c r="C102" s="467" t="s">
        <v>11</v>
      </c>
      <c r="D102" s="383" t="s">
        <v>88</v>
      </c>
      <c r="E102" s="397"/>
      <c r="F102" s="387" t="s">
        <v>46</v>
      </c>
      <c r="G102" s="389" t="s">
        <v>52</v>
      </c>
      <c r="H102" s="18" t="s">
        <v>44</v>
      </c>
      <c r="I102" s="28">
        <f>J102+L102</f>
        <v>0</v>
      </c>
      <c r="J102" s="29"/>
      <c r="K102" s="29"/>
      <c r="L102" s="30"/>
      <c r="M102" s="270">
        <f>N102+P102</f>
        <v>0</v>
      </c>
      <c r="N102" s="271"/>
      <c r="O102" s="271"/>
      <c r="P102" s="272"/>
      <c r="Q102" s="270">
        <f>R102+T102</f>
        <v>0</v>
      </c>
      <c r="R102" s="271">
        <v>0</v>
      </c>
      <c r="S102" s="271"/>
      <c r="T102" s="272"/>
    </row>
    <row r="103" spans="1:20" ht="13.5" thickBot="1">
      <c r="A103" s="413"/>
      <c r="B103" s="416"/>
      <c r="C103" s="469"/>
      <c r="D103" s="403"/>
      <c r="E103" s="422"/>
      <c r="F103" s="473"/>
      <c r="G103" s="402"/>
      <c r="H103" s="24" t="s">
        <v>10</v>
      </c>
      <c r="I103" s="40">
        <f>SUM(I102:I102)</f>
        <v>0</v>
      </c>
      <c r="J103" s="41">
        <f>SUM(J102:J102)</f>
        <v>0</v>
      </c>
      <c r="K103" s="41">
        <f>SUM(K102:K102)</f>
        <v>0</v>
      </c>
      <c r="L103" s="267">
        <f>SUM(L102:L102)</f>
        <v>0</v>
      </c>
      <c r="M103" s="292">
        <f t="shared" ref="M103:T103" si="19">SUM(M102:M102)</f>
        <v>0</v>
      </c>
      <c r="N103" s="295">
        <f t="shared" si="19"/>
        <v>0</v>
      </c>
      <c r="O103" s="295">
        <f t="shared" si="19"/>
        <v>0</v>
      </c>
      <c r="P103" s="296">
        <f t="shared" si="19"/>
        <v>0</v>
      </c>
      <c r="Q103" s="292">
        <f t="shared" si="19"/>
        <v>0</v>
      </c>
      <c r="R103" s="295">
        <f t="shared" si="19"/>
        <v>0</v>
      </c>
      <c r="S103" s="295">
        <f t="shared" si="19"/>
        <v>0</v>
      </c>
      <c r="T103" s="296">
        <f t="shared" si="19"/>
        <v>0</v>
      </c>
    </row>
    <row r="104" spans="1:20" ht="13.5" thickBot="1">
      <c r="A104" s="222" t="s">
        <v>11</v>
      </c>
      <c r="B104" s="224" t="s">
        <v>9</v>
      </c>
      <c r="C104" s="477" t="s">
        <v>12</v>
      </c>
      <c r="D104" s="435"/>
      <c r="E104" s="435"/>
      <c r="F104" s="435"/>
      <c r="G104" s="435"/>
      <c r="H104" s="436"/>
      <c r="I104" s="43">
        <f>SUM(I103,I101)</f>
        <v>10</v>
      </c>
      <c r="J104" s="43">
        <f>SUM(J103,J101)</f>
        <v>10</v>
      </c>
      <c r="K104" s="43">
        <f>SUM(K103,K101)</f>
        <v>0</v>
      </c>
      <c r="L104" s="44">
        <f>SUM(L103,L101)</f>
        <v>0</v>
      </c>
      <c r="M104" s="43">
        <f t="shared" ref="M104:T104" si="20">SUM(M103,M101)</f>
        <v>10</v>
      </c>
      <c r="N104" s="43">
        <f t="shared" si="20"/>
        <v>10</v>
      </c>
      <c r="O104" s="43">
        <f t="shared" si="20"/>
        <v>0</v>
      </c>
      <c r="P104" s="44">
        <f t="shared" si="20"/>
        <v>0</v>
      </c>
      <c r="Q104" s="43">
        <f t="shared" si="20"/>
        <v>0</v>
      </c>
      <c r="R104" s="43">
        <f t="shared" si="20"/>
        <v>0</v>
      </c>
      <c r="S104" s="43">
        <f t="shared" si="20"/>
        <v>0</v>
      </c>
      <c r="T104" s="44">
        <f t="shared" si="20"/>
        <v>0</v>
      </c>
    </row>
    <row r="105" spans="1:20" ht="13.5" thickBot="1">
      <c r="A105" s="13" t="s">
        <v>11</v>
      </c>
      <c r="B105" s="14" t="s">
        <v>11</v>
      </c>
      <c r="C105" s="437" t="s">
        <v>86</v>
      </c>
      <c r="D105" s="438"/>
      <c r="E105" s="438"/>
      <c r="F105" s="438"/>
      <c r="G105" s="438"/>
      <c r="H105" s="438"/>
      <c r="I105" s="438"/>
      <c r="J105" s="438"/>
      <c r="K105" s="438"/>
      <c r="L105" s="438"/>
      <c r="M105" s="529"/>
      <c r="N105" s="438"/>
      <c r="O105" s="438"/>
      <c r="P105" s="438"/>
      <c r="Q105" s="438"/>
      <c r="R105" s="438"/>
      <c r="S105" s="438"/>
      <c r="T105" s="439"/>
    </row>
    <row r="106" spans="1:20" ht="12.75" customHeight="1">
      <c r="A106" s="411" t="s">
        <v>11</v>
      </c>
      <c r="B106" s="414" t="s">
        <v>11</v>
      </c>
      <c r="C106" s="417" t="s">
        <v>9</v>
      </c>
      <c r="D106" s="442" t="s">
        <v>97</v>
      </c>
      <c r="E106" s="520"/>
      <c r="F106" s="440" t="s">
        <v>46</v>
      </c>
      <c r="G106" s="389" t="s">
        <v>52</v>
      </c>
      <c r="H106" s="22" t="s">
        <v>44</v>
      </c>
      <c r="I106" s="28">
        <f>J106+L106</f>
        <v>10</v>
      </c>
      <c r="J106" s="29"/>
      <c r="K106" s="29"/>
      <c r="L106" s="30">
        <v>10</v>
      </c>
      <c r="M106" s="270">
        <f>N106+P106</f>
        <v>10</v>
      </c>
      <c r="N106" s="271"/>
      <c r="O106" s="271"/>
      <c r="P106" s="272">
        <v>10</v>
      </c>
      <c r="Q106" s="270">
        <v>0</v>
      </c>
      <c r="R106" s="271">
        <v>0</v>
      </c>
      <c r="S106" s="271">
        <v>0</v>
      </c>
      <c r="T106" s="272">
        <v>0</v>
      </c>
    </row>
    <row r="107" spans="1:20">
      <c r="A107" s="412"/>
      <c r="B107" s="415"/>
      <c r="C107" s="418"/>
      <c r="D107" s="443"/>
      <c r="E107" s="521"/>
      <c r="F107" s="441"/>
      <c r="G107" s="390"/>
      <c r="H107" s="46"/>
      <c r="I107" s="32">
        <f>J107+L107</f>
        <v>0</v>
      </c>
      <c r="J107" s="33"/>
      <c r="K107" s="33"/>
      <c r="L107" s="34"/>
      <c r="M107" s="273">
        <f>N107+P107</f>
        <v>0</v>
      </c>
      <c r="N107" s="280"/>
      <c r="O107" s="280"/>
      <c r="P107" s="281"/>
      <c r="Q107" s="273">
        <f>R107+T107</f>
        <v>0</v>
      </c>
      <c r="R107" s="280">
        <v>0</v>
      </c>
      <c r="S107" s="280">
        <v>0</v>
      </c>
      <c r="T107" s="281">
        <v>0</v>
      </c>
    </row>
    <row r="108" spans="1:20" ht="13.5" thickBot="1">
      <c r="A108" s="413"/>
      <c r="B108" s="416"/>
      <c r="C108" s="419"/>
      <c r="D108" s="444"/>
      <c r="E108" s="522"/>
      <c r="F108" s="445"/>
      <c r="G108" s="402"/>
      <c r="H108" s="17" t="s">
        <v>10</v>
      </c>
      <c r="I108" s="40">
        <f>SUM(I106:I107)</f>
        <v>10</v>
      </c>
      <c r="J108" s="41">
        <f>SUM(J106:J107)</f>
        <v>0</v>
      </c>
      <c r="K108" s="41">
        <f>SUM(K106:K107)</f>
        <v>0</v>
      </c>
      <c r="L108" s="267">
        <f>SUM(L106:L107)</f>
        <v>10</v>
      </c>
      <c r="M108" s="292">
        <f t="shared" ref="M108:S108" si="21">SUM(M106:M107)</f>
        <v>10</v>
      </c>
      <c r="N108" s="295">
        <f t="shared" si="21"/>
        <v>0</v>
      </c>
      <c r="O108" s="295">
        <f t="shared" si="21"/>
        <v>0</v>
      </c>
      <c r="P108" s="296">
        <f t="shared" si="21"/>
        <v>10</v>
      </c>
      <c r="Q108" s="292">
        <f t="shared" si="21"/>
        <v>0</v>
      </c>
      <c r="R108" s="295">
        <f t="shared" si="21"/>
        <v>0</v>
      </c>
      <c r="S108" s="295">
        <f t="shared" si="21"/>
        <v>0</v>
      </c>
      <c r="T108" s="296">
        <v>0</v>
      </c>
    </row>
    <row r="109" spans="1:20" ht="26.25" customHeight="1">
      <c r="A109" s="411" t="s">
        <v>11</v>
      </c>
      <c r="B109" s="414" t="s">
        <v>11</v>
      </c>
      <c r="C109" s="467" t="s">
        <v>11</v>
      </c>
      <c r="D109" s="383" t="s">
        <v>148</v>
      </c>
      <c r="E109" s="397" t="s">
        <v>125</v>
      </c>
      <c r="F109" s="387" t="s">
        <v>46</v>
      </c>
      <c r="G109" s="389" t="s">
        <v>52</v>
      </c>
      <c r="H109" s="18" t="s">
        <v>44</v>
      </c>
      <c r="I109" s="28">
        <f>J109+L109</f>
        <v>20</v>
      </c>
      <c r="J109" s="29"/>
      <c r="K109" s="29"/>
      <c r="L109" s="30">
        <v>20</v>
      </c>
      <c r="M109" s="270">
        <f>N109+P109</f>
        <v>20</v>
      </c>
      <c r="N109" s="271"/>
      <c r="O109" s="271"/>
      <c r="P109" s="272">
        <v>20</v>
      </c>
      <c r="Q109" s="270">
        <v>0</v>
      </c>
      <c r="R109" s="271">
        <v>0</v>
      </c>
      <c r="S109" s="271">
        <v>0</v>
      </c>
      <c r="T109" s="272">
        <v>0</v>
      </c>
    </row>
    <row r="110" spans="1:20" ht="15" customHeight="1">
      <c r="A110" s="412"/>
      <c r="B110" s="415"/>
      <c r="C110" s="468"/>
      <c r="D110" s="395"/>
      <c r="E110" s="398"/>
      <c r="F110" s="388"/>
      <c r="G110" s="390"/>
      <c r="H110" s="91"/>
      <c r="I110" s="72">
        <f>J110+L110</f>
        <v>0</v>
      </c>
      <c r="J110" s="69"/>
      <c r="K110" s="69"/>
      <c r="L110" s="70"/>
      <c r="M110" s="282">
        <f>N110+P110</f>
        <v>0</v>
      </c>
      <c r="N110" s="283"/>
      <c r="O110" s="283"/>
      <c r="P110" s="284"/>
      <c r="Q110" s="282">
        <f>R110+T110</f>
        <v>0</v>
      </c>
      <c r="R110" s="283">
        <v>0</v>
      </c>
      <c r="S110" s="283">
        <v>0</v>
      </c>
      <c r="T110" s="284">
        <v>0</v>
      </c>
    </row>
    <row r="111" spans="1:20" ht="13.5" thickBot="1">
      <c r="A111" s="413"/>
      <c r="B111" s="416"/>
      <c r="C111" s="469"/>
      <c r="D111" s="403"/>
      <c r="E111" s="422"/>
      <c r="F111" s="473"/>
      <c r="G111" s="402"/>
      <c r="H111" s="24" t="s">
        <v>10</v>
      </c>
      <c r="I111" s="40">
        <f>SUM(I109:I110)</f>
        <v>20</v>
      </c>
      <c r="J111" s="41">
        <f>SUM(J109:J110)</f>
        <v>0</v>
      </c>
      <c r="K111" s="41">
        <f>SUM(K109:K110)</f>
        <v>0</v>
      </c>
      <c r="L111" s="267">
        <f>SUM(L109:L110)</f>
        <v>20</v>
      </c>
      <c r="M111" s="292">
        <f t="shared" ref="M111:T111" si="22">SUM(M109:M110)</f>
        <v>20</v>
      </c>
      <c r="N111" s="295">
        <f t="shared" si="22"/>
        <v>0</v>
      </c>
      <c r="O111" s="295">
        <f t="shared" si="22"/>
        <v>0</v>
      </c>
      <c r="P111" s="296">
        <f t="shared" si="22"/>
        <v>20</v>
      </c>
      <c r="Q111" s="292">
        <f t="shared" si="22"/>
        <v>0</v>
      </c>
      <c r="R111" s="295">
        <f t="shared" si="22"/>
        <v>0</v>
      </c>
      <c r="S111" s="295">
        <f t="shared" si="22"/>
        <v>0</v>
      </c>
      <c r="T111" s="296">
        <f t="shared" si="22"/>
        <v>0</v>
      </c>
    </row>
    <row r="112" spans="1:20" ht="12.75" customHeight="1">
      <c r="A112" s="411" t="s">
        <v>11</v>
      </c>
      <c r="B112" s="414" t="s">
        <v>11</v>
      </c>
      <c r="C112" s="417" t="s">
        <v>45</v>
      </c>
      <c r="D112" s="442" t="s">
        <v>90</v>
      </c>
      <c r="E112" s="520" t="s">
        <v>130</v>
      </c>
      <c r="F112" s="440" t="s">
        <v>46</v>
      </c>
      <c r="G112" s="389" t="s">
        <v>101</v>
      </c>
      <c r="H112" s="22" t="s">
        <v>44</v>
      </c>
      <c r="I112" s="28">
        <f>J112+L112</f>
        <v>0</v>
      </c>
      <c r="J112" s="29"/>
      <c r="K112" s="29"/>
      <c r="L112" s="30"/>
      <c r="M112" s="270">
        <f>N112+P112</f>
        <v>0</v>
      </c>
      <c r="N112" s="271"/>
      <c r="O112" s="271"/>
      <c r="P112" s="272"/>
      <c r="Q112" s="270">
        <f>R112+T112</f>
        <v>0</v>
      </c>
      <c r="R112" s="271">
        <v>0</v>
      </c>
      <c r="S112" s="271">
        <v>0</v>
      </c>
      <c r="T112" s="272">
        <v>0</v>
      </c>
    </row>
    <row r="113" spans="1:20" ht="14.25" customHeight="1">
      <c r="A113" s="412"/>
      <c r="B113" s="415"/>
      <c r="C113" s="418"/>
      <c r="D113" s="443"/>
      <c r="E113" s="521"/>
      <c r="F113" s="441"/>
      <c r="G113" s="390"/>
      <c r="H113" s="46"/>
      <c r="I113" s="32">
        <f>J113+L113</f>
        <v>0</v>
      </c>
      <c r="J113" s="33"/>
      <c r="K113" s="33"/>
      <c r="L113" s="34"/>
      <c r="M113" s="273">
        <f>N113+P113</f>
        <v>0</v>
      </c>
      <c r="N113" s="280"/>
      <c r="O113" s="280"/>
      <c r="P113" s="281"/>
      <c r="Q113" s="273">
        <f>R113+T113</f>
        <v>0</v>
      </c>
      <c r="R113" s="280">
        <v>0</v>
      </c>
      <c r="S113" s="280">
        <v>0</v>
      </c>
      <c r="T113" s="281">
        <v>0</v>
      </c>
    </row>
    <row r="114" spans="1:20" ht="14.25" customHeight="1" thickBot="1">
      <c r="A114" s="413"/>
      <c r="B114" s="416"/>
      <c r="C114" s="419"/>
      <c r="D114" s="444"/>
      <c r="E114" s="522"/>
      <c r="F114" s="445"/>
      <c r="G114" s="402"/>
      <c r="H114" s="17" t="s">
        <v>10</v>
      </c>
      <c r="I114" s="40">
        <f>SUM(I112:I113)</f>
        <v>0</v>
      </c>
      <c r="J114" s="41">
        <f>SUM(J112:J113)</f>
        <v>0</v>
      </c>
      <c r="K114" s="41">
        <f>SUM(K112:K113)</f>
        <v>0</v>
      </c>
      <c r="L114" s="267">
        <f>SUM(L112:L113)</f>
        <v>0</v>
      </c>
      <c r="M114" s="292">
        <f t="shared" ref="M114:T114" si="23">SUM(M112:M113)</f>
        <v>0</v>
      </c>
      <c r="N114" s="295">
        <f t="shared" si="23"/>
        <v>0</v>
      </c>
      <c r="O114" s="295">
        <f t="shared" si="23"/>
        <v>0</v>
      </c>
      <c r="P114" s="296">
        <f t="shared" si="23"/>
        <v>0</v>
      </c>
      <c r="Q114" s="292">
        <f t="shared" si="23"/>
        <v>0</v>
      </c>
      <c r="R114" s="295">
        <f t="shared" si="23"/>
        <v>0</v>
      </c>
      <c r="S114" s="295">
        <f t="shared" si="23"/>
        <v>0</v>
      </c>
      <c r="T114" s="296">
        <f t="shared" si="23"/>
        <v>0</v>
      </c>
    </row>
    <row r="115" spans="1:20" ht="14.25" customHeight="1">
      <c r="A115" s="411" t="s">
        <v>11</v>
      </c>
      <c r="B115" s="414" t="s">
        <v>11</v>
      </c>
      <c r="C115" s="417" t="s">
        <v>46</v>
      </c>
      <c r="D115" s="442" t="s">
        <v>153</v>
      </c>
      <c r="E115" s="520" t="s">
        <v>130</v>
      </c>
      <c r="F115" s="440" t="s">
        <v>46</v>
      </c>
      <c r="G115" s="389" t="s">
        <v>52</v>
      </c>
      <c r="H115" s="22" t="s">
        <v>44</v>
      </c>
      <c r="I115" s="28">
        <f>J115+L115</f>
        <v>0</v>
      </c>
      <c r="J115" s="29"/>
      <c r="K115" s="29"/>
      <c r="L115" s="30"/>
      <c r="M115" s="270">
        <f>N115+P115</f>
        <v>0</v>
      </c>
      <c r="N115" s="271"/>
      <c r="O115" s="271"/>
      <c r="P115" s="272"/>
      <c r="Q115" s="270">
        <f>R115+T115</f>
        <v>0</v>
      </c>
      <c r="R115" s="271">
        <v>0</v>
      </c>
      <c r="S115" s="271">
        <v>0</v>
      </c>
      <c r="T115" s="272">
        <v>0</v>
      </c>
    </row>
    <row r="116" spans="1:20" ht="14.25" customHeight="1">
      <c r="A116" s="412"/>
      <c r="B116" s="415"/>
      <c r="C116" s="418"/>
      <c r="D116" s="443"/>
      <c r="E116" s="521"/>
      <c r="F116" s="441"/>
      <c r="G116" s="390"/>
      <c r="H116" s="46"/>
      <c r="I116" s="32">
        <f>J116+L116</f>
        <v>0</v>
      </c>
      <c r="J116" s="33"/>
      <c r="K116" s="33"/>
      <c r="L116" s="34"/>
      <c r="M116" s="273">
        <f>N116+P116</f>
        <v>0</v>
      </c>
      <c r="N116" s="280"/>
      <c r="O116" s="280"/>
      <c r="P116" s="281"/>
      <c r="Q116" s="273">
        <f>R116+T116</f>
        <v>0</v>
      </c>
      <c r="R116" s="280">
        <v>0</v>
      </c>
      <c r="S116" s="280">
        <v>0</v>
      </c>
      <c r="T116" s="281">
        <v>0</v>
      </c>
    </row>
    <row r="117" spans="1:20" ht="14.25" customHeight="1" thickBot="1">
      <c r="A117" s="413"/>
      <c r="B117" s="416"/>
      <c r="C117" s="419"/>
      <c r="D117" s="444"/>
      <c r="E117" s="522"/>
      <c r="F117" s="445"/>
      <c r="G117" s="402"/>
      <c r="H117" s="17" t="s">
        <v>10</v>
      </c>
      <c r="I117" s="40">
        <f>SUM(I115:I116)</f>
        <v>0</v>
      </c>
      <c r="J117" s="41">
        <f>SUM(J115:J116)</f>
        <v>0</v>
      </c>
      <c r="K117" s="41">
        <f>SUM(K115:K116)</f>
        <v>0</v>
      </c>
      <c r="L117" s="267">
        <f>SUM(L115:L116)</f>
        <v>0</v>
      </c>
      <c r="M117" s="292">
        <f t="shared" ref="M117:T117" si="24">SUM(M115:M116)</f>
        <v>0</v>
      </c>
      <c r="N117" s="295">
        <f t="shared" si="24"/>
        <v>0</v>
      </c>
      <c r="O117" s="295">
        <f t="shared" si="24"/>
        <v>0</v>
      </c>
      <c r="P117" s="296">
        <f t="shared" si="24"/>
        <v>0</v>
      </c>
      <c r="Q117" s="292">
        <f t="shared" si="24"/>
        <v>0</v>
      </c>
      <c r="R117" s="295">
        <f t="shared" si="24"/>
        <v>0</v>
      </c>
      <c r="S117" s="295">
        <f t="shared" si="24"/>
        <v>0</v>
      </c>
      <c r="T117" s="296">
        <f t="shared" si="24"/>
        <v>0</v>
      </c>
    </row>
    <row r="118" spans="1:20" ht="14.25" customHeight="1" thickBot="1">
      <c r="A118" s="23" t="s">
        <v>9</v>
      </c>
      <c r="B118" s="14" t="s">
        <v>11</v>
      </c>
      <c r="C118" s="435" t="s">
        <v>12</v>
      </c>
      <c r="D118" s="435"/>
      <c r="E118" s="435"/>
      <c r="F118" s="435"/>
      <c r="G118" s="435"/>
      <c r="H118" s="436"/>
      <c r="I118" s="43">
        <f>J118+L118</f>
        <v>30</v>
      </c>
      <c r="J118" s="43">
        <f>J117+J114+J111+J108</f>
        <v>0</v>
      </c>
      <c r="K118" s="43">
        <f>K117+K114+K111+K108</f>
        <v>0</v>
      </c>
      <c r="L118" s="44">
        <f>L117+L114+L111+L108</f>
        <v>30</v>
      </c>
      <c r="M118" s="43">
        <f>N118+P118</f>
        <v>30</v>
      </c>
      <c r="N118" s="43">
        <f>N117+N114+N111+N108</f>
        <v>0</v>
      </c>
      <c r="O118" s="43">
        <f>O117+O114+O111+O108</f>
        <v>0</v>
      </c>
      <c r="P118" s="44">
        <f>P117+P114+P111+P108</f>
        <v>30</v>
      </c>
      <c r="Q118" s="43">
        <f>R118+T118</f>
        <v>0</v>
      </c>
      <c r="R118" s="43">
        <f>R117+R114+R111+R108</f>
        <v>0</v>
      </c>
      <c r="S118" s="43">
        <f>S117+S114+S111+S108</f>
        <v>0</v>
      </c>
      <c r="T118" s="44">
        <f>T117+T114+T111+T108</f>
        <v>0</v>
      </c>
    </row>
    <row r="119" spans="1:20" ht="14.25" customHeight="1" thickBot="1">
      <c r="A119" s="13" t="s">
        <v>11</v>
      </c>
      <c r="B119" s="452" t="s">
        <v>13</v>
      </c>
      <c r="C119" s="453"/>
      <c r="D119" s="453"/>
      <c r="E119" s="453"/>
      <c r="F119" s="453"/>
      <c r="G119" s="453"/>
      <c r="H119" s="454"/>
      <c r="I119" s="26">
        <f>J119+L119</f>
        <v>40</v>
      </c>
      <c r="J119" s="26">
        <f>J118+J104</f>
        <v>10</v>
      </c>
      <c r="K119" s="26">
        <f>K118+K104</f>
        <v>0</v>
      </c>
      <c r="L119" s="27">
        <f>L118+L104</f>
        <v>30</v>
      </c>
      <c r="M119" s="26">
        <f>SUM(M118,M104)</f>
        <v>40</v>
      </c>
      <c r="N119" s="26">
        <f>N118+N104</f>
        <v>10</v>
      </c>
      <c r="O119" s="26">
        <f>O118+O104</f>
        <v>0</v>
      </c>
      <c r="P119" s="27">
        <f>P118+P104</f>
        <v>30</v>
      </c>
      <c r="Q119" s="26">
        <f>R119+T119</f>
        <v>0</v>
      </c>
      <c r="R119" s="26">
        <f>R118+R104</f>
        <v>0</v>
      </c>
      <c r="S119" s="26">
        <f>S118+S104</f>
        <v>0</v>
      </c>
      <c r="T119" s="27">
        <f>T118+T104</f>
        <v>0</v>
      </c>
    </row>
    <row r="120" spans="1:20" ht="14.25" customHeight="1" thickBot="1">
      <c r="A120" s="25" t="s">
        <v>9</v>
      </c>
      <c r="B120" s="484" t="s">
        <v>137</v>
      </c>
      <c r="C120" s="485"/>
      <c r="D120" s="485"/>
      <c r="E120" s="485"/>
      <c r="F120" s="485"/>
      <c r="G120" s="485"/>
      <c r="H120" s="486"/>
      <c r="I120" s="51">
        <f>SUM(I96,I119)</f>
        <v>3463</v>
      </c>
      <c r="J120" s="52">
        <f>SUM(J96,J119)</f>
        <v>2513.4</v>
      </c>
      <c r="K120" s="52">
        <f>SUM(K96,K119)</f>
        <v>68.599999999999994</v>
      </c>
      <c r="L120" s="50">
        <f>SUM(L96,L119)</f>
        <v>949.59999999999991</v>
      </c>
      <c r="M120" s="51">
        <f>SUM(M119,M96)</f>
        <v>3629.6000000000004</v>
      </c>
      <c r="N120" s="52">
        <f t="shared" ref="N120:T120" si="25">SUM(N96,N119)</f>
        <v>2583.5</v>
      </c>
      <c r="O120" s="52">
        <f t="shared" si="25"/>
        <v>102.69999999999999</v>
      </c>
      <c r="P120" s="50">
        <f t="shared" si="25"/>
        <v>1046.0999999999999</v>
      </c>
      <c r="Q120" s="51">
        <f t="shared" si="25"/>
        <v>166.60000000000036</v>
      </c>
      <c r="R120" s="52">
        <f t="shared" si="25"/>
        <v>70.099999999999909</v>
      </c>
      <c r="S120" s="52">
        <f t="shared" si="25"/>
        <v>34.099999999999994</v>
      </c>
      <c r="T120" s="50">
        <f t="shared" si="25"/>
        <v>96.5</v>
      </c>
    </row>
    <row r="121" spans="1:20" s="191" customFormat="1" ht="74.25" customHeight="1">
      <c r="A121" s="528" t="s">
        <v>121</v>
      </c>
      <c r="B121" s="528"/>
      <c r="C121" s="528"/>
      <c r="D121" s="528"/>
      <c r="E121" s="528"/>
      <c r="F121" s="528"/>
      <c r="G121" s="528"/>
      <c r="H121" s="528"/>
      <c r="I121" s="528"/>
      <c r="J121" s="528"/>
      <c r="K121" s="528"/>
      <c r="L121" s="528"/>
      <c r="M121" s="528"/>
      <c r="N121" s="528"/>
      <c r="O121" s="528"/>
      <c r="P121" s="528"/>
      <c r="Q121" s="528"/>
      <c r="R121" s="528"/>
      <c r="S121" s="528"/>
      <c r="T121" s="528"/>
    </row>
    <row r="122" spans="1:20" s="191" customFormat="1" ht="39.75" customHeight="1" thickBot="1">
      <c r="A122" s="491" t="s">
        <v>18</v>
      </c>
      <c r="B122" s="491"/>
      <c r="C122" s="491"/>
      <c r="D122" s="491"/>
      <c r="E122" s="491"/>
      <c r="F122" s="491"/>
      <c r="G122" s="491"/>
      <c r="H122" s="491"/>
      <c r="I122" s="491"/>
      <c r="J122" s="491"/>
      <c r="K122" s="491"/>
      <c r="L122" s="491"/>
    </row>
    <row r="123" spans="1:20" ht="30" customHeight="1" thickBot="1">
      <c r="A123" s="492" t="s">
        <v>14</v>
      </c>
      <c r="B123" s="493"/>
      <c r="C123" s="493"/>
      <c r="D123" s="493"/>
      <c r="E123" s="493"/>
      <c r="F123" s="493"/>
      <c r="G123" s="493"/>
      <c r="H123" s="494"/>
      <c r="I123" s="492" t="s">
        <v>33</v>
      </c>
      <c r="J123" s="493"/>
      <c r="K123" s="493"/>
      <c r="L123" s="494"/>
      <c r="M123" s="492" t="s">
        <v>154</v>
      </c>
      <c r="N123" s="493"/>
      <c r="O123" s="493"/>
      <c r="P123" s="494"/>
      <c r="Q123" s="492" t="s">
        <v>155</v>
      </c>
      <c r="R123" s="493"/>
      <c r="S123" s="493"/>
      <c r="T123" s="494"/>
    </row>
    <row r="124" spans="1:20" ht="14.25" customHeight="1">
      <c r="A124" s="478" t="s">
        <v>19</v>
      </c>
      <c r="B124" s="479"/>
      <c r="C124" s="479"/>
      <c r="D124" s="479"/>
      <c r="E124" s="479"/>
      <c r="F124" s="479"/>
      <c r="G124" s="479"/>
      <c r="H124" s="480"/>
      <c r="I124" s="481">
        <f>SUM(I125:L126)</f>
        <v>700.8</v>
      </c>
      <c r="J124" s="482"/>
      <c r="K124" s="482"/>
      <c r="L124" s="483"/>
      <c r="M124" s="481">
        <f ca="1">SUM(M125:P127)</f>
        <v>717.3</v>
      </c>
      <c r="N124" s="482"/>
      <c r="O124" s="482"/>
      <c r="P124" s="483"/>
      <c r="Q124" s="481">
        <f>Q125+Q126+Q127</f>
        <v>16.5</v>
      </c>
      <c r="R124" s="482"/>
      <c r="S124" s="482"/>
      <c r="T124" s="483"/>
    </row>
    <row r="125" spans="1:20" ht="14.25" customHeight="1">
      <c r="A125" s="510" t="s">
        <v>35</v>
      </c>
      <c r="B125" s="511"/>
      <c r="C125" s="511"/>
      <c r="D125" s="511"/>
      <c r="E125" s="511"/>
      <c r="F125" s="511"/>
      <c r="G125" s="511"/>
      <c r="H125" s="512"/>
      <c r="I125" s="498">
        <f>SUMIF(H12:H120,"SB",I12:I120)</f>
        <v>690</v>
      </c>
      <c r="J125" s="499"/>
      <c r="K125" s="499"/>
      <c r="L125" s="500"/>
      <c r="M125" s="498">
        <f>SUMIF(H12:H115,H99,M12:M117)</f>
        <v>690</v>
      </c>
      <c r="N125" s="499"/>
      <c r="O125" s="499"/>
      <c r="P125" s="500"/>
      <c r="Q125" s="498">
        <f>SUMIF(P12:P120,"SB",Q12:Q120)</f>
        <v>0</v>
      </c>
      <c r="R125" s="499"/>
      <c r="S125" s="499"/>
      <c r="T125" s="500"/>
    </row>
    <row r="126" spans="1:20" ht="14.25" customHeight="1">
      <c r="A126" s="495" t="s">
        <v>141</v>
      </c>
      <c r="B126" s="496"/>
      <c r="C126" s="496"/>
      <c r="D126" s="496"/>
      <c r="E126" s="496"/>
      <c r="F126" s="496"/>
      <c r="G126" s="496"/>
      <c r="H126" s="497"/>
      <c r="I126" s="498">
        <f>SUMIF(H12:H116,"SB(L)",I12:I116)</f>
        <v>10.8</v>
      </c>
      <c r="J126" s="499"/>
      <c r="K126" s="499"/>
      <c r="L126" s="500"/>
      <c r="M126" s="498">
        <f ca="1">SUMIF(H12:I117,H75,M12:M117)</f>
        <v>10.8</v>
      </c>
      <c r="N126" s="499"/>
      <c r="O126" s="499"/>
      <c r="P126" s="500"/>
      <c r="Q126" s="498">
        <f>SUMIF(P12:P116,"SB(L)",Q12:Q116)</f>
        <v>0</v>
      </c>
      <c r="R126" s="499"/>
      <c r="S126" s="499"/>
      <c r="T126" s="500"/>
    </row>
    <row r="127" spans="1:20" ht="14.25" customHeight="1">
      <c r="A127" s="495" t="s">
        <v>161</v>
      </c>
      <c r="B127" s="496"/>
      <c r="C127" s="496"/>
      <c r="D127" s="496"/>
      <c r="E127" s="496"/>
      <c r="F127" s="496"/>
      <c r="G127" s="496"/>
      <c r="H127" s="497"/>
      <c r="I127" s="498"/>
      <c r="J127" s="499"/>
      <c r="K127" s="499"/>
      <c r="L127" s="500"/>
      <c r="M127" s="498">
        <f>M13</f>
        <v>16.5</v>
      </c>
      <c r="N127" s="499"/>
      <c r="O127" s="499"/>
      <c r="P127" s="500"/>
      <c r="Q127" s="498">
        <f>M127-I127</f>
        <v>16.5</v>
      </c>
      <c r="R127" s="499"/>
      <c r="S127" s="499"/>
      <c r="T127" s="500"/>
    </row>
    <row r="128" spans="1:20">
      <c r="A128" s="513" t="s">
        <v>20</v>
      </c>
      <c r="B128" s="514"/>
      <c r="C128" s="514"/>
      <c r="D128" s="514"/>
      <c r="E128" s="514"/>
      <c r="F128" s="514"/>
      <c r="G128" s="514"/>
      <c r="H128" s="515"/>
      <c r="I128" s="516">
        <f>SUM(I129:L130)</f>
        <v>2762.2</v>
      </c>
      <c r="J128" s="517"/>
      <c r="K128" s="517"/>
      <c r="L128" s="518"/>
      <c r="M128" s="516">
        <f>SUM(M129:P130)</f>
        <v>2912.3</v>
      </c>
      <c r="N128" s="517"/>
      <c r="O128" s="517"/>
      <c r="P128" s="518"/>
      <c r="Q128" s="516">
        <f>SUM(Q129:T130)</f>
        <v>150.09999999999991</v>
      </c>
      <c r="R128" s="517"/>
      <c r="S128" s="517"/>
      <c r="T128" s="518"/>
    </row>
    <row r="129" spans="1:20">
      <c r="A129" s="507" t="s">
        <v>36</v>
      </c>
      <c r="B129" s="508"/>
      <c r="C129" s="508"/>
      <c r="D129" s="508"/>
      <c r="E129" s="508"/>
      <c r="F129" s="508"/>
      <c r="G129" s="508"/>
      <c r="H129" s="509"/>
      <c r="I129" s="498">
        <f>SUMIF(H12:H120,"ES",I12:I120)</f>
        <v>562.20000000000005</v>
      </c>
      <c r="J129" s="499"/>
      <c r="K129" s="499"/>
      <c r="L129" s="500"/>
      <c r="M129" s="498">
        <f>SUMIF(H12:H115,H14,M12:M117)</f>
        <v>712.3</v>
      </c>
      <c r="N129" s="499"/>
      <c r="O129" s="499"/>
      <c r="P129" s="500"/>
      <c r="Q129" s="498">
        <f>M129-I129</f>
        <v>150.09999999999991</v>
      </c>
      <c r="R129" s="499"/>
      <c r="S129" s="499"/>
      <c r="T129" s="500"/>
    </row>
    <row r="130" spans="1:20">
      <c r="A130" s="495" t="s">
        <v>37</v>
      </c>
      <c r="B130" s="496"/>
      <c r="C130" s="496"/>
      <c r="D130" s="496"/>
      <c r="E130" s="496"/>
      <c r="F130" s="496"/>
      <c r="G130" s="496"/>
      <c r="H130" s="497"/>
      <c r="I130" s="498">
        <f>SUMIF(H12:H120,"LRVB",I12:I120)</f>
        <v>2200</v>
      </c>
      <c r="J130" s="499"/>
      <c r="K130" s="499"/>
      <c r="L130" s="500"/>
      <c r="M130" s="498">
        <f>SUMIF(H12:H115,H74,M12:M117)</f>
        <v>2200</v>
      </c>
      <c r="N130" s="499"/>
      <c r="O130" s="499"/>
      <c r="P130" s="500"/>
      <c r="Q130" s="498">
        <f>SUMIF(P12:P120,"LRVB",Q12:Q120)</f>
        <v>0</v>
      </c>
      <c r="R130" s="499"/>
      <c r="S130" s="499"/>
      <c r="T130" s="500"/>
    </row>
    <row r="131" spans="1:20" ht="13.5" thickBot="1">
      <c r="A131" s="501" t="s">
        <v>21</v>
      </c>
      <c r="B131" s="502"/>
      <c r="C131" s="502"/>
      <c r="D131" s="502"/>
      <c r="E131" s="502"/>
      <c r="F131" s="502"/>
      <c r="G131" s="502"/>
      <c r="H131" s="503"/>
      <c r="I131" s="504">
        <f>SUM(I124,I128)</f>
        <v>3463</v>
      </c>
      <c r="J131" s="505"/>
      <c r="K131" s="505"/>
      <c r="L131" s="506"/>
      <c r="M131" s="504">
        <f ca="1">SUM(M128,M124)</f>
        <v>3629.6000000000004</v>
      </c>
      <c r="N131" s="505"/>
      <c r="O131" s="505"/>
      <c r="P131" s="506"/>
      <c r="Q131" s="504">
        <f>SUM(Q124,Q128)</f>
        <v>166.59999999999991</v>
      </c>
      <c r="R131" s="505"/>
      <c r="S131" s="505"/>
      <c r="T131" s="506"/>
    </row>
    <row r="132" spans="1:20" ht="9.75" customHeight="1"/>
    <row r="133" spans="1:20" hidden="1"/>
    <row r="134" spans="1:20" ht="2.25" hidden="1" customHeight="1"/>
    <row r="135" spans="1:20" hidden="1"/>
    <row r="136" spans="1:20" hidden="1"/>
    <row r="137" spans="1:20" hidden="1"/>
    <row r="138" spans="1:20" hidden="1"/>
    <row r="139" spans="1:20" hidden="1"/>
    <row r="140" spans="1:20" hidden="1"/>
    <row r="141" spans="1:20" hidden="1"/>
    <row r="142" spans="1:20" hidden="1"/>
    <row r="143" spans="1:20" hidden="1"/>
    <row r="144" spans="1:20" hidden="1"/>
    <row r="145" hidden="1"/>
  </sheetData>
  <mergeCells count="221">
    <mergeCell ref="M131:P131"/>
    <mergeCell ref="Q5:T5"/>
    <mergeCell ref="Q6:Q7"/>
    <mergeCell ref="R6:S6"/>
    <mergeCell ref="T6:T7"/>
    <mergeCell ref="Q123:T123"/>
    <mergeCell ref="Q124:T124"/>
    <mergeCell ref="Q125:T125"/>
    <mergeCell ref="Q126:T126"/>
    <mergeCell ref="Q128:T128"/>
    <mergeCell ref="Q129:T129"/>
    <mergeCell ref="Q130:T130"/>
    <mergeCell ref="M129:P129"/>
    <mergeCell ref="M130:P130"/>
    <mergeCell ref="Q131:T131"/>
    <mergeCell ref="M8:T8"/>
    <mergeCell ref="M10:T10"/>
    <mergeCell ref="M11:T11"/>
    <mergeCell ref="M123:P123"/>
    <mergeCell ref="M124:P124"/>
    <mergeCell ref="M125:P125"/>
    <mergeCell ref="M126:P126"/>
    <mergeCell ref="M128:P128"/>
    <mergeCell ref="M67:T67"/>
    <mergeCell ref="M82:T82"/>
    <mergeCell ref="M97:T97"/>
    <mergeCell ref="M98:T98"/>
    <mergeCell ref="M105:T105"/>
    <mergeCell ref="M5:P5"/>
    <mergeCell ref="M6:M7"/>
    <mergeCell ref="N6:O6"/>
    <mergeCell ref="P6:P7"/>
    <mergeCell ref="I123:L123"/>
    <mergeCell ref="A121:T121"/>
    <mergeCell ref="C82:L82"/>
    <mergeCell ref="B120:H120"/>
    <mergeCell ref="A122:L122"/>
    <mergeCell ref="A123:H123"/>
    <mergeCell ref="D102:D103"/>
    <mergeCell ref="A93:A94"/>
    <mergeCell ref="B93:B94"/>
    <mergeCell ref="A99:A101"/>
    <mergeCell ref="E99:E101"/>
    <mergeCell ref="E93:E94"/>
    <mergeCell ref="G83:G86"/>
    <mergeCell ref="G87:G89"/>
    <mergeCell ref="F99:F101"/>
    <mergeCell ref="B96:H96"/>
    <mergeCell ref="C99:C101"/>
    <mergeCell ref="B99:B101"/>
    <mergeCell ref="C118:H118"/>
    <mergeCell ref="E112:E114"/>
    <mergeCell ref="F112:F114"/>
    <mergeCell ref="G115:G117"/>
    <mergeCell ref="F115:F117"/>
    <mergeCell ref="C112:C114"/>
    <mergeCell ref="D112:D114"/>
    <mergeCell ref="C104:H104"/>
    <mergeCell ref="C105:L105"/>
    <mergeCell ref="B119:H119"/>
    <mergeCell ref="D115:D117"/>
    <mergeCell ref="A115:A117"/>
    <mergeCell ref="B115:B117"/>
    <mergeCell ref="E115:E117"/>
    <mergeCell ref="C115:C117"/>
    <mergeCell ref="A131:H131"/>
    <mergeCell ref="I131:L131"/>
    <mergeCell ref="A124:H124"/>
    <mergeCell ref="I124:L124"/>
    <mergeCell ref="A125:H125"/>
    <mergeCell ref="I125:L125"/>
    <mergeCell ref="A128:H128"/>
    <mergeCell ref="I128:L128"/>
    <mergeCell ref="A129:H129"/>
    <mergeCell ref="I129:L129"/>
    <mergeCell ref="F46:F53"/>
    <mergeCell ref="D48:D50"/>
    <mergeCell ref="D51:D53"/>
    <mergeCell ref="E51:E53"/>
    <mergeCell ref="A130:H130"/>
    <mergeCell ref="I130:L130"/>
    <mergeCell ref="A126:H126"/>
    <mergeCell ref="I126:L126"/>
    <mergeCell ref="A127:H127"/>
    <mergeCell ref="I127:L127"/>
    <mergeCell ref="G99:G101"/>
    <mergeCell ref="C66:H66"/>
    <mergeCell ref="C67:L67"/>
    <mergeCell ref="E68:E73"/>
    <mergeCell ref="F68:F71"/>
    <mergeCell ref="D70:D71"/>
    <mergeCell ref="D72:D73"/>
    <mergeCell ref="C81:H81"/>
    <mergeCell ref="E79:E80"/>
    <mergeCell ref="G79:G80"/>
    <mergeCell ref="B109:B111"/>
    <mergeCell ref="B90:B92"/>
    <mergeCell ref="C90:C92"/>
    <mergeCell ref="D90:D92"/>
    <mergeCell ref="B83:B86"/>
    <mergeCell ref="C83:C86"/>
    <mergeCell ref="D83:D86"/>
    <mergeCell ref="D99:D101"/>
    <mergeCell ref="C95:H95"/>
    <mergeCell ref="G93:G94"/>
    <mergeCell ref="G112:G114"/>
    <mergeCell ref="C106:C108"/>
    <mergeCell ref="G109:G111"/>
    <mergeCell ref="A109:A111"/>
    <mergeCell ref="F109:F111"/>
    <mergeCell ref="D109:D111"/>
    <mergeCell ref="E109:E111"/>
    <mergeCell ref="F106:F108"/>
    <mergeCell ref="G106:G108"/>
    <mergeCell ref="C109:C111"/>
    <mergeCell ref="E106:E108"/>
    <mergeCell ref="A112:A114"/>
    <mergeCell ref="B112:B114"/>
    <mergeCell ref="A102:A103"/>
    <mergeCell ref="B102:B103"/>
    <mergeCell ref="C102:C103"/>
    <mergeCell ref="E102:E103"/>
    <mergeCell ref="A106:A108"/>
    <mergeCell ref="B106:B108"/>
    <mergeCell ref="D106:D108"/>
    <mergeCell ref="F102:F103"/>
    <mergeCell ref="G102:G103"/>
    <mergeCell ref="D79:D80"/>
    <mergeCell ref="B97:L97"/>
    <mergeCell ref="C98:L98"/>
    <mergeCell ref="F90:F92"/>
    <mergeCell ref="F93:F94"/>
    <mergeCell ref="C93:C94"/>
    <mergeCell ref="D93:D94"/>
    <mergeCell ref="E90:E92"/>
    <mergeCell ref="G90:G92"/>
    <mergeCell ref="A90:A92"/>
    <mergeCell ref="A83:A86"/>
    <mergeCell ref="F83:F86"/>
    <mergeCell ref="E87:E89"/>
    <mergeCell ref="F87:F89"/>
    <mergeCell ref="A87:A89"/>
    <mergeCell ref="B87:B89"/>
    <mergeCell ref="C87:C89"/>
    <mergeCell ref="D87:D89"/>
    <mergeCell ref="D5:D7"/>
    <mergeCell ref="E5:E7"/>
    <mergeCell ref="F5:F7"/>
    <mergeCell ref="B10:L10"/>
    <mergeCell ref="L6:L7"/>
    <mergeCell ref="C5:C7"/>
    <mergeCell ref="G12:G19"/>
    <mergeCell ref="D34:D35"/>
    <mergeCell ref="D77:D78"/>
    <mergeCell ref="E77:E78"/>
    <mergeCell ref="F77:F78"/>
    <mergeCell ref="G77:G78"/>
    <mergeCell ref="G74:G76"/>
    <mergeCell ref="F58:F65"/>
    <mergeCell ref="E54:E57"/>
    <mergeCell ref="G54:G57"/>
    <mergeCell ref="A79:A80"/>
    <mergeCell ref="A77:A78"/>
    <mergeCell ref="B77:B78"/>
    <mergeCell ref="C77:C78"/>
    <mergeCell ref="E83:E86"/>
    <mergeCell ref="E12:E14"/>
    <mergeCell ref="A54:A57"/>
    <mergeCell ref="B54:B57"/>
    <mergeCell ref="C54:C57"/>
    <mergeCell ref="D62:D63"/>
    <mergeCell ref="G68:G71"/>
    <mergeCell ref="G58:G65"/>
    <mergeCell ref="F74:F76"/>
    <mergeCell ref="C74:C76"/>
    <mergeCell ref="D59:D61"/>
    <mergeCell ref="A74:A76"/>
    <mergeCell ref="B74:B76"/>
    <mergeCell ref="D74:D76"/>
    <mergeCell ref="C58:C65"/>
    <mergeCell ref="D64:D65"/>
    <mergeCell ref="A68:A71"/>
    <mergeCell ref="B68:B71"/>
    <mergeCell ref="C68:C71"/>
    <mergeCell ref="E37:E40"/>
    <mergeCell ref="C11:L11"/>
    <mergeCell ref="D12:D14"/>
    <mergeCell ref="F12:F19"/>
    <mergeCell ref="D30:D31"/>
    <mergeCell ref="H31:H32"/>
    <mergeCell ref="A58:A65"/>
    <mergeCell ref="F79:F80"/>
    <mergeCell ref="D44:D45"/>
    <mergeCell ref="D46:D47"/>
    <mergeCell ref="B79:B80"/>
    <mergeCell ref="C79:C80"/>
    <mergeCell ref="E74:E76"/>
    <mergeCell ref="B58:B65"/>
    <mergeCell ref="F54:F57"/>
    <mergeCell ref="E58:E65"/>
    <mergeCell ref="D54:D57"/>
    <mergeCell ref="M127:P127"/>
    <mergeCell ref="Q127:T127"/>
    <mergeCell ref="A1:T1"/>
    <mergeCell ref="A2:T2"/>
    <mergeCell ref="A3:T3"/>
    <mergeCell ref="I5:L5"/>
    <mergeCell ref="A46:A53"/>
    <mergeCell ref="B46:B53"/>
    <mergeCell ref="C46:C53"/>
    <mergeCell ref="E48:E50"/>
    <mergeCell ref="G46:G53"/>
    <mergeCell ref="E46:E47"/>
    <mergeCell ref="I6:I7"/>
    <mergeCell ref="J6:K6"/>
    <mergeCell ref="A8:L8"/>
    <mergeCell ref="A9:L9"/>
    <mergeCell ref="H5:H7"/>
    <mergeCell ref="G5:G7"/>
    <mergeCell ref="A5:A7"/>
    <mergeCell ref="B5:B7"/>
  </mergeCells>
  <phoneticPr fontId="0" type="noConversion"/>
  <printOptions horizontalCentered="1"/>
  <pageMargins left="0" right="0" top="0.39370078740157483" bottom="0" header="0.31496062992125984" footer="0.31496062992125984"/>
  <pageSetup paperSize="9" scale="94" orientation="landscape" r:id="rId1"/>
  <rowBreaks count="5" manualBreakCount="5">
    <brk id="20" max="19" man="1"/>
    <brk id="25" max="19" man="1"/>
    <brk id="40" max="19" man="1"/>
    <brk id="65" max="19" man="1"/>
    <brk id="95" max="19" man="1"/>
  </rowBreaks>
</worksheet>
</file>

<file path=xl/worksheets/sheet3.xml><?xml version="1.0" encoding="utf-8"?>
<worksheet xmlns="http://schemas.openxmlformats.org/spreadsheetml/2006/main" xmlns:r="http://schemas.openxmlformats.org/officeDocument/2006/relationships">
  <dimension ref="A1:G11"/>
  <sheetViews>
    <sheetView tabSelected="1" workbookViewId="0">
      <selection activeCell="C22" sqref="C22"/>
    </sheetView>
  </sheetViews>
  <sheetFormatPr defaultRowHeight="15.75"/>
  <cols>
    <col min="1" max="1" width="22.7109375" style="3" customWidth="1"/>
    <col min="2" max="2" width="60.7109375" style="3" customWidth="1"/>
    <col min="3" max="16384" width="9.140625" style="3"/>
  </cols>
  <sheetData>
    <row r="1" spans="1:7" ht="34.5" customHeight="1">
      <c r="A1" s="535" t="s">
        <v>24</v>
      </c>
      <c r="B1" s="536"/>
      <c r="C1" s="238"/>
    </row>
    <row r="2" spans="1:7" ht="12" customHeight="1">
      <c r="A2" s="239"/>
      <c r="B2" s="239"/>
      <c r="C2" s="238"/>
    </row>
    <row r="3" spans="1:7" ht="31.5">
      <c r="A3" s="2" t="s">
        <v>4</v>
      </c>
      <c r="B3" s="1" t="s">
        <v>22</v>
      </c>
      <c r="G3" s="238"/>
    </row>
    <row r="4" spans="1:7" ht="15.75" customHeight="1">
      <c r="A4" s="2">
        <v>1</v>
      </c>
      <c r="B4" s="1" t="s">
        <v>25</v>
      </c>
    </row>
    <row r="5" spans="1:7" ht="15.75" customHeight="1">
      <c r="A5" s="2">
        <v>2</v>
      </c>
      <c r="B5" s="1" t="s">
        <v>26</v>
      </c>
    </row>
    <row r="6" spans="1:7" ht="15.75" customHeight="1">
      <c r="A6" s="2">
        <v>3</v>
      </c>
      <c r="B6" s="1" t="s">
        <v>27</v>
      </c>
    </row>
    <row r="7" spans="1:7" ht="15.75" customHeight="1">
      <c r="A7" s="2">
        <v>4</v>
      </c>
      <c r="B7" s="1" t="s">
        <v>28</v>
      </c>
    </row>
    <row r="8" spans="1:7" ht="15.75" customHeight="1">
      <c r="A8" s="2">
        <v>5</v>
      </c>
      <c r="B8" s="1" t="s">
        <v>29</v>
      </c>
    </row>
    <row r="9" spans="1:7" ht="15.75" customHeight="1">
      <c r="A9" s="2">
        <v>6</v>
      </c>
      <c r="B9" s="1" t="s">
        <v>30</v>
      </c>
    </row>
    <row r="10" spans="1:7" ht="15.75" customHeight="1"/>
    <row r="11" spans="1:7" ht="15.75" customHeight="1">
      <c r="A11" s="537" t="s">
        <v>34</v>
      </c>
      <c r="B11" s="537"/>
    </row>
  </sheetData>
  <mergeCells count="2">
    <mergeCell ref="A1:B1"/>
    <mergeCell ref="A11:B11"/>
  </mergeCells>
  <phoneticPr fontId="1" type="noConversion"/>
  <printOptions horizontalCentered="1"/>
  <pageMargins left="0" right="0" top="0.78740157480314965"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SVP 2013-2015</vt:lpstr>
      <vt:lpstr>Lyginamasis</vt:lpstr>
      <vt:lpstr>Asignavimų valdytojų kodai</vt:lpstr>
      <vt:lpstr>Lyginamasis!Spausdinimo_sritis</vt:lpstr>
      <vt:lpstr>'SVP 2013-2015'!Spausdinimo_sritis</vt:lpstr>
      <vt:lpstr>Lyginamasis!Spausdinti_pavadinimus</vt:lpstr>
      <vt:lpstr>'SVP 2013-2015'!Spausdinti_pavadinimus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V.Palaimiene</cp:lastModifiedBy>
  <cp:lastPrinted>2013-07-12T07:48:51Z</cp:lastPrinted>
  <dcterms:created xsi:type="dcterms:W3CDTF">2007-07-27T10:32:34Z</dcterms:created>
  <dcterms:modified xsi:type="dcterms:W3CDTF">2013-07-15T06:18:37Z</dcterms:modified>
</cp:coreProperties>
</file>