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195" windowWidth="19170" windowHeight="11580"/>
  </bookViews>
  <sheets>
    <sheet name="SVP 2013-215 " sheetId="8" r:id="rId1"/>
    <sheet name="Lyginamasis" sheetId="7" r:id="rId2"/>
    <sheet name="Asignavimų valdytojų kodai" sheetId="3" r:id="rId3"/>
  </sheets>
  <externalReferences>
    <externalReference r:id="rId4"/>
  </externalReferences>
  <definedNames>
    <definedName name="_xlnm.Print_Titles" localSheetId="1">Lyginamasis!$5:$7</definedName>
    <definedName name="_xlnm.Print_Titles" localSheetId="0">'SVP 2013-215 '!$5:$7</definedName>
  </definedNames>
  <calcPr calcId="145621" fullCalcOnLoad="1"/>
</workbook>
</file>

<file path=xl/calcChain.xml><?xml version="1.0" encoding="utf-8"?>
<calcChain xmlns="http://schemas.openxmlformats.org/spreadsheetml/2006/main">
  <c r="U37" i="7"/>
  <c r="Q37"/>
  <c r="U45"/>
  <c r="Q45"/>
  <c r="N58"/>
  <c r="N61"/>
  <c r="N60"/>
  <c r="R45"/>
  <c r="R37"/>
  <c r="U50"/>
  <c r="T50"/>
  <c r="S50"/>
  <c r="R49"/>
  <c r="R48"/>
  <c r="R50"/>
  <c r="U47"/>
  <c r="T47"/>
  <c r="T51"/>
  <c r="T52"/>
  <c r="S47"/>
  <c r="R44"/>
  <c r="U43"/>
  <c r="T43"/>
  <c r="S43"/>
  <c r="R40"/>
  <c r="R43"/>
  <c r="U39"/>
  <c r="T39"/>
  <c r="S39"/>
  <c r="R36"/>
  <c r="R39"/>
  <c r="U31"/>
  <c r="U32"/>
  <c r="T31"/>
  <c r="T32"/>
  <c r="S31"/>
  <c r="U29"/>
  <c r="T29"/>
  <c r="S29"/>
  <c r="R28"/>
  <c r="R27"/>
  <c r="R26"/>
  <c r="R25"/>
  <c r="R29"/>
  <c r="U23"/>
  <c r="T23"/>
  <c r="S23"/>
  <c r="R22"/>
  <c r="R21"/>
  <c r="R23"/>
  <c r="U17"/>
  <c r="U18"/>
  <c r="U33"/>
  <c r="T17"/>
  <c r="T18"/>
  <c r="T33"/>
  <c r="T53"/>
  <c r="S17"/>
  <c r="R16"/>
  <c r="R17"/>
  <c r="U15"/>
  <c r="T15"/>
  <c r="S15"/>
  <c r="R15"/>
  <c r="Q50"/>
  <c r="P50"/>
  <c r="O50"/>
  <c r="N49"/>
  <c r="N48"/>
  <c r="N50"/>
  <c r="Q47"/>
  <c r="P47"/>
  <c r="P51"/>
  <c r="P52"/>
  <c r="O47"/>
  <c r="O51"/>
  <c r="O52"/>
  <c r="N46"/>
  <c r="N45"/>
  <c r="N44"/>
  <c r="Q43"/>
  <c r="P43"/>
  <c r="O43"/>
  <c r="N42"/>
  <c r="N41"/>
  <c r="N40"/>
  <c r="N43"/>
  <c r="Q39"/>
  <c r="P39"/>
  <c r="O39"/>
  <c r="N38"/>
  <c r="N37"/>
  <c r="N36"/>
  <c r="N39"/>
  <c r="Q31"/>
  <c r="Q32"/>
  <c r="P31"/>
  <c r="P32"/>
  <c r="O31"/>
  <c r="N30"/>
  <c r="N31"/>
  <c r="Q29"/>
  <c r="P29"/>
  <c r="O29"/>
  <c r="N28"/>
  <c r="N27"/>
  <c r="N26"/>
  <c r="N25"/>
  <c r="N24"/>
  <c r="N29"/>
  <c r="Q23"/>
  <c r="P23"/>
  <c r="O23"/>
  <c r="N22"/>
  <c r="N21"/>
  <c r="N20"/>
  <c r="N23"/>
  <c r="Q17"/>
  <c r="Q18"/>
  <c r="Q33"/>
  <c r="P17"/>
  <c r="P18"/>
  <c r="P33"/>
  <c r="P53"/>
  <c r="O17"/>
  <c r="N16"/>
  <c r="N17"/>
  <c r="Q15"/>
  <c r="P15"/>
  <c r="O15"/>
  <c r="N14"/>
  <c r="N13"/>
  <c r="N12"/>
  <c r="N15"/>
  <c r="N59"/>
  <c r="N57"/>
  <c r="N62"/>
  <c r="R47"/>
  <c r="N47"/>
  <c r="S51"/>
  <c r="S52"/>
  <c r="U51"/>
  <c r="U52"/>
  <c r="U53"/>
  <c r="Q51"/>
  <c r="Q52"/>
  <c r="Q53"/>
  <c r="S32"/>
  <c r="O32"/>
  <c r="O18"/>
  <c r="S18"/>
  <c r="S33"/>
  <c r="S53"/>
  <c r="R18"/>
  <c r="R32"/>
  <c r="R51"/>
  <c r="R52"/>
  <c r="O33"/>
  <c r="O53"/>
  <c r="N18"/>
  <c r="N32"/>
  <c r="N51"/>
  <c r="N52"/>
  <c r="R58"/>
  <c r="R59"/>
  <c r="R61"/>
  <c r="R60"/>
  <c r="R33"/>
  <c r="R53"/>
  <c r="N33"/>
  <c r="N53"/>
  <c r="R57"/>
  <c r="R62"/>
  <c r="O61" i="8"/>
  <c r="O60"/>
  <c r="N61"/>
  <c r="N60"/>
  <c r="O59"/>
  <c r="O57"/>
  <c r="O62"/>
  <c r="N59"/>
  <c r="O58"/>
  <c r="N58"/>
  <c r="N57"/>
  <c r="O50"/>
  <c r="N50"/>
  <c r="M50"/>
  <c r="L50"/>
  <c r="K50"/>
  <c r="J49"/>
  <c r="J48"/>
  <c r="J50"/>
  <c r="O47"/>
  <c r="O51"/>
  <c r="O52"/>
  <c r="N47"/>
  <c r="N51"/>
  <c r="N52"/>
  <c r="M47"/>
  <c r="L47"/>
  <c r="L51"/>
  <c r="L52"/>
  <c r="K47"/>
  <c r="K51"/>
  <c r="K52"/>
  <c r="J46"/>
  <c r="J45"/>
  <c r="J44"/>
  <c r="O43"/>
  <c r="N43"/>
  <c r="M43"/>
  <c r="L43"/>
  <c r="K43"/>
  <c r="J42"/>
  <c r="J41"/>
  <c r="J40"/>
  <c r="J43"/>
  <c r="O39"/>
  <c r="N39"/>
  <c r="M39"/>
  <c r="L39"/>
  <c r="K39"/>
  <c r="J38"/>
  <c r="J61"/>
  <c r="J60"/>
  <c r="J37"/>
  <c r="J59"/>
  <c r="J36"/>
  <c r="O31"/>
  <c r="O32"/>
  <c r="N31"/>
  <c r="N32"/>
  <c r="M31"/>
  <c r="M32"/>
  <c r="L31"/>
  <c r="L32"/>
  <c r="K31"/>
  <c r="K32"/>
  <c r="J30"/>
  <c r="J31"/>
  <c r="O29"/>
  <c r="N29"/>
  <c r="M29"/>
  <c r="L29"/>
  <c r="K29"/>
  <c r="J28"/>
  <c r="J27"/>
  <c r="J26"/>
  <c r="J25"/>
  <c r="J24"/>
  <c r="J29"/>
  <c r="O23"/>
  <c r="N23"/>
  <c r="M23"/>
  <c r="L23"/>
  <c r="K23"/>
  <c r="J22"/>
  <c r="J21"/>
  <c r="J20"/>
  <c r="J23"/>
  <c r="O17"/>
  <c r="O18"/>
  <c r="O33"/>
  <c r="N17"/>
  <c r="N18"/>
  <c r="N33"/>
  <c r="M17"/>
  <c r="M18"/>
  <c r="M33"/>
  <c r="L17"/>
  <c r="L18"/>
  <c r="L33"/>
  <c r="L53"/>
  <c r="K17"/>
  <c r="K18"/>
  <c r="J16"/>
  <c r="J17"/>
  <c r="O15"/>
  <c r="N15"/>
  <c r="M15"/>
  <c r="L15"/>
  <c r="K15"/>
  <c r="J14"/>
  <c r="J13"/>
  <c r="J12"/>
  <c r="J58"/>
  <c r="A1"/>
  <c r="M51"/>
  <c r="M52"/>
  <c r="M53"/>
  <c r="N62"/>
  <c r="O53"/>
  <c r="N53"/>
  <c r="J39"/>
  <c r="J57"/>
  <c r="J62"/>
  <c r="J47"/>
  <c r="K33"/>
  <c r="K53"/>
  <c r="J18"/>
  <c r="J32"/>
  <c r="J51"/>
  <c r="J52"/>
  <c r="J15"/>
  <c r="J33"/>
  <c r="J53"/>
  <c r="M50" i="7"/>
  <c r="L50"/>
  <c r="K50"/>
  <c r="J49"/>
  <c r="J48"/>
  <c r="M47"/>
  <c r="L47"/>
  <c r="K47"/>
  <c r="J46"/>
  <c r="J45"/>
  <c r="J44"/>
  <c r="M43"/>
  <c r="L43"/>
  <c r="K43"/>
  <c r="J42"/>
  <c r="J41"/>
  <c r="J40"/>
  <c r="M39"/>
  <c r="L39"/>
  <c r="K39"/>
  <c r="J38"/>
  <c r="J37"/>
  <c r="J59"/>
  <c r="J36"/>
  <c r="M31"/>
  <c r="L31"/>
  <c r="K31"/>
  <c r="J30"/>
  <c r="M29"/>
  <c r="L29"/>
  <c r="K29"/>
  <c r="J28"/>
  <c r="J27"/>
  <c r="J26"/>
  <c r="J25"/>
  <c r="J24"/>
  <c r="M23"/>
  <c r="L23"/>
  <c r="K23"/>
  <c r="J22"/>
  <c r="J21"/>
  <c r="J20"/>
  <c r="M17"/>
  <c r="L17"/>
  <c r="K17"/>
  <c r="J16"/>
  <c r="M15"/>
  <c r="L15"/>
  <c r="K15"/>
  <c r="J14"/>
  <c r="J13"/>
  <c r="J12"/>
  <c r="J58"/>
  <c r="A1"/>
  <c r="J43"/>
  <c r="M51"/>
  <c r="J39"/>
  <c r="J57"/>
  <c r="J61"/>
  <c r="J60"/>
  <c r="K32"/>
  <c r="L18"/>
  <c r="J29"/>
  <c r="M32"/>
  <c r="K51"/>
  <c r="K52"/>
  <c r="J50"/>
  <c r="J17"/>
  <c r="K18"/>
  <c r="K33"/>
  <c r="M18"/>
  <c r="J23"/>
  <c r="J31"/>
  <c r="J32"/>
  <c r="L32"/>
  <c r="L51"/>
  <c r="L52"/>
  <c r="J47"/>
  <c r="J51"/>
  <c r="M52"/>
  <c r="J52"/>
  <c r="J15"/>
  <c r="J18"/>
  <c r="L33"/>
  <c r="L53"/>
  <c r="M33"/>
  <c r="M53"/>
  <c r="K53"/>
  <c r="J62"/>
  <c r="J33"/>
  <c r="J53"/>
</calcChain>
</file>

<file path=xl/sharedStrings.xml><?xml version="1.0" encoding="utf-8"?>
<sst xmlns="http://schemas.openxmlformats.org/spreadsheetml/2006/main" count="348" uniqueCount="105">
  <si>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</si>
  <si>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</si>
  <si>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</si>
  <si>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</si>
  <si>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</si>
  <si>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</si>
  <si>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</si>
  <si>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</si>
  <si>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</si>
  <si>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</si>
  <si>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</si>
  <si>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</si>
  <si>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</si>
  <si>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</si>
  <si>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</si>
  <si>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</si>
  <si>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</si>
  <si>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</si>
  <si>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</si>
  <si>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</si>
  <si>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</si>
  <si>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</si>
  <si>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</si>
  <si>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</si>
  <si>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</si>
  <si>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</si>
  <si>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</si>
  <si>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</si>
  <si>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</si>
  <si>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</si>
  <si>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</si>
  <si>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</si>
  <si>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</si>
  <si>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</si>
  <si>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</si>
  <si>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</si>
  <si>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</si>
  <si>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</si>
  <si>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</si>
  <si>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</si>
  <si>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</si>
  <si>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</si>
  <si>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</si>
  <si>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</si>
  <si>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</si>
  <si>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</si>
  <si>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</si>
  <si>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</si>
  <si>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</si>
  <si>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</si>
  <si>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Papriemonės kodas</t>
  </si>
  <si>
    <t>03</t>
  </si>
  <si>
    <t>04</t>
  </si>
  <si>
    <t>05</t>
  </si>
  <si>
    <t>08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</si>
  <si>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</si>
  <si>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</si>
  <si>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</si>
  <si>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</si>
  <si>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</si>
  <si>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</si>
  <si>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</si>
  <si>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</si>
  <si>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</si>
  <si>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5</t>
  </si>
  <si>
    <t>Apgyvendinimo paslaugų plėtra Klaipėdoje, įrengiant kempingą pajūryje, II etapas. Stacionarių namelių poilsiui Girulių kempinge įrengimas</t>
  </si>
  <si>
    <t>I</t>
  </si>
  <si>
    <t>Įrengta poilsio namelių, vnt.</t>
  </si>
  <si>
    <t>Esamų Klaipėdos pilies princo Frydricho ir princo Karlo bastionų rekonstrukcija, išvystant Mažosios Lietuvos istorijos muziejų (pagal VP3-1.3-M-02 priemonę)</t>
  </si>
  <si>
    <t>Kruizų ir regatų organizavimas, vandens turizmo rinkodaros vykdymas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</si>
  <si>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</si>
  <si>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</si>
  <si>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Nacionalinės turizmo informacinės sistemos duomenų bazės atnaujinimas</t>
  </si>
  <si>
    <t>Duomenų bazės atnaujinimai per kalendorinius metus, kartai</t>
  </si>
  <si>
    <t>Strateginis tikslas 01. Didinti miesto konkurencingumą, kryptingai vystant infrastruktūrą ir sudarant palankias sąlygas verslui</t>
  </si>
  <si>
    <t>Atplaukė kruizinių laivų, vnt.</t>
  </si>
  <si>
    <t>Dalyvauta „Sail Training International“ konferencijose, vnt.</t>
  </si>
  <si>
    <t>Dalyvauta tarptautiniuose renginiuose, vnt.</t>
  </si>
  <si>
    <t>Išleista informacinių leid. (brošiūros, žemėlapiai), tūkst. egz.</t>
  </si>
  <si>
    <t>Atplaukė burlaivių ir jachtų, tūkst. vnt.</t>
  </si>
  <si>
    <t>Įvyko regatų, vnt.</t>
  </si>
  <si>
    <t>Aptarnauta turistų (suteikta inform.), tūkst. vnt.</t>
  </si>
  <si>
    <t>Didžiųjų burlaivių regatos „The Tall Ships Races“ programos įgyvendinimas</t>
  </si>
  <si>
    <t>Produkto vertinimo kriterijaus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</si>
  <si>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</si>
  <si>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P3.2.3.1.</t>
  </si>
  <si>
    <t>P3.2.3.1, 3.2.3.2, 3.3.1.1</t>
  </si>
  <si>
    <t>P3.2.1.1</t>
  </si>
  <si>
    <t>P3.2.2.1, 3.2.2.3</t>
  </si>
  <si>
    <t>P3.2.1.1, 3.3.2.4</t>
  </si>
  <si>
    <t>P3.2.2.1</t>
  </si>
  <si>
    <t>P2.3.1.3</t>
  </si>
  <si>
    <t xml:space="preserve">Visuomeninių renginių infrastruktūros buvusioje pilies teritorijoje suformavimas: Klaipėdos pilies ir bastionų komplekso rytinės kurtinos atkūrimas </t>
  </si>
  <si>
    <t>2014 m. poreikis</t>
  </si>
  <si>
    <t>2015 m. poreikis</t>
  </si>
  <si>
    <t xml:space="preserve">Iš viso  programai: </t>
  </si>
  <si>
    <t>Išleista nemokamų inf. leidinių, žemėlapių, tūkst. egz.</t>
  </si>
  <si>
    <t xml:space="preserve">Klaipėdos poilsio parko sutvarkymo ir pritaikymo turizmo bei kitoms viešosioms reikmėms darbai (II etapas) </t>
  </si>
  <si>
    <t>Suorganizuota ekskursijų po miestą, vnt.</t>
  </si>
  <si>
    <t>Atlikti rekonstravimo darbai:
- rytinės kurtinos atkūrimas ir pritaikymas
- Antrojo pasaulinio karo laikų sandėlio restauravimas ir pritaikymas
- inžinerinių tinklų įrengimas.
Užbaigtumas, proc.</t>
  </si>
  <si>
    <t>Atlikta rekonstravimo darbų (įrengtos 8 sporto aikštelės,  šunų vedžiojimo ir treniravimo aikštelė). Užbaigtumas, proc.</t>
  </si>
  <si>
    <t xml:space="preserve">Restauruotos princo Karlo, princo Frydricho bastionų, kurtinų atraminės sienutės, įrengtas informacijos centras, suremontuota stoginė, sutvarkytas pilies kiemas. Užbaigtumas, proc.
</t>
  </si>
  <si>
    <t>tūkst.lt</t>
  </si>
  <si>
    <t>Siūlomas keisti 2013-ųjų metų maksimalių asignavimų planas</t>
  </si>
  <si>
    <t>Skirtumas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</si>
</sst>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5" fillId="4" borderId="9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49" fontId="5" fillId="5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164" fontId="5" fillId="2" borderId="12" xfId="0" applyNumberFormat="1" applyFont="1" applyFill="1" applyBorder="1" applyAlignment="1">
      <alignment horizontal="right" vertical="top"/>
    </xf>
    <xf numFmtId="164" fontId="5" fillId="2" borderId="13" xfId="0" applyNumberFormat="1" applyFont="1" applyFill="1" applyBorder="1" applyAlignment="1">
      <alignment horizontal="right" vertical="top"/>
    </xf>
    <xf numFmtId="164" fontId="3" fillId="4" borderId="14" xfId="0" applyNumberFormat="1" applyFont="1" applyFill="1" applyBorder="1" applyAlignment="1">
      <alignment horizontal="right" vertical="top"/>
    </xf>
    <xf numFmtId="164" fontId="3" fillId="4" borderId="15" xfId="0" applyNumberFormat="1" applyFont="1" applyFill="1" applyBorder="1" applyAlignment="1">
      <alignment horizontal="right" vertical="top"/>
    </xf>
    <xf numFmtId="164" fontId="3" fillId="4" borderId="16" xfId="0" applyNumberFormat="1" applyFont="1" applyFill="1" applyBorder="1" applyAlignment="1">
      <alignment horizontal="right" vertical="top"/>
    </xf>
    <xf numFmtId="164" fontId="3" fillId="4" borderId="17" xfId="0" applyNumberFormat="1" applyFont="1" applyFill="1" applyBorder="1" applyAlignment="1">
      <alignment horizontal="right" vertical="top"/>
    </xf>
    <xf numFmtId="164" fontId="3" fillId="4" borderId="18" xfId="0" applyNumberFormat="1" applyFont="1" applyFill="1" applyBorder="1" applyAlignment="1">
      <alignment horizontal="right" vertical="top"/>
    </xf>
    <xf numFmtId="164" fontId="3" fillId="4" borderId="19" xfId="0" applyNumberFormat="1" applyFont="1" applyFill="1" applyBorder="1" applyAlignment="1">
      <alignment horizontal="right" vertical="top"/>
    </xf>
    <xf numFmtId="164" fontId="3" fillId="4" borderId="20" xfId="0" applyNumberFormat="1" applyFont="1" applyFill="1" applyBorder="1" applyAlignment="1">
      <alignment horizontal="right" vertical="top"/>
    </xf>
    <xf numFmtId="164" fontId="3" fillId="4" borderId="21" xfId="0" applyNumberFormat="1" applyFont="1" applyFill="1" applyBorder="1" applyAlignment="1">
      <alignment horizontal="right" vertical="top"/>
    </xf>
    <xf numFmtId="164" fontId="3" fillId="4" borderId="22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164" fontId="5" fillId="4" borderId="23" xfId="0" applyNumberFormat="1" applyFont="1" applyFill="1" applyBorder="1" applyAlignment="1">
      <alignment horizontal="right" vertical="top"/>
    </xf>
    <xf numFmtId="164" fontId="5" fillId="4" borderId="2" xfId="0" applyNumberFormat="1" applyFont="1" applyFill="1" applyBorder="1" applyAlignment="1">
      <alignment horizontal="right" vertical="top"/>
    </xf>
    <xf numFmtId="164" fontId="5" fillId="4" borderId="9" xfId="0" applyNumberFormat="1" applyFont="1" applyFill="1" applyBorder="1" applyAlignment="1">
      <alignment horizontal="right" vertical="top"/>
    </xf>
    <xf numFmtId="164" fontId="5" fillId="3" borderId="12" xfId="0" applyNumberFormat="1" applyFont="1" applyFill="1" applyBorder="1" applyAlignment="1">
      <alignment horizontal="right" vertical="top"/>
    </xf>
    <xf numFmtId="164" fontId="5" fillId="3" borderId="13" xfId="0" applyNumberFormat="1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64" fontId="5" fillId="5" borderId="23" xfId="0" applyNumberFormat="1" applyFont="1" applyFill="1" applyBorder="1" applyAlignment="1">
      <alignment horizontal="right" vertical="top"/>
    </xf>
    <xf numFmtId="164" fontId="5" fillId="5" borderId="4" xfId="0" applyNumberFormat="1" applyFont="1" applyFill="1" applyBorder="1" applyAlignment="1">
      <alignment horizontal="right" vertical="top"/>
    </xf>
    <xf numFmtId="164" fontId="5" fillId="5" borderId="5" xfId="0" applyNumberFormat="1" applyFont="1" applyFill="1" applyBorder="1" applyAlignment="1">
      <alignment horizontal="right" vertical="top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right" vertical="top"/>
    </xf>
    <xf numFmtId="0" fontId="7" fillId="0" borderId="0" xfId="0" applyFont="1"/>
    <xf numFmtId="164" fontId="5" fillId="4" borderId="11" xfId="0" applyNumberFormat="1" applyFont="1" applyFill="1" applyBorder="1" applyAlignment="1">
      <alignment horizontal="right" vertical="top"/>
    </xf>
    <xf numFmtId="164" fontId="5" fillId="5" borderId="6" xfId="0" applyNumberFormat="1" applyFont="1" applyFill="1" applyBorder="1" applyAlignment="1">
      <alignment horizontal="right" vertical="top"/>
    </xf>
    <xf numFmtId="164" fontId="5" fillId="5" borderId="27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0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2" xfId="0" applyNumberFormat="1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right" vertical="top"/>
    </xf>
    <xf numFmtId="164" fontId="3" fillId="4" borderId="33" xfId="0" applyNumberFormat="1" applyFont="1" applyFill="1" applyBorder="1" applyAlignment="1">
      <alignment horizontal="right" vertical="top"/>
    </xf>
    <xf numFmtId="164" fontId="3" fillId="4" borderId="34" xfId="0" applyNumberFormat="1" applyFont="1" applyFill="1" applyBorder="1" applyAlignment="1">
      <alignment horizontal="right" vertical="top"/>
    </xf>
    <xf numFmtId="3" fontId="3" fillId="0" borderId="35" xfId="0" applyNumberFormat="1" applyFont="1" applyFill="1" applyBorder="1" applyAlignment="1">
      <alignment horizontal="center" vertical="top" wrapText="1"/>
    </xf>
    <xf numFmtId="3" fontId="3" fillId="0" borderId="36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/>
    </xf>
    <xf numFmtId="164" fontId="3" fillId="4" borderId="37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4" borderId="38" xfId="0" applyNumberFormat="1" applyFont="1" applyFill="1" applyBorder="1" applyAlignment="1">
      <alignment horizontal="right" vertical="top"/>
    </xf>
    <xf numFmtId="164" fontId="3" fillId="6" borderId="6" xfId="0" applyNumberFormat="1" applyFont="1" applyFill="1" applyBorder="1" applyAlignment="1">
      <alignment horizontal="right" vertical="top" wrapText="1"/>
    </xf>
    <xf numFmtId="0" fontId="3" fillId="0" borderId="39" xfId="0" applyFont="1" applyBorder="1" applyAlignment="1">
      <alignment vertical="top"/>
    </xf>
    <xf numFmtId="3" fontId="3" fillId="6" borderId="1" xfId="0" applyNumberFormat="1" applyFont="1" applyFill="1" applyBorder="1" applyAlignment="1">
      <alignment horizontal="center" vertical="top"/>
    </xf>
    <xf numFmtId="3" fontId="3" fillId="6" borderId="40" xfId="0" applyNumberFormat="1" applyFont="1" applyFill="1" applyBorder="1" applyAlignment="1">
      <alignment horizontal="center" vertical="top"/>
    </xf>
    <xf numFmtId="0" fontId="3" fillId="6" borderId="41" xfId="0" applyFont="1" applyFill="1" applyBorder="1" applyAlignment="1">
      <alignment vertical="top" wrapText="1"/>
    </xf>
    <xf numFmtId="3" fontId="3" fillId="6" borderId="31" xfId="0" applyNumberFormat="1" applyFont="1" applyFill="1" applyBorder="1" applyAlignment="1">
      <alignment horizontal="center" vertical="top"/>
    </xf>
    <xf numFmtId="164" fontId="3" fillId="6" borderId="7" xfId="0" applyNumberFormat="1" applyFont="1" applyFill="1" applyBorder="1" applyAlignment="1">
      <alignment horizontal="right" vertical="top" wrapText="1"/>
    </xf>
    <xf numFmtId="164" fontId="3" fillId="6" borderId="24" xfId="0" applyNumberFormat="1" applyFont="1" applyFill="1" applyBorder="1" applyAlignment="1">
      <alignment horizontal="right" vertical="top" wrapText="1"/>
    </xf>
    <xf numFmtId="164" fontId="3" fillId="6" borderId="27" xfId="0" applyNumberFormat="1" applyFont="1" applyFill="1" applyBorder="1" applyAlignment="1">
      <alignment horizontal="right" vertical="top" wrapText="1"/>
    </xf>
    <xf numFmtId="164" fontId="3" fillId="6" borderId="7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36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4" borderId="42" xfId="0" applyNumberFormat="1" applyFont="1" applyFill="1" applyBorder="1" applyAlignment="1">
      <alignment horizontal="right" vertical="top"/>
    </xf>
    <xf numFmtId="49" fontId="5" fillId="2" borderId="26" xfId="0" applyNumberFormat="1" applyFont="1" applyFill="1" applyBorder="1" applyAlignment="1">
      <alignment horizontal="center" vertical="top" wrapText="1"/>
    </xf>
    <xf numFmtId="49" fontId="5" fillId="2" borderId="26" xfId="0" applyNumberFormat="1" applyFont="1" applyFill="1" applyBorder="1" applyAlignment="1">
      <alignment horizontal="center" vertical="top"/>
    </xf>
    <xf numFmtId="49" fontId="5" fillId="3" borderId="35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3" fontId="3" fillId="6" borderId="30" xfId="0" applyNumberFormat="1" applyFont="1" applyFill="1" applyBorder="1" applyAlignment="1">
      <alignment vertical="top"/>
    </xf>
    <xf numFmtId="3" fontId="3" fillId="6" borderId="18" xfId="0" applyNumberFormat="1" applyFont="1" applyFill="1" applyBorder="1" applyAlignment="1">
      <alignment vertical="top"/>
    </xf>
    <xf numFmtId="3" fontId="3" fillId="6" borderId="2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43" xfId="0" applyFont="1" applyFill="1" applyBorder="1" applyAlignment="1">
      <alignment horizontal="center" vertical="top" wrapText="1"/>
    </xf>
    <xf numFmtId="0" fontId="3" fillId="3" borderId="44" xfId="0" applyFont="1" applyFill="1" applyBorder="1" applyAlignment="1">
      <alignment horizontal="center" vertical="top" wrapText="1"/>
    </xf>
    <xf numFmtId="3" fontId="3" fillId="6" borderId="30" xfId="0" applyNumberFormat="1" applyFont="1" applyFill="1" applyBorder="1" applyAlignment="1">
      <alignment horizontal="center" vertical="top"/>
    </xf>
    <xf numFmtId="3" fontId="3" fillId="6" borderId="18" xfId="0" applyNumberFormat="1" applyFont="1" applyFill="1" applyBorder="1" applyAlignment="1">
      <alignment horizontal="center" vertical="top"/>
    </xf>
    <xf numFmtId="0" fontId="7" fillId="5" borderId="39" xfId="0" applyFont="1" applyFill="1" applyBorder="1"/>
    <xf numFmtId="0" fontId="7" fillId="5" borderId="45" xfId="0" applyFont="1" applyFill="1" applyBorder="1"/>
    <xf numFmtId="0" fontId="7" fillId="5" borderId="46" xfId="0" applyFont="1" applyFill="1" applyBorder="1"/>
    <xf numFmtId="164" fontId="3" fillId="6" borderId="14" xfId="0" applyNumberFormat="1" applyFont="1" applyFill="1" applyBorder="1" applyAlignment="1">
      <alignment horizontal="right" vertical="top"/>
    </xf>
    <xf numFmtId="164" fontId="3" fillId="6" borderId="15" xfId="0" applyNumberFormat="1" applyFont="1" applyFill="1" applyBorder="1" applyAlignment="1">
      <alignment horizontal="right" vertical="top"/>
    </xf>
    <xf numFmtId="164" fontId="3" fillId="6" borderId="17" xfId="0" applyNumberFormat="1" applyFont="1" applyFill="1" applyBorder="1" applyAlignment="1">
      <alignment horizontal="right" vertical="top"/>
    </xf>
    <xf numFmtId="164" fontId="3" fillId="6" borderId="18" xfId="0" applyNumberFormat="1" applyFont="1" applyFill="1" applyBorder="1" applyAlignment="1">
      <alignment horizontal="right" vertical="top"/>
    </xf>
    <xf numFmtId="164" fontId="3" fillId="6" borderId="20" xfId="0" applyNumberFormat="1" applyFont="1" applyFill="1" applyBorder="1" applyAlignment="1">
      <alignment horizontal="right" vertical="top"/>
    </xf>
    <xf numFmtId="164" fontId="3" fillId="6" borderId="21" xfId="0" applyNumberFormat="1" applyFont="1" applyFill="1" applyBorder="1" applyAlignment="1">
      <alignment horizontal="right" vertical="top"/>
    </xf>
    <xf numFmtId="164" fontId="5" fillId="6" borderId="23" xfId="0" applyNumberFormat="1" applyFont="1" applyFill="1" applyBorder="1" applyAlignment="1">
      <alignment horizontal="right" vertical="top"/>
    </xf>
    <xf numFmtId="164" fontId="5" fillId="6" borderId="2" xfId="0" applyNumberFormat="1" applyFont="1" applyFill="1" applyBorder="1" applyAlignment="1">
      <alignment horizontal="right" vertical="top"/>
    </xf>
    <xf numFmtId="164" fontId="3" fillId="6" borderId="47" xfId="0" applyNumberFormat="1" applyFont="1" applyFill="1" applyBorder="1" applyAlignment="1">
      <alignment horizontal="right" vertical="top"/>
    </xf>
    <xf numFmtId="164" fontId="3" fillId="6" borderId="29" xfId="0" applyNumberFormat="1" applyFont="1" applyFill="1" applyBorder="1" applyAlignment="1">
      <alignment horizontal="right" vertical="top"/>
    </xf>
    <xf numFmtId="164" fontId="3" fillId="6" borderId="37" xfId="0" applyNumberFormat="1" applyFont="1" applyFill="1" applyBorder="1" applyAlignment="1">
      <alignment horizontal="right" vertical="top"/>
    </xf>
    <xf numFmtId="164" fontId="3" fillId="6" borderId="48" xfId="0" applyNumberFormat="1" applyFont="1" applyFill="1" applyBorder="1" applyAlignment="1">
      <alignment horizontal="right" vertical="top"/>
    </xf>
    <xf numFmtId="164" fontId="5" fillId="6" borderId="49" xfId="0" applyNumberFormat="1" applyFont="1" applyFill="1" applyBorder="1" applyAlignment="1">
      <alignment horizontal="right" vertical="top"/>
    </xf>
    <xf numFmtId="164" fontId="5" fillId="6" borderId="3" xfId="0" applyNumberFormat="1" applyFont="1" applyFill="1" applyBorder="1" applyAlignment="1">
      <alignment horizontal="right" vertical="top"/>
    </xf>
    <xf numFmtId="164" fontId="3" fillId="6" borderId="50" xfId="0" applyNumberFormat="1" applyFont="1" applyFill="1" applyBorder="1" applyAlignment="1">
      <alignment horizontal="right" vertical="top"/>
    </xf>
    <xf numFmtId="164" fontId="3" fillId="6" borderId="51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164" fontId="3" fillId="6" borderId="40" xfId="0" applyNumberFormat="1" applyFont="1" applyFill="1" applyBorder="1" applyAlignment="1">
      <alignment horizontal="right" vertical="top"/>
    </xf>
    <xf numFmtId="164" fontId="3" fillId="6" borderId="33" xfId="0" applyNumberFormat="1" applyFont="1" applyFill="1" applyBorder="1" applyAlignment="1">
      <alignment horizontal="right" vertical="top"/>
    </xf>
    <xf numFmtId="164" fontId="3" fillId="6" borderId="52" xfId="0" applyNumberFormat="1" applyFont="1" applyFill="1" applyBorder="1" applyAlignment="1">
      <alignment horizontal="right" vertical="top"/>
    </xf>
    <xf numFmtId="164" fontId="14" fillId="6" borderId="17" xfId="0" applyNumberFormat="1" applyFont="1" applyFill="1" applyBorder="1" applyAlignment="1">
      <alignment horizontal="right" vertical="top"/>
    </xf>
    <xf numFmtId="164" fontId="14" fillId="6" borderId="29" xfId="0" applyNumberFormat="1" applyFont="1" applyFill="1" applyBorder="1" applyAlignment="1">
      <alignment horizontal="right" vertical="top"/>
    </xf>
    <xf numFmtId="164" fontId="14" fillId="6" borderId="51" xfId="0" applyNumberFormat="1" applyFont="1" applyFill="1" applyBorder="1" applyAlignment="1">
      <alignment horizontal="right" vertical="top"/>
    </xf>
    <xf numFmtId="164" fontId="14" fillId="6" borderId="40" xfId="0" applyNumberFormat="1" applyFont="1" applyFill="1" applyBorder="1" applyAlignment="1">
      <alignment horizontal="right" vertical="top"/>
    </xf>
    <xf numFmtId="0" fontId="12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165" fontId="3" fillId="0" borderId="39" xfId="0" applyNumberFormat="1" applyFont="1" applyBorder="1" applyAlignment="1">
      <alignment horizontal="center" vertical="top" wrapText="1"/>
    </xf>
    <xf numFmtId="165" fontId="3" fillId="0" borderId="45" xfId="0" applyNumberFormat="1" applyFont="1" applyBorder="1" applyAlignment="1">
      <alignment horizontal="center" vertical="top" wrapText="1"/>
    </xf>
    <xf numFmtId="165" fontId="3" fillId="0" borderId="46" xfId="0" applyNumberFormat="1" applyFont="1" applyBorder="1" applyAlignment="1">
      <alignment horizontal="center" vertical="top" wrapText="1"/>
    </xf>
    <xf numFmtId="0" fontId="3" fillId="6" borderId="68" xfId="0" applyFont="1" applyFill="1" applyBorder="1" applyAlignment="1">
      <alignment horizontal="left" vertical="top" wrapText="1"/>
    </xf>
    <xf numFmtId="0" fontId="3" fillId="6" borderId="69" xfId="0" applyFont="1" applyFill="1" applyBorder="1" applyAlignment="1">
      <alignment horizontal="left" vertical="top" wrapText="1"/>
    </xf>
    <xf numFmtId="0" fontId="3" fillId="6" borderId="70" xfId="0" applyFont="1" applyFill="1" applyBorder="1" applyAlignment="1">
      <alignment horizontal="left" vertical="top" wrapText="1"/>
    </xf>
    <xf numFmtId="0" fontId="5" fillId="4" borderId="62" xfId="0" applyFont="1" applyFill="1" applyBorder="1" applyAlignment="1">
      <alignment horizontal="right" vertical="top" wrapText="1"/>
    </xf>
    <xf numFmtId="0" fontId="5" fillId="4" borderId="32" xfId="0" applyFont="1" applyFill="1" applyBorder="1" applyAlignment="1">
      <alignment horizontal="right" vertical="top" wrapText="1"/>
    </xf>
    <xf numFmtId="0" fontId="5" fillId="4" borderId="53" xfId="0" applyFont="1" applyFill="1" applyBorder="1" applyAlignment="1">
      <alignment horizontal="right" vertical="top" wrapText="1"/>
    </xf>
    <xf numFmtId="165" fontId="5" fillId="4" borderId="62" xfId="0" applyNumberFormat="1" applyFont="1" applyFill="1" applyBorder="1" applyAlignment="1">
      <alignment horizontal="center" vertical="top" wrapText="1"/>
    </xf>
    <xf numFmtId="165" fontId="5" fillId="4" borderId="32" xfId="0" applyNumberFormat="1" applyFont="1" applyFill="1" applyBorder="1" applyAlignment="1">
      <alignment horizontal="center" vertical="top" wrapText="1"/>
    </xf>
    <xf numFmtId="165" fontId="5" fillId="4" borderId="53" xfId="0" applyNumberFormat="1" applyFont="1" applyFill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59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49" fontId="5" fillId="0" borderId="36" xfId="0" applyNumberFormat="1" applyFont="1" applyBorder="1" applyAlignment="1">
      <alignment horizontal="center" vertical="top" wrapText="1"/>
    </xf>
    <xf numFmtId="0" fontId="10" fillId="6" borderId="41" xfId="0" applyFont="1" applyFill="1" applyBorder="1" applyAlignment="1">
      <alignment horizontal="left" vertical="top" wrapText="1"/>
    </xf>
    <xf numFmtId="0" fontId="10" fillId="6" borderId="25" xfId="0" applyFont="1" applyFill="1" applyBorder="1" applyAlignment="1">
      <alignment horizontal="left" vertical="top" wrapText="1"/>
    </xf>
    <xf numFmtId="0" fontId="10" fillId="6" borderId="26" xfId="0" applyFont="1" applyFill="1" applyBorder="1" applyAlignment="1">
      <alignment horizontal="left" vertical="top" wrapText="1"/>
    </xf>
    <xf numFmtId="0" fontId="5" fillId="5" borderId="39" xfId="0" applyFont="1" applyFill="1" applyBorder="1" applyAlignment="1">
      <alignment horizontal="right" vertical="top" wrapText="1"/>
    </xf>
    <xf numFmtId="0" fontId="5" fillId="5" borderId="45" xfId="0" applyFont="1" applyFill="1" applyBorder="1" applyAlignment="1">
      <alignment horizontal="right" vertical="top" wrapText="1"/>
    </xf>
    <xf numFmtId="0" fontId="5" fillId="5" borderId="46" xfId="0" applyFont="1" applyFill="1" applyBorder="1" applyAlignment="1">
      <alignment horizontal="right" vertical="top" wrapText="1"/>
    </xf>
    <xf numFmtId="165" fontId="5" fillId="5" borderId="39" xfId="0" applyNumberFormat="1" applyFont="1" applyFill="1" applyBorder="1" applyAlignment="1">
      <alignment horizontal="center" vertical="top" wrapText="1"/>
    </xf>
    <xf numFmtId="165" fontId="5" fillId="5" borderId="45" xfId="0" applyNumberFormat="1" applyFont="1" applyFill="1" applyBorder="1" applyAlignment="1">
      <alignment horizontal="center" vertical="top" wrapText="1"/>
    </xf>
    <xf numFmtId="165" fontId="5" fillId="5" borderId="46" xfId="0" applyNumberFormat="1" applyFont="1" applyFill="1" applyBorder="1" applyAlignment="1">
      <alignment horizontal="center" vertical="top" wrapText="1"/>
    </xf>
    <xf numFmtId="0" fontId="5" fillId="5" borderId="63" xfId="0" applyFont="1" applyFill="1" applyBorder="1" applyAlignment="1">
      <alignment horizontal="right" vertical="top" wrapText="1"/>
    </xf>
    <xf numFmtId="0" fontId="5" fillId="5" borderId="64" xfId="0" applyFont="1" applyFill="1" applyBorder="1" applyAlignment="1">
      <alignment horizontal="right" vertical="top" wrapText="1"/>
    </xf>
    <xf numFmtId="0" fontId="5" fillId="5" borderId="65" xfId="0" applyFont="1" applyFill="1" applyBorder="1" applyAlignment="1">
      <alignment horizontal="right" vertical="top" wrapText="1"/>
    </xf>
    <xf numFmtId="165" fontId="5" fillId="5" borderId="63" xfId="0" applyNumberFormat="1" applyFont="1" applyFill="1" applyBorder="1" applyAlignment="1">
      <alignment horizontal="center" vertical="top" wrapText="1"/>
    </xf>
    <xf numFmtId="165" fontId="5" fillId="5" borderId="64" xfId="0" applyNumberFormat="1" applyFont="1" applyFill="1" applyBorder="1" applyAlignment="1">
      <alignment horizontal="center" vertical="top" wrapText="1"/>
    </xf>
    <xf numFmtId="165" fontId="5" fillId="5" borderId="65" xfId="0" applyNumberFormat="1" applyFont="1" applyFill="1" applyBorder="1" applyAlignment="1">
      <alignment horizontal="center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49" fontId="5" fillId="0" borderId="32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3" fontId="3" fillId="6" borderId="30" xfId="0" applyNumberFormat="1" applyFont="1" applyFill="1" applyBorder="1" applyAlignment="1">
      <alignment horizontal="center" vertical="top"/>
    </xf>
    <xf numFmtId="3" fontId="3" fillId="6" borderId="18" xfId="0" applyNumberFormat="1" applyFont="1" applyFill="1" applyBorder="1" applyAlignment="1">
      <alignment horizontal="center" vertical="top"/>
    </xf>
    <xf numFmtId="3" fontId="3" fillId="6" borderId="35" xfId="0" applyNumberFormat="1" applyFont="1" applyFill="1" applyBorder="1" applyAlignment="1">
      <alignment horizontal="center" vertical="top"/>
    </xf>
    <xf numFmtId="49" fontId="5" fillId="3" borderId="66" xfId="0" applyNumberFormat="1" applyFont="1" applyFill="1" applyBorder="1" applyAlignment="1">
      <alignment horizontal="right" vertical="top"/>
    </xf>
    <xf numFmtId="49" fontId="5" fillId="3" borderId="43" xfId="0" applyNumberFormat="1" applyFont="1" applyFill="1" applyBorder="1" applyAlignment="1">
      <alignment horizontal="right" vertical="top"/>
    </xf>
    <xf numFmtId="49" fontId="5" fillId="3" borderId="44" xfId="0" applyNumberFormat="1" applyFont="1" applyFill="1" applyBorder="1" applyAlignment="1">
      <alignment horizontal="right" vertical="top"/>
    </xf>
    <xf numFmtId="0" fontId="3" fillId="3" borderId="10" xfId="0" applyFont="1" applyFill="1" applyBorder="1" applyAlignment="1">
      <alignment horizontal="center" vertical="top" wrapText="1"/>
    </xf>
    <xf numFmtId="0" fontId="3" fillId="3" borderId="43" xfId="0" applyFont="1" applyFill="1" applyBorder="1" applyAlignment="1">
      <alignment horizontal="center" vertical="top" wrapText="1"/>
    </xf>
    <xf numFmtId="0" fontId="3" fillId="3" borderId="44" xfId="0" applyFont="1" applyFill="1" applyBorder="1" applyAlignment="1">
      <alignment horizontal="center" vertical="top" wrapText="1"/>
    </xf>
    <xf numFmtId="49" fontId="5" fillId="2" borderId="66" xfId="0" applyNumberFormat="1" applyFont="1" applyFill="1" applyBorder="1" applyAlignment="1">
      <alignment horizontal="right" vertical="top"/>
    </xf>
    <xf numFmtId="49" fontId="5" fillId="2" borderId="43" xfId="0" applyNumberFormat="1" applyFont="1" applyFill="1" applyBorder="1" applyAlignment="1">
      <alignment horizontal="right" vertical="top"/>
    </xf>
    <xf numFmtId="49" fontId="5" fillId="2" borderId="44" xfId="0" applyNumberFormat="1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center" vertical="top"/>
    </xf>
    <xf numFmtId="0" fontId="3" fillId="2" borderId="43" xfId="0" applyFont="1" applyFill="1" applyBorder="1" applyAlignment="1">
      <alignment horizontal="center" vertical="top"/>
    </xf>
    <xf numFmtId="0" fontId="3" fillId="2" borderId="44" xfId="0" applyFont="1" applyFill="1" applyBorder="1" applyAlignment="1">
      <alignment horizontal="center" vertical="top"/>
    </xf>
    <xf numFmtId="49" fontId="5" fillId="2" borderId="41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5" fillId="2" borderId="26" xfId="0" applyNumberFormat="1" applyFont="1" applyFill="1" applyBorder="1" applyAlignment="1">
      <alignment horizontal="center" vertical="top" wrapText="1"/>
    </xf>
    <xf numFmtId="49" fontId="5" fillId="3" borderId="30" xfId="0" applyNumberFormat="1" applyFont="1" applyFill="1" applyBorder="1" applyAlignment="1">
      <alignment horizontal="center" vertical="top" wrapText="1"/>
    </xf>
    <xf numFmtId="49" fontId="5" fillId="3" borderId="18" xfId="0" applyNumberFormat="1" applyFont="1" applyFill="1" applyBorder="1" applyAlignment="1">
      <alignment horizontal="center" vertical="top" wrapText="1"/>
    </xf>
    <xf numFmtId="49" fontId="5" fillId="3" borderId="35" xfId="0" applyNumberFormat="1" applyFont="1" applyFill="1" applyBorder="1" applyAlignment="1">
      <alignment horizontal="center" vertical="top" wrapText="1"/>
    </xf>
    <xf numFmtId="0" fontId="3" fillId="6" borderId="41" xfId="0" applyFont="1" applyFill="1" applyBorder="1" applyAlignment="1">
      <alignment horizontal="left" vertical="top" wrapText="1"/>
    </xf>
    <xf numFmtId="0" fontId="3" fillId="6" borderId="25" xfId="0" applyFont="1" applyFill="1" applyBorder="1" applyAlignment="1">
      <alignment horizontal="left" vertical="top" wrapText="1"/>
    </xf>
    <xf numFmtId="0" fontId="3" fillId="6" borderId="26" xfId="0" applyFont="1" applyFill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right" vertical="top"/>
    </xf>
    <xf numFmtId="49" fontId="5" fillId="5" borderId="43" xfId="0" applyNumberFormat="1" applyFont="1" applyFill="1" applyBorder="1" applyAlignment="1">
      <alignment horizontal="right" vertical="top"/>
    </xf>
    <xf numFmtId="49" fontId="5" fillId="5" borderId="44" xfId="0" applyNumberFormat="1" applyFont="1" applyFill="1" applyBorder="1" applyAlignment="1">
      <alignment horizontal="right" vertical="top"/>
    </xf>
    <xf numFmtId="0" fontId="3" fillId="5" borderId="10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3" fillId="5" borderId="44" xfId="0" applyFont="1" applyFill="1" applyBorder="1" applyAlignment="1">
      <alignment horizontal="center" vertical="top"/>
    </xf>
    <xf numFmtId="0" fontId="2" fillId="0" borderId="67" xfId="0" applyNumberFormat="1" applyFont="1" applyBorder="1" applyAlignment="1">
      <alignment vertical="top" wrapText="1"/>
    </xf>
    <xf numFmtId="3" fontId="3" fillId="6" borderId="31" xfId="0" applyNumberFormat="1" applyFont="1" applyFill="1" applyBorder="1" applyAlignment="1">
      <alignment horizontal="center" vertical="center"/>
    </xf>
    <xf numFmtId="3" fontId="3" fillId="6" borderId="29" xfId="0" applyNumberFormat="1" applyFont="1" applyFill="1" applyBorder="1" applyAlignment="1">
      <alignment horizontal="center" vertical="center"/>
    </xf>
    <xf numFmtId="3" fontId="3" fillId="6" borderId="36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 vertical="top" wrapText="1"/>
    </xf>
    <xf numFmtId="0" fontId="5" fillId="6" borderId="31" xfId="0" applyFont="1" applyFill="1" applyBorder="1" applyAlignment="1">
      <alignment horizontal="left" vertical="top" wrapText="1"/>
    </xf>
    <xf numFmtId="0" fontId="5" fillId="6" borderId="29" xfId="0" applyFont="1" applyFill="1" applyBorder="1" applyAlignment="1">
      <alignment horizontal="left" vertical="top" wrapText="1"/>
    </xf>
    <xf numFmtId="0" fontId="5" fillId="6" borderId="36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5" fillId="6" borderId="31" xfId="0" applyFont="1" applyFill="1" applyBorder="1" applyAlignment="1">
      <alignment vertical="top" wrapText="1"/>
    </xf>
    <xf numFmtId="0" fontId="5" fillId="6" borderId="29" xfId="0" applyFont="1" applyFill="1" applyBorder="1" applyAlignment="1">
      <alignment vertical="top" wrapText="1"/>
    </xf>
    <xf numFmtId="0" fontId="5" fillId="6" borderId="36" xfId="0" applyFont="1" applyFill="1" applyBorder="1" applyAlignment="1">
      <alignment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 textRotation="90"/>
    </xf>
    <xf numFmtId="0" fontId="3" fillId="0" borderId="25" xfId="0" applyFont="1" applyBorder="1" applyAlignment="1">
      <alignment horizontal="center" vertical="top" textRotation="90"/>
    </xf>
    <xf numFmtId="0" fontId="3" fillId="0" borderId="26" xfId="0" applyFont="1" applyBorder="1" applyAlignment="1">
      <alignment horizontal="center" vertical="top" textRotation="90"/>
    </xf>
    <xf numFmtId="49" fontId="5" fillId="2" borderId="41" xfId="0" applyNumberFormat="1" applyFont="1" applyFill="1" applyBorder="1" applyAlignment="1">
      <alignment horizontal="center" vertical="top"/>
    </xf>
    <xf numFmtId="49" fontId="5" fillId="2" borderId="2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3" borderId="30" xfId="0" applyNumberFormat="1" applyFont="1" applyFill="1" applyBorder="1" applyAlignment="1">
      <alignment horizontal="center" vertical="top"/>
    </xf>
    <xf numFmtId="49" fontId="5" fillId="3" borderId="18" xfId="0" applyNumberFormat="1" applyFont="1" applyFill="1" applyBorder="1" applyAlignment="1">
      <alignment horizontal="center" vertical="top"/>
    </xf>
    <xf numFmtId="49" fontId="5" fillId="3" borderId="35" xfId="0" applyNumberFormat="1" applyFont="1" applyFill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10" fillId="0" borderId="25" xfId="0" applyFont="1" applyBorder="1" applyAlignment="1">
      <alignment horizontal="center" vertical="top" textRotation="90" wrapText="1"/>
    </xf>
    <xf numFmtId="0" fontId="10" fillId="0" borderId="26" xfId="0" applyFont="1" applyBorder="1" applyAlignment="1">
      <alignment horizontal="center" vertical="top" textRotation="90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60" xfId="0" applyFont="1" applyFill="1" applyBorder="1" applyAlignment="1">
      <alignment horizontal="center" vertical="center" textRotation="90" wrapText="1"/>
    </xf>
    <xf numFmtId="0" fontId="3" fillId="0" borderId="61" xfId="0" applyFont="1" applyFill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 textRotation="90" wrapText="1"/>
    </xf>
    <xf numFmtId="0" fontId="5" fillId="2" borderId="66" xfId="0" applyFont="1" applyFill="1" applyBorder="1" applyAlignment="1">
      <alignment horizontal="left" vertical="top"/>
    </xf>
    <xf numFmtId="0" fontId="5" fillId="2" borderId="43" xfId="0" applyFont="1" applyFill="1" applyBorder="1" applyAlignment="1">
      <alignment horizontal="left" vertical="top"/>
    </xf>
    <xf numFmtId="0" fontId="5" fillId="2" borderId="44" xfId="0" applyFont="1" applyFill="1" applyBorder="1" applyAlignment="1">
      <alignment horizontal="left" vertical="top"/>
    </xf>
    <xf numFmtId="0" fontId="5" fillId="3" borderId="66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left" vertical="top" wrapText="1"/>
    </xf>
    <xf numFmtId="164" fontId="3" fillId="0" borderId="21" xfId="0" applyNumberFormat="1" applyFont="1" applyFill="1" applyBorder="1" applyAlignment="1">
      <alignment horizontal="center" vertical="center" textRotation="1"/>
    </xf>
    <xf numFmtId="164" fontId="3" fillId="0" borderId="35" xfId="0" applyNumberFormat="1" applyFont="1" applyFill="1" applyBorder="1" applyAlignment="1">
      <alignment horizontal="center" vertical="center" textRotation="1"/>
    </xf>
    <xf numFmtId="164" fontId="3" fillId="0" borderId="48" xfId="0" applyNumberFormat="1" applyFont="1" applyFill="1" applyBorder="1" applyAlignment="1">
      <alignment horizontal="center" vertical="center" textRotation="1"/>
    </xf>
    <xf numFmtId="164" fontId="3" fillId="0" borderId="36" xfId="0" applyNumberFormat="1" applyFont="1" applyFill="1" applyBorder="1" applyAlignment="1">
      <alignment horizontal="center" vertical="center" textRotation="1"/>
    </xf>
    <xf numFmtId="0" fontId="3" fillId="0" borderId="26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48" xfId="0" applyNumberFormat="1" applyFont="1" applyFill="1" applyBorder="1" applyAlignment="1">
      <alignment horizontal="center" vertical="center"/>
    </xf>
    <xf numFmtId="1" fontId="10" fillId="0" borderId="52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49" fontId="5" fillId="3" borderId="66" xfId="0" applyNumberFormat="1" applyFont="1" applyFill="1" applyBorder="1" applyAlignment="1">
      <alignment horizontal="left" vertical="top"/>
    </xf>
    <xf numFmtId="49" fontId="5" fillId="3" borderId="43" xfId="0" applyNumberFormat="1" applyFont="1" applyFill="1" applyBorder="1" applyAlignment="1">
      <alignment horizontal="left" vertical="top"/>
    </xf>
    <xf numFmtId="49" fontId="5" fillId="3" borderId="44" xfId="0" applyNumberFormat="1" applyFont="1" applyFill="1" applyBorder="1" applyAlignment="1">
      <alignment horizontal="left" vertical="top"/>
    </xf>
    <xf numFmtId="165" fontId="3" fillId="6" borderId="41" xfId="0" applyNumberFormat="1" applyFont="1" applyFill="1" applyBorder="1" applyAlignment="1">
      <alignment horizontal="left" vertical="top" wrapText="1"/>
    </xf>
    <xf numFmtId="165" fontId="3" fillId="6" borderId="25" xfId="0" applyNumberFormat="1" applyFont="1" applyFill="1" applyBorder="1" applyAlignment="1">
      <alignment horizontal="left" vertical="top" wrapText="1"/>
    </xf>
    <xf numFmtId="165" fontId="10" fillId="6" borderId="57" xfId="0" applyNumberFormat="1" applyFont="1" applyFill="1" applyBorder="1" applyAlignment="1">
      <alignment horizontal="left" vertical="top" wrapText="1"/>
    </xf>
    <xf numFmtId="165" fontId="10" fillId="6" borderId="26" xfId="0" applyNumberFormat="1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62" xfId="0" applyFont="1" applyFill="1" applyBorder="1" applyAlignment="1">
      <alignment horizontal="center" vertical="center" textRotation="90" wrapText="1"/>
    </xf>
    <xf numFmtId="49" fontId="3" fillId="0" borderId="30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top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49" fontId="9" fillId="7" borderId="63" xfId="0" applyNumberFormat="1" applyFont="1" applyFill="1" applyBorder="1" applyAlignment="1">
      <alignment horizontal="left" vertical="top" wrapText="1"/>
    </xf>
    <xf numFmtId="49" fontId="9" fillId="7" borderId="64" xfId="0" applyNumberFormat="1" applyFont="1" applyFill="1" applyBorder="1" applyAlignment="1">
      <alignment horizontal="left" vertical="top" wrapText="1"/>
    </xf>
    <xf numFmtId="49" fontId="9" fillId="7" borderId="65" xfId="0" applyNumberFormat="1" applyFont="1" applyFill="1" applyBorder="1" applyAlignment="1">
      <alignment horizontal="left" vertical="top" wrapText="1"/>
    </xf>
    <xf numFmtId="0" fontId="9" fillId="5" borderId="39" xfId="0" applyFont="1" applyFill="1" applyBorder="1" applyAlignment="1">
      <alignment horizontal="left" vertical="top" wrapText="1"/>
    </xf>
    <xf numFmtId="0" fontId="9" fillId="5" borderId="45" xfId="0" applyFont="1" applyFill="1" applyBorder="1" applyAlignment="1">
      <alignment horizontal="left" vertical="top" wrapText="1"/>
    </xf>
    <xf numFmtId="0" fontId="9" fillId="5" borderId="46" xfId="0" applyFont="1" applyFill="1" applyBorder="1" applyAlignment="1">
      <alignment horizontal="left" vertical="top" wrapText="1"/>
    </xf>
    <xf numFmtId="0" fontId="5" fillId="2" borderId="59" xfId="0" applyFont="1" applyFill="1" applyBorder="1" applyAlignment="1">
      <alignment horizontal="left" vertical="top"/>
    </xf>
    <xf numFmtId="0" fontId="5" fillId="2" borderId="32" xfId="0" applyFont="1" applyFill="1" applyBorder="1" applyAlignment="1">
      <alignment horizontal="left" vertical="top"/>
    </xf>
    <xf numFmtId="0" fontId="5" fillId="2" borderId="53" xfId="0" applyFont="1" applyFill="1" applyBorder="1" applyAlignment="1">
      <alignment horizontal="left" vertical="top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55" xfId="0" applyNumberFormat="1" applyFont="1" applyBorder="1" applyAlignment="1">
      <alignment horizontal="center" vertical="center" textRotation="90" wrapText="1"/>
    </xf>
    <xf numFmtId="0" fontId="3" fillId="0" borderId="56" xfId="0" applyNumberFormat="1" applyFont="1" applyBorder="1" applyAlignment="1">
      <alignment horizontal="center" vertical="center" textRotation="90" wrapText="1"/>
    </xf>
    <xf numFmtId="0" fontId="3" fillId="0" borderId="53" xfId="0" applyNumberFormat="1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5" fillId="2" borderId="62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/>
    </xf>
    <xf numFmtId="0" fontId="13" fillId="6" borderId="31" xfId="0" applyFont="1" applyFill="1" applyBorder="1" applyAlignment="1">
      <alignment vertical="top" wrapText="1"/>
    </xf>
    <xf numFmtId="0" fontId="13" fillId="6" borderId="29" xfId="0" applyFont="1" applyFill="1" applyBorder="1" applyAlignment="1">
      <alignment vertical="top" wrapText="1"/>
    </xf>
    <xf numFmtId="0" fontId="13" fillId="6" borderId="36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36" xfId="0" applyFont="1" applyFill="1" applyBorder="1" applyAlignment="1">
      <alignment horizontal="left" vertical="top" wrapText="1"/>
    </xf>
    <xf numFmtId="0" fontId="10" fillId="0" borderId="57" xfId="0" applyFont="1" applyBorder="1" applyAlignment="1">
      <alignment horizontal="center" vertical="top" textRotation="90" wrapText="1"/>
    </xf>
    <xf numFmtId="0" fontId="5" fillId="0" borderId="57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Kacerauskaite/AppData/Local/Microsoft/Windows/Temporary%20Internet%20Files/Content.Outlook/6LIVJ9OZ/Rar$DI00.421/1%20programa%20max+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ybai"/>
      <sheetName val="2013-2015 SVP"/>
      <sheetName val="Lesu suvestine"/>
      <sheetName val="Pokyčiai"/>
      <sheetName val="Asignavimų valdytojų kodai"/>
    </sheetNames>
    <sheetDataSet>
      <sheetData sheetId="0" refreshError="1">
        <row r="1">
          <cell r="A1" t="str">
            <v xml:space="preserve"> 2013–2015 M. KLAIPĖDOS MIESTO SAVIVALDYBĖS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tabSelected="1" zoomScaleNormal="100" zoomScaleSheetLayoutView="70" workbookViewId="0">
      <selection activeCell="F24" sqref="F24:F29"/>
    </sheetView>
  </sheetViews>
  <sheetFormatPr defaultRowHeight="12.75"/>
  <cols>
    <col min="1" max="4" width="2.7109375" style="11" customWidth="1"/>
    <col min="5" max="5" width="39.42578125" style="11" customWidth="1"/>
    <col min="6" max="6" width="3.85546875" style="91" customWidth="1"/>
    <col min="7" max="7" width="4" style="11" customWidth="1"/>
    <col min="8" max="8" width="3.140625" style="96" customWidth="1"/>
    <col min="9" max="9" width="7.7109375" style="12" customWidth="1"/>
    <col min="10" max="15" width="7.7109375" style="11" customWidth="1"/>
    <col min="16" max="16" width="28.28515625" style="11" customWidth="1"/>
    <col min="17" max="17" width="3.7109375" style="11" customWidth="1"/>
    <col min="18" max="18" width="3.5703125" style="11" customWidth="1"/>
    <col min="19" max="19" width="4" style="11" customWidth="1"/>
    <col min="20" max="16384" width="9.140625" style="6"/>
  </cols>
  <sheetData>
    <row r="1" spans="1:22" ht="15.75">
      <c r="A1" s="341" t="str">
        <f>[1]Tarybai!$A$1</f>
        <v xml:space="preserve"> 2013–2015 M. KLAIPĖDOS MIESTO SAVIVALDYBĖS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1:22" ht="15.75">
      <c r="A2" s="342" t="s">
        <v>55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22" ht="15.75">
      <c r="A3" s="343" t="s">
        <v>36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4"/>
      <c r="U3" s="4"/>
      <c r="V3" s="4"/>
    </row>
    <row r="4" spans="1:22" ht="13.5" thickBot="1">
      <c r="Q4" s="344" t="s">
        <v>0</v>
      </c>
      <c r="R4" s="344"/>
      <c r="S4" s="344"/>
    </row>
    <row r="5" spans="1:22">
      <c r="A5" s="339" t="s">
        <v>37</v>
      </c>
      <c r="B5" s="333" t="s">
        <v>1</v>
      </c>
      <c r="C5" s="333" t="s">
        <v>2</v>
      </c>
      <c r="D5" s="333" t="s">
        <v>50</v>
      </c>
      <c r="E5" s="314" t="s">
        <v>15</v>
      </c>
      <c r="F5" s="317" t="s">
        <v>3</v>
      </c>
      <c r="G5" s="333" t="s">
        <v>45</v>
      </c>
      <c r="H5" s="336" t="s">
        <v>4</v>
      </c>
      <c r="I5" s="308" t="s">
        <v>5</v>
      </c>
      <c r="J5" s="311" t="s">
        <v>38</v>
      </c>
      <c r="K5" s="312"/>
      <c r="L5" s="312"/>
      <c r="M5" s="313"/>
      <c r="N5" s="308" t="s">
        <v>43</v>
      </c>
      <c r="O5" s="308" t="s">
        <v>44</v>
      </c>
      <c r="P5" s="320" t="s">
        <v>83</v>
      </c>
      <c r="Q5" s="321"/>
      <c r="R5" s="321"/>
      <c r="S5" s="322"/>
    </row>
    <row r="6" spans="1:22">
      <c r="A6" s="340"/>
      <c r="B6" s="334"/>
      <c r="C6" s="334"/>
      <c r="D6" s="334"/>
      <c r="E6" s="315"/>
      <c r="F6" s="318"/>
      <c r="G6" s="334"/>
      <c r="H6" s="337"/>
      <c r="I6" s="309"/>
      <c r="J6" s="323" t="s">
        <v>6</v>
      </c>
      <c r="K6" s="325" t="s">
        <v>7</v>
      </c>
      <c r="L6" s="326"/>
      <c r="M6" s="327" t="s">
        <v>22</v>
      </c>
      <c r="N6" s="309"/>
      <c r="O6" s="309"/>
      <c r="P6" s="329" t="s">
        <v>15</v>
      </c>
      <c r="Q6" s="325" t="s">
        <v>8</v>
      </c>
      <c r="R6" s="331"/>
      <c r="S6" s="332"/>
    </row>
    <row r="7" spans="1:22" ht="111" customHeight="1" thickBot="1">
      <c r="A7" s="324"/>
      <c r="B7" s="335"/>
      <c r="C7" s="335"/>
      <c r="D7" s="335"/>
      <c r="E7" s="316"/>
      <c r="F7" s="319"/>
      <c r="G7" s="335"/>
      <c r="H7" s="338"/>
      <c r="I7" s="310"/>
      <c r="J7" s="324"/>
      <c r="K7" s="8" t="s">
        <v>6</v>
      </c>
      <c r="L7" s="7" t="s">
        <v>16</v>
      </c>
      <c r="M7" s="328"/>
      <c r="N7" s="310"/>
      <c r="O7" s="310"/>
      <c r="P7" s="330"/>
      <c r="Q7" s="9" t="s">
        <v>46</v>
      </c>
      <c r="R7" s="9" t="s">
        <v>47</v>
      </c>
      <c r="S7" s="10" t="s">
        <v>48</v>
      </c>
    </row>
    <row r="8" spans="1:22" s="58" customFormat="1">
      <c r="A8" s="299" t="s">
        <v>74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1"/>
    </row>
    <row r="9" spans="1:22" s="58" customFormat="1">
      <c r="A9" s="302" t="s">
        <v>56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4"/>
    </row>
    <row r="10" spans="1:22" ht="15.75" customHeight="1" thickBot="1">
      <c r="A10" s="93" t="s">
        <v>9</v>
      </c>
      <c r="B10" s="305" t="s">
        <v>57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7"/>
    </row>
    <row r="11" spans="1:22" ht="13.5" thickBot="1">
      <c r="A11" s="14" t="s">
        <v>9</v>
      </c>
      <c r="B11" s="15" t="s">
        <v>9</v>
      </c>
      <c r="C11" s="262" t="s">
        <v>58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4"/>
    </row>
    <row r="12" spans="1:22">
      <c r="A12" s="234" t="s">
        <v>9</v>
      </c>
      <c r="B12" s="237" t="s">
        <v>9</v>
      </c>
      <c r="C12" s="240" t="s">
        <v>9</v>
      </c>
      <c r="D12" s="240"/>
      <c r="E12" s="287" t="s">
        <v>69</v>
      </c>
      <c r="F12" s="289" t="s">
        <v>88</v>
      </c>
      <c r="G12" s="148" t="s">
        <v>52</v>
      </c>
      <c r="H12" s="228" t="s">
        <v>64</v>
      </c>
      <c r="I12" s="16" t="s">
        <v>49</v>
      </c>
      <c r="J12" s="31">
        <f>K12+M12</f>
        <v>88.6</v>
      </c>
      <c r="K12" s="32">
        <v>88.6</v>
      </c>
      <c r="L12" s="32"/>
      <c r="M12" s="33"/>
      <c r="N12" s="77">
        <v>100</v>
      </c>
      <c r="O12" s="77">
        <v>100</v>
      </c>
      <c r="P12" s="81" t="s">
        <v>75</v>
      </c>
      <c r="Q12" s="104">
        <v>33</v>
      </c>
      <c r="R12" s="104">
        <v>38</v>
      </c>
      <c r="S12" s="82">
        <v>42</v>
      </c>
    </row>
    <row r="13" spans="1:22">
      <c r="A13" s="235"/>
      <c r="B13" s="238"/>
      <c r="C13" s="241"/>
      <c r="D13" s="241"/>
      <c r="E13" s="294"/>
      <c r="F13" s="290"/>
      <c r="G13" s="149"/>
      <c r="H13" s="229"/>
      <c r="I13" s="17"/>
      <c r="J13" s="34">
        <f>K13+M13</f>
        <v>0</v>
      </c>
      <c r="K13" s="35"/>
      <c r="L13" s="35"/>
      <c r="M13" s="36"/>
      <c r="N13" s="83"/>
      <c r="O13" s="83"/>
      <c r="P13" s="78" t="s">
        <v>80</v>
      </c>
      <c r="Q13" s="79">
        <v>2</v>
      </c>
      <c r="R13" s="79">
        <v>2</v>
      </c>
      <c r="S13" s="80">
        <v>2</v>
      </c>
    </row>
    <row r="14" spans="1:22">
      <c r="A14" s="235"/>
      <c r="B14" s="238"/>
      <c r="C14" s="241"/>
      <c r="D14" s="241"/>
      <c r="E14" s="294"/>
      <c r="F14" s="290"/>
      <c r="G14" s="149"/>
      <c r="H14" s="229"/>
      <c r="I14" s="18"/>
      <c r="J14" s="37">
        <f>K14+M14</f>
        <v>0</v>
      </c>
      <c r="K14" s="38"/>
      <c r="L14" s="38"/>
      <c r="M14" s="39"/>
      <c r="N14" s="40"/>
      <c r="O14" s="40"/>
      <c r="P14" s="201" t="s">
        <v>79</v>
      </c>
      <c r="Q14" s="295">
        <v>1.05</v>
      </c>
      <c r="R14" s="295">
        <v>1.1000000000000001</v>
      </c>
      <c r="S14" s="297">
        <v>1.1499999999999999</v>
      </c>
      <c r="U14" s="19"/>
    </row>
    <row r="15" spans="1:22" ht="13.5" customHeight="1" thickBot="1">
      <c r="A15" s="236"/>
      <c r="B15" s="239"/>
      <c r="C15" s="242"/>
      <c r="D15" s="242"/>
      <c r="E15" s="288"/>
      <c r="F15" s="291"/>
      <c r="G15" s="150"/>
      <c r="H15" s="230"/>
      <c r="I15" s="20" t="s">
        <v>10</v>
      </c>
      <c r="J15" s="41">
        <f t="shared" ref="J15:O15" si="0">SUM(J12:J14)</f>
        <v>88.6</v>
      </c>
      <c r="K15" s="42">
        <f t="shared" si="0"/>
        <v>88.6</v>
      </c>
      <c r="L15" s="42">
        <f t="shared" si="0"/>
        <v>0</v>
      </c>
      <c r="M15" s="42">
        <f t="shared" si="0"/>
        <v>0</v>
      </c>
      <c r="N15" s="43">
        <f t="shared" si="0"/>
        <v>100</v>
      </c>
      <c r="O15" s="43">
        <f t="shared" si="0"/>
        <v>100</v>
      </c>
      <c r="P15" s="202"/>
      <c r="Q15" s="296"/>
      <c r="R15" s="296"/>
      <c r="S15" s="298"/>
      <c r="U15" s="19"/>
    </row>
    <row r="16" spans="1:22" ht="15" customHeight="1">
      <c r="A16" s="234" t="s">
        <v>9</v>
      </c>
      <c r="B16" s="237" t="s">
        <v>9</v>
      </c>
      <c r="C16" s="240" t="s">
        <v>11</v>
      </c>
      <c r="D16" s="240"/>
      <c r="E16" s="287" t="s">
        <v>82</v>
      </c>
      <c r="F16" s="219" t="s">
        <v>90</v>
      </c>
      <c r="G16" s="292" t="s">
        <v>52</v>
      </c>
      <c r="H16" s="228" t="s">
        <v>64</v>
      </c>
      <c r="I16" s="21" t="s">
        <v>49</v>
      </c>
      <c r="J16" s="31">
        <f>K16+M16</f>
        <v>0</v>
      </c>
      <c r="K16" s="32"/>
      <c r="L16" s="32"/>
      <c r="M16" s="33"/>
      <c r="N16" s="77"/>
      <c r="O16" s="77">
        <v>10</v>
      </c>
      <c r="P16" s="251" t="s">
        <v>76</v>
      </c>
      <c r="Q16" s="62"/>
      <c r="R16" s="62"/>
      <c r="S16" s="63">
        <v>1</v>
      </c>
    </row>
    <row r="17" spans="1:21" ht="24.75" customHeight="1" thickBot="1">
      <c r="A17" s="236"/>
      <c r="B17" s="239"/>
      <c r="C17" s="242"/>
      <c r="D17" s="242"/>
      <c r="E17" s="288"/>
      <c r="F17" s="221"/>
      <c r="G17" s="293"/>
      <c r="H17" s="230"/>
      <c r="I17" s="20" t="s">
        <v>10</v>
      </c>
      <c r="J17" s="41">
        <f t="shared" ref="J17:O17" si="1">SUM(J16:J16)</f>
        <v>0</v>
      </c>
      <c r="K17" s="42">
        <f t="shared" si="1"/>
        <v>0</v>
      </c>
      <c r="L17" s="42">
        <f t="shared" si="1"/>
        <v>0</v>
      </c>
      <c r="M17" s="42">
        <f t="shared" si="1"/>
        <v>0</v>
      </c>
      <c r="N17" s="43">
        <f t="shared" si="1"/>
        <v>0</v>
      </c>
      <c r="O17" s="43">
        <f t="shared" si="1"/>
        <v>10</v>
      </c>
      <c r="P17" s="269"/>
      <c r="Q17" s="71"/>
      <c r="R17" s="71"/>
      <c r="S17" s="72"/>
    </row>
    <row r="18" spans="1:21" ht="13.5" thickBot="1">
      <c r="A18" s="14" t="s">
        <v>9</v>
      </c>
      <c r="B18" s="15" t="s">
        <v>9</v>
      </c>
      <c r="C18" s="183" t="s">
        <v>12</v>
      </c>
      <c r="D18" s="183"/>
      <c r="E18" s="183"/>
      <c r="F18" s="183"/>
      <c r="G18" s="183"/>
      <c r="H18" s="183"/>
      <c r="I18" s="184"/>
      <c r="J18" s="44">
        <f>K18+M18</f>
        <v>88.6</v>
      </c>
      <c r="K18" s="44">
        <f>K17+K15</f>
        <v>88.6</v>
      </c>
      <c r="L18" s="44">
        <f>L17+L15</f>
        <v>0</v>
      </c>
      <c r="M18" s="45">
        <f>M17+M15</f>
        <v>0</v>
      </c>
      <c r="N18" s="45">
        <f>N17+N15</f>
        <v>100</v>
      </c>
      <c r="O18" s="44">
        <f>O17+O15</f>
        <v>110</v>
      </c>
      <c r="P18" s="101"/>
      <c r="Q18" s="102"/>
      <c r="R18" s="102"/>
      <c r="S18" s="103"/>
    </row>
    <row r="19" spans="1:21" ht="13.5" thickBot="1">
      <c r="A19" s="14" t="s">
        <v>9</v>
      </c>
      <c r="B19" s="15" t="s">
        <v>11</v>
      </c>
      <c r="C19" s="280" t="s">
        <v>59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2"/>
    </row>
    <row r="20" spans="1:21">
      <c r="A20" s="234" t="s">
        <v>9</v>
      </c>
      <c r="B20" s="237" t="s">
        <v>11</v>
      </c>
      <c r="C20" s="240" t="s">
        <v>9</v>
      </c>
      <c r="D20" s="240"/>
      <c r="E20" s="287" t="s">
        <v>70</v>
      </c>
      <c r="F20" s="289" t="s">
        <v>86</v>
      </c>
      <c r="G20" s="148" t="s">
        <v>52</v>
      </c>
      <c r="H20" s="228" t="s">
        <v>64</v>
      </c>
      <c r="I20" s="22" t="s">
        <v>49</v>
      </c>
      <c r="J20" s="31">
        <f>K20+M20</f>
        <v>37.4</v>
      </c>
      <c r="K20" s="32">
        <v>37.4</v>
      </c>
      <c r="L20" s="32"/>
      <c r="M20" s="33"/>
      <c r="N20" s="77">
        <v>55</v>
      </c>
      <c r="O20" s="77">
        <v>55</v>
      </c>
      <c r="P20" s="283" t="s">
        <v>77</v>
      </c>
      <c r="Q20" s="64">
        <v>5</v>
      </c>
      <c r="R20" s="64">
        <v>5</v>
      </c>
      <c r="S20" s="65">
        <v>5</v>
      </c>
      <c r="U20" s="19"/>
    </row>
    <row r="21" spans="1:21">
      <c r="A21" s="235"/>
      <c r="B21" s="238"/>
      <c r="C21" s="241"/>
      <c r="D21" s="241"/>
      <c r="E21" s="294"/>
      <c r="F21" s="290"/>
      <c r="G21" s="149"/>
      <c r="H21" s="229"/>
      <c r="I21" s="46"/>
      <c r="J21" s="34">
        <f>K21+M21</f>
        <v>0</v>
      </c>
      <c r="K21" s="35"/>
      <c r="L21" s="35"/>
      <c r="M21" s="36"/>
      <c r="N21" s="83"/>
      <c r="O21" s="83"/>
      <c r="P21" s="284"/>
      <c r="Q21" s="87"/>
      <c r="R21" s="87"/>
      <c r="S21" s="89"/>
      <c r="U21" s="19"/>
    </row>
    <row r="22" spans="1:21">
      <c r="A22" s="235"/>
      <c r="B22" s="238"/>
      <c r="C22" s="241"/>
      <c r="D22" s="241"/>
      <c r="E22" s="294"/>
      <c r="F22" s="290"/>
      <c r="G22" s="149"/>
      <c r="H22" s="229"/>
      <c r="I22" s="23"/>
      <c r="J22" s="37">
        <f>K22+M22</f>
        <v>0</v>
      </c>
      <c r="K22" s="38"/>
      <c r="L22" s="38"/>
      <c r="M22" s="39"/>
      <c r="N22" s="40"/>
      <c r="O22" s="40"/>
      <c r="P22" s="285" t="s">
        <v>78</v>
      </c>
      <c r="Q22" s="265">
        <v>8.8000000000000007</v>
      </c>
      <c r="R22" s="265">
        <v>8.8000000000000007</v>
      </c>
      <c r="S22" s="267">
        <v>8.8000000000000007</v>
      </c>
      <c r="U22" s="19"/>
    </row>
    <row r="23" spans="1:21" ht="13.5" thickBot="1">
      <c r="A23" s="236"/>
      <c r="B23" s="239"/>
      <c r="C23" s="242"/>
      <c r="D23" s="242"/>
      <c r="E23" s="288"/>
      <c r="F23" s="291"/>
      <c r="G23" s="150"/>
      <c r="H23" s="230"/>
      <c r="I23" s="20" t="s">
        <v>10</v>
      </c>
      <c r="J23" s="41">
        <f t="shared" ref="J23:O23" si="2">SUM(J20:J22)</f>
        <v>37.4</v>
      </c>
      <c r="K23" s="42">
        <f t="shared" si="2"/>
        <v>37.4</v>
      </c>
      <c r="L23" s="42">
        <f t="shared" si="2"/>
        <v>0</v>
      </c>
      <c r="M23" s="42">
        <f t="shared" si="2"/>
        <v>0</v>
      </c>
      <c r="N23" s="43">
        <f t="shared" si="2"/>
        <v>55</v>
      </c>
      <c r="O23" s="43">
        <f t="shared" si="2"/>
        <v>55</v>
      </c>
      <c r="P23" s="286"/>
      <c r="Q23" s="266"/>
      <c r="R23" s="266"/>
      <c r="S23" s="268"/>
      <c r="U23" s="19"/>
    </row>
    <row r="24" spans="1:21">
      <c r="A24" s="234" t="s">
        <v>9</v>
      </c>
      <c r="B24" s="237" t="s">
        <v>11</v>
      </c>
      <c r="C24" s="240" t="s">
        <v>11</v>
      </c>
      <c r="D24" s="240"/>
      <c r="E24" s="253" t="s">
        <v>71</v>
      </c>
      <c r="F24" s="256" t="s">
        <v>85</v>
      </c>
      <c r="G24" s="148" t="s">
        <v>52</v>
      </c>
      <c r="H24" s="228" t="s">
        <v>64</v>
      </c>
      <c r="I24" s="22" t="s">
        <v>49</v>
      </c>
      <c r="J24" s="31">
        <f>K24+M24</f>
        <v>180</v>
      </c>
      <c r="K24" s="32">
        <v>180</v>
      </c>
      <c r="L24" s="32"/>
      <c r="M24" s="33"/>
      <c r="N24" s="77">
        <v>200</v>
      </c>
      <c r="O24" s="77">
        <v>200</v>
      </c>
      <c r="P24" s="251" t="s">
        <v>81</v>
      </c>
      <c r="Q24" s="276">
        <v>24</v>
      </c>
      <c r="R24" s="276">
        <v>24</v>
      </c>
      <c r="S24" s="278">
        <v>24</v>
      </c>
      <c r="U24" s="19"/>
    </row>
    <row r="25" spans="1:21">
      <c r="A25" s="235"/>
      <c r="B25" s="238"/>
      <c r="C25" s="241"/>
      <c r="D25" s="241"/>
      <c r="E25" s="254"/>
      <c r="F25" s="257"/>
      <c r="G25" s="149"/>
      <c r="H25" s="229"/>
      <c r="I25" s="46"/>
      <c r="J25" s="34">
        <f>K25+M25</f>
        <v>0</v>
      </c>
      <c r="K25" s="75"/>
      <c r="L25" s="75"/>
      <c r="M25" s="76"/>
      <c r="N25" s="84"/>
      <c r="O25" s="84"/>
      <c r="P25" s="252"/>
      <c r="Q25" s="277"/>
      <c r="R25" s="277"/>
      <c r="S25" s="279"/>
      <c r="U25" s="19"/>
    </row>
    <row r="26" spans="1:21">
      <c r="A26" s="235"/>
      <c r="B26" s="238"/>
      <c r="C26" s="241"/>
      <c r="D26" s="241"/>
      <c r="E26" s="254"/>
      <c r="F26" s="257"/>
      <c r="G26" s="149"/>
      <c r="H26" s="229"/>
      <c r="I26" s="46"/>
      <c r="J26" s="34">
        <f>K26+M26</f>
        <v>0</v>
      </c>
      <c r="K26" s="75"/>
      <c r="L26" s="75"/>
      <c r="M26" s="76"/>
      <c r="N26" s="84"/>
      <c r="O26" s="84"/>
      <c r="P26" s="270" t="s">
        <v>96</v>
      </c>
      <c r="Q26" s="272">
        <v>30</v>
      </c>
      <c r="R26" s="272">
        <v>30</v>
      </c>
      <c r="S26" s="274">
        <v>30</v>
      </c>
      <c r="U26" s="19"/>
    </row>
    <row r="27" spans="1:21">
      <c r="A27" s="235"/>
      <c r="B27" s="238"/>
      <c r="C27" s="241"/>
      <c r="D27" s="241"/>
      <c r="E27" s="254"/>
      <c r="F27" s="257"/>
      <c r="G27" s="149"/>
      <c r="H27" s="229"/>
      <c r="I27" s="73"/>
      <c r="J27" s="74">
        <f>K27+M27</f>
        <v>0</v>
      </c>
      <c r="K27" s="35"/>
      <c r="L27" s="35"/>
      <c r="M27" s="36"/>
      <c r="N27" s="83"/>
      <c r="O27" s="83"/>
      <c r="P27" s="271"/>
      <c r="Q27" s="273"/>
      <c r="R27" s="273"/>
      <c r="S27" s="275"/>
      <c r="U27" s="19"/>
    </row>
    <row r="28" spans="1:21">
      <c r="A28" s="235"/>
      <c r="B28" s="238"/>
      <c r="C28" s="241"/>
      <c r="D28" s="241"/>
      <c r="E28" s="254"/>
      <c r="F28" s="257"/>
      <c r="G28" s="149"/>
      <c r="H28" s="229"/>
      <c r="I28" s="23"/>
      <c r="J28" s="37">
        <f>K28+M28</f>
        <v>0</v>
      </c>
      <c r="K28" s="38"/>
      <c r="L28" s="38"/>
      <c r="M28" s="39"/>
      <c r="N28" s="40"/>
      <c r="O28" s="40"/>
      <c r="P28" s="252" t="s">
        <v>98</v>
      </c>
      <c r="Q28" s="87">
        <v>3</v>
      </c>
      <c r="R28" s="87">
        <v>3</v>
      </c>
      <c r="S28" s="89">
        <v>3</v>
      </c>
      <c r="U28" s="19"/>
    </row>
    <row r="29" spans="1:21" ht="13.5" thickBot="1">
      <c r="A29" s="236"/>
      <c r="B29" s="239"/>
      <c r="C29" s="242"/>
      <c r="D29" s="242"/>
      <c r="E29" s="255"/>
      <c r="F29" s="258"/>
      <c r="G29" s="150"/>
      <c r="H29" s="230"/>
      <c r="I29" s="20" t="s">
        <v>10</v>
      </c>
      <c r="J29" s="41">
        <f t="shared" ref="J29:O29" si="3">SUM(J24:J28)</f>
        <v>180</v>
      </c>
      <c r="K29" s="42">
        <f t="shared" si="3"/>
        <v>180</v>
      </c>
      <c r="L29" s="42">
        <f t="shared" si="3"/>
        <v>0</v>
      </c>
      <c r="M29" s="42">
        <f t="shared" si="3"/>
        <v>0</v>
      </c>
      <c r="N29" s="43">
        <f t="shared" si="3"/>
        <v>200</v>
      </c>
      <c r="O29" s="43">
        <f t="shared" si="3"/>
        <v>200</v>
      </c>
      <c r="P29" s="269"/>
      <c r="Q29" s="88"/>
      <c r="R29" s="88"/>
      <c r="S29" s="90"/>
      <c r="U29" s="19"/>
    </row>
    <row r="30" spans="1:21">
      <c r="A30" s="234" t="s">
        <v>9</v>
      </c>
      <c r="B30" s="237" t="s">
        <v>11</v>
      </c>
      <c r="C30" s="240" t="s">
        <v>51</v>
      </c>
      <c r="D30" s="240"/>
      <c r="E30" s="253" t="s">
        <v>72</v>
      </c>
      <c r="F30" s="256"/>
      <c r="G30" s="148" t="s">
        <v>52</v>
      </c>
      <c r="H30" s="228" t="s">
        <v>64</v>
      </c>
      <c r="I30" s="22" t="s">
        <v>49</v>
      </c>
      <c r="J30" s="31">
        <f>K30+M30</f>
        <v>42</v>
      </c>
      <c r="K30" s="32">
        <v>42</v>
      </c>
      <c r="L30" s="32"/>
      <c r="M30" s="33"/>
      <c r="N30" s="77">
        <v>46.9</v>
      </c>
      <c r="O30" s="77">
        <v>46.9</v>
      </c>
      <c r="P30" s="251" t="s">
        <v>73</v>
      </c>
      <c r="Q30" s="64">
        <v>12</v>
      </c>
      <c r="R30" s="64">
        <v>12</v>
      </c>
      <c r="S30" s="65">
        <v>12</v>
      </c>
      <c r="U30" s="19"/>
    </row>
    <row r="31" spans="1:21" ht="13.5" thickBot="1">
      <c r="A31" s="236"/>
      <c r="B31" s="239"/>
      <c r="C31" s="242"/>
      <c r="D31" s="242"/>
      <c r="E31" s="255"/>
      <c r="F31" s="258"/>
      <c r="G31" s="150"/>
      <c r="H31" s="230"/>
      <c r="I31" s="20" t="s">
        <v>10</v>
      </c>
      <c r="J31" s="41">
        <f t="shared" ref="J31:O31" si="4">SUM(J30:J30)</f>
        <v>42</v>
      </c>
      <c r="K31" s="42">
        <f t="shared" si="4"/>
        <v>42</v>
      </c>
      <c r="L31" s="42">
        <f t="shared" si="4"/>
        <v>0</v>
      </c>
      <c r="M31" s="42">
        <f t="shared" si="4"/>
        <v>0</v>
      </c>
      <c r="N31" s="43">
        <f t="shared" si="4"/>
        <v>46.9</v>
      </c>
      <c r="O31" s="43">
        <f t="shared" si="4"/>
        <v>46.9</v>
      </c>
      <c r="P31" s="269"/>
      <c r="Q31" s="88"/>
      <c r="R31" s="88"/>
      <c r="S31" s="90"/>
      <c r="U31" s="19"/>
    </row>
    <row r="32" spans="1:21" ht="12.75" customHeight="1" thickBot="1">
      <c r="A32" s="24" t="s">
        <v>9</v>
      </c>
      <c r="B32" s="15" t="s">
        <v>11</v>
      </c>
      <c r="C32" s="183" t="s">
        <v>12</v>
      </c>
      <c r="D32" s="183"/>
      <c r="E32" s="183"/>
      <c r="F32" s="183"/>
      <c r="G32" s="183"/>
      <c r="H32" s="183"/>
      <c r="I32" s="184"/>
      <c r="J32" s="44">
        <f t="shared" ref="J32:O32" si="5">SUM(J31,J29,J23)</f>
        <v>259.39999999999998</v>
      </c>
      <c r="K32" s="44">
        <f t="shared" si="5"/>
        <v>259.39999999999998</v>
      </c>
      <c r="L32" s="44">
        <f t="shared" si="5"/>
        <v>0</v>
      </c>
      <c r="M32" s="45">
        <f t="shared" si="5"/>
        <v>0</v>
      </c>
      <c r="N32" s="45">
        <f t="shared" si="5"/>
        <v>301.89999999999998</v>
      </c>
      <c r="O32" s="44">
        <f t="shared" si="5"/>
        <v>301.89999999999998</v>
      </c>
      <c r="P32" s="185"/>
      <c r="Q32" s="186"/>
      <c r="R32" s="186"/>
      <c r="S32" s="187"/>
    </row>
    <row r="33" spans="1:21" ht="12.75" customHeight="1" thickBot="1">
      <c r="A33" s="24" t="s">
        <v>9</v>
      </c>
      <c r="B33" s="188" t="s">
        <v>13</v>
      </c>
      <c r="C33" s="189"/>
      <c r="D33" s="189"/>
      <c r="E33" s="189"/>
      <c r="F33" s="189"/>
      <c r="G33" s="189"/>
      <c r="H33" s="189"/>
      <c r="I33" s="190"/>
      <c r="J33" s="29">
        <f t="shared" ref="J33:O33" si="6">SUM(J18,J32)</f>
        <v>348</v>
      </c>
      <c r="K33" s="29">
        <f t="shared" si="6"/>
        <v>348</v>
      </c>
      <c r="L33" s="29">
        <f t="shared" si="6"/>
        <v>0</v>
      </c>
      <c r="M33" s="30">
        <f t="shared" si="6"/>
        <v>0</v>
      </c>
      <c r="N33" s="30">
        <f t="shared" si="6"/>
        <v>401.9</v>
      </c>
      <c r="O33" s="29">
        <f t="shared" si="6"/>
        <v>411.9</v>
      </c>
      <c r="P33" s="191"/>
      <c r="Q33" s="192"/>
      <c r="R33" s="192"/>
      <c r="S33" s="193"/>
    </row>
    <row r="34" spans="1:21" ht="12.75" customHeight="1" thickBot="1">
      <c r="A34" s="13" t="s">
        <v>11</v>
      </c>
      <c r="B34" s="259" t="s">
        <v>60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1"/>
    </row>
    <row r="35" spans="1:21" ht="12.75" customHeight="1" thickBot="1">
      <c r="A35" s="14" t="s">
        <v>11</v>
      </c>
      <c r="B35" s="15" t="s">
        <v>9</v>
      </c>
      <c r="C35" s="262" t="s">
        <v>61</v>
      </c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4"/>
    </row>
    <row r="36" spans="1:21">
      <c r="A36" s="234" t="s">
        <v>11</v>
      </c>
      <c r="B36" s="237" t="s">
        <v>9</v>
      </c>
      <c r="C36" s="213" t="s">
        <v>9</v>
      </c>
      <c r="D36" s="213"/>
      <c r="E36" s="248" t="s">
        <v>65</v>
      </c>
      <c r="F36" s="243" t="s">
        <v>66</v>
      </c>
      <c r="G36" s="225" t="s">
        <v>53</v>
      </c>
      <c r="H36" s="228" t="s">
        <v>64</v>
      </c>
      <c r="I36" s="21" t="s">
        <v>49</v>
      </c>
      <c r="J36" s="31">
        <f>K36+M36</f>
        <v>0</v>
      </c>
      <c r="K36" s="32"/>
      <c r="L36" s="32"/>
      <c r="M36" s="33"/>
      <c r="N36" s="77"/>
      <c r="O36" s="77"/>
      <c r="P36" s="251" t="s">
        <v>67</v>
      </c>
      <c r="Q36" s="64">
        <v>12</v>
      </c>
      <c r="R36" s="64"/>
      <c r="S36" s="65"/>
      <c r="U36" s="19"/>
    </row>
    <row r="37" spans="1:21">
      <c r="A37" s="235"/>
      <c r="B37" s="238"/>
      <c r="C37" s="214"/>
      <c r="D37" s="214"/>
      <c r="E37" s="249"/>
      <c r="F37" s="244"/>
      <c r="G37" s="226"/>
      <c r="H37" s="229"/>
      <c r="I37" s="55" t="s">
        <v>62</v>
      </c>
      <c r="J37" s="34">
        <f>K37+M37</f>
        <v>257</v>
      </c>
      <c r="K37" s="35"/>
      <c r="L37" s="35"/>
      <c r="M37" s="36">
        <v>257</v>
      </c>
      <c r="N37" s="83"/>
      <c r="O37" s="83"/>
      <c r="P37" s="252"/>
      <c r="Q37" s="87"/>
      <c r="R37" s="66"/>
      <c r="S37" s="89"/>
      <c r="U37" s="19"/>
    </row>
    <row r="38" spans="1:21">
      <c r="A38" s="235"/>
      <c r="B38" s="238"/>
      <c r="C38" s="214"/>
      <c r="D38" s="214"/>
      <c r="E38" s="249"/>
      <c r="F38" s="244"/>
      <c r="G38" s="226"/>
      <c r="H38" s="229"/>
      <c r="I38" s="55" t="s">
        <v>63</v>
      </c>
      <c r="J38" s="37">
        <f>K38+M38</f>
        <v>348.8</v>
      </c>
      <c r="K38" s="38"/>
      <c r="L38" s="38"/>
      <c r="M38" s="39">
        <v>348.8</v>
      </c>
      <c r="N38" s="40"/>
      <c r="O38" s="40"/>
      <c r="P38" s="53"/>
      <c r="Q38" s="87"/>
      <c r="R38" s="66"/>
      <c r="S38" s="89"/>
      <c r="U38" s="19"/>
    </row>
    <row r="39" spans="1:21" ht="13.5" thickBot="1">
      <c r="A39" s="236"/>
      <c r="B39" s="239"/>
      <c r="C39" s="215"/>
      <c r="D39" s="215"/>
      <c r="E39" s="250"/>
      <c r="F39" s="245"/>
      <c r="G39" s="227"/>
      <c r="H39" s="230"/>
      <c r="I39" s="25" t="s">
        <v>10</v>
      </c>
      <c r="J39" s="41">
        <f t="shared" ref="J39:O39" si="7">SUM(J36:J38)</f>
        <v>605.79999999999995</v>
      </c>
      <c r="K39" s="42">
        <f t="shared" si="7"/>
        <v>0</v>
      </c>
      <c r="L39" s="42">
        <f t="shared" si="7"/>
        <v>0</v>
      </c>
      <c r="M39" s="42">
        <f t="shared" si="7"/>
        <v>605.79999999999995</v>
      </c>
      <c r="N39" s="43">
        <f t="shared" si="7"/>
        <v>0</v>
      </c>
      <c r="O39" s="43">
        <f t="shared" si="7"/>
        <v>0</v>
      </c>
      <c r="P39" s="54"/>
      <c r="Q39" s="88"/>
      <c r="R39" s="67"/>
      <c r="S39" s="90"/>
      <c r="U39" s="19"/>
    </row>
    <row r="40" spans="1:21" ht="15.75" customHeight="1">
      <c r="A40" s="194" t="s">
        <v>11</v>
      </c>
      <c r="B40" s="197" t="s">
        <v>9</v>
      </c>
      <c r="C40" s="213" t="s">
        <v>11</v>
      </c>
      <c r="D40" s="213"/>
      <c r="E40" s="216" t="s">
        <v>68</v>
      </c>
      <c r="F40" s="133" t="s">
        <v>66</v>
      </c>
      <c r="G40" s="225" t="s">
        <v>52</v>
      </c>
      <c r="H40" s="151" t="s">
        <v>64</v>
      </c>
      <c r="I40" s="48" t="s">
        <v>49</v>
      </c>
      <c r="J40" s="31">
        <f>K40+M40</f>
        <v>0</v>
      </c>
      <c r="K40" s="32"/>
      <c r="L40" s="32"/>
      <c r="M40" s="33"/>
      <c r="N40" s="77"/>
      <c r="O40" s="77"/>
      <c r="P40" s="154" t="s">
        <v>101</v>
      </c>
      <c r="Q40" s="97"/>
      <c r="R40" s="97"/>
      <c r="S40" s="82"/>
    </row>
    <row r="41" spans="1:21" ht="15.75" customHeight="1">
      <c r="A41" s="195"/>
      <c r="B41" s="198"/>
      <c r="C41" s="214"/>
      <c r="D41" s="214"/>
      <c r="E41" s="217"/>
      <c r="F41" s="246" t="s">
        <v>89</v>
      </c>
      <c r="G41" s="226"/>
      <c r="H41" s="152"/>
      <c r="I41" s="55" t="s">
        <v>62</v>
      </c>
      <c r="J41" s="34">
        <f>K41+M41</f>
        <v>1342.3</v>
      </c>
      <c r="K41" s="35"/>
      <c r="L41" s="35"/>
      <c r="M41" s="36">
        <v>1342.3</v>
      </c>
      <c r="N41" s="83"/>
      <c r="O41" s="83"/>
      <c r="P41" s="155"/>
      <c r="Q41" s="98"/>
      <c r="R41" s="98"/>
      <c r="S41" s="99"/>
    </row>
    <row r="42" spans="1:21" ht="15.75" customHeight="1">
      <c r="A42" s="195"/>
      <c r="B42" s="198"/>
      <c r="C42" s="214"/>
      <c r="D42" s="214"/>
      <c r="E42" s="217"/>
      <c r="F42" s="246"/>
      <c r="G42" s="226"/>
      <c r="H42" s="152"/>
      <c r="I42" s="55" t="s">
        <v>63</v>
      </c>
      <c r="J42" s="37">
        <f>K42+M42</f>
        <v>1286.9000000000001</v>
      </c>
      <c r="K42" s="38"/>
      <c r="L42" s="38"/>
      <c r="M42" s="39">
        <v>1286.9000000000001</v>
      </c>
      <c r="N42" s="40"/>
      <c r="O42" s="40"/>
      <c r="P42" s="155"/>
      <c r="Q42" s="98"/>
      <c r="R42" s="98"/>
      <c r="S42" s="99"/>
    </row>
    <row r="43" spans="1:21" ht="15.75" customHeight="1" thickBot="1">
      <c r="A43" s="196"/>
      <c r="B43" s="199"/>
      <c r="C43" s="215"/>
      <c r="D43" s="215"/>
      <c r="E43" s="218"/>
      <c r="F43" s="247"/>
      <c r="G43" s="227"/>
      <c r="H43" s="153"/>
      <c r="I43" s="20" t="s">
        <v>10</v>
      </c>
      <c r="J43" s="41">
        <f t="shared" ref="J43:O43" si="8">SUM(J40:J42)</f>
        <v>2629.2</v>
      </c>
      <c r="K43" s="42">
        <f t="shared" si="8"/>
        <v>0</v>
      </c>
      <c r="L43" s="42">
        <f t="shared" si="8"/>
        <v>0</v>
      </c>
      <c r="M43" s="42">
        <f t="shared" si="8"/>
        <v>2629.2</v>
      </c>
      <c r="N43" s="43">
        <f t="shared" si="8"/>
        <v>0</v>
      </c>
      <c r="O43" s="43">
        <f t="shared" si="8"/>
        <v>0</v>
      </c>
      <c r="P43" s="156"/>
      <c r="Q43" s="105">
        <v>100</v>
      </c>
      <c r="R43" s="98"/>
      <c r="S43" s="99"/>
      <c r="U43" s="19"/>
    </row>
    <row r="44" spans="1:21" ht="27.75" customHeight="1">
      <c r="A44" s="234" t="s">
        <v>11</v>
      </c>
      <c r="B44" s="237" t="s">
        <v>9</v>
      </c>
      <c r="C44" s="240" t="s">
        <v>51</v>
      </c>
      <c r="D44" s="240"/>
      <c r="E44" s="222" t="s">
        <v>92</v>
      </c>
      <c r="F44" s="134" t="s">
        <v>66</v>
      </c>
      <c r="G44" s="225" t="s">
        <v>52</v>
      </c>
      <c r="H44" s="228" t="s">
        <v>64</v>
      </c>
      <c r="I44" s="22" t="s">
        <v>49</v>
      </c>
      <c r="J44" s="31">
        <f>K44+M44</f>
        <v>0</v>
      </c>
      <c r="K44" s="32"/>
      <c r="L44" s="32"/>
      <c r="M44" s="33"/>
      <c r="N44" s="77"/>
      <c r="O44" s="77"/>
      <c r="P44" s="200" t="s">
        <v>99</v>
      </c>
      <c r="Q44" s="104"/>
      <c r="R44" s="104"/>
      <c r="S44" s="82"/>
      <c r="U44" s="19"/>
    </row>
    <row r="45" spans="1:21" ht="27.75" customHeight="1">
      <c r="A45" s="235"/>
      <c r="B45" s="238"/>
      <c r="C45" s="241"/>
      <c r="D45" s="241"/>
      <c r="E45" s="223"/>
      <c r="F45" s="231" t="s">
        <v>87</v>
      </c>
      <c r="G45" s="226"/>
      <c r="H45" s="229"/>
      <c r="I45" s="46" t="s">
        <v>62</v>
      </c>
      <c r="J45" s="34">
        <f>K45+M45</f>
        <v>435</v>
      </c>
      <c r="K45" s="75"/>
      <c r="L45" s="75"/>
      <c r="M45" s="76">
        <v>435</v>
      </c>
      <c r="N45" s="84">
        <v>1306.8</v>
      </c>
      <c r="O45" s="84">
        <v>1449.7</v>
      </c>
      <c r="P45" s="201"/>
      <c r="Q45" s="87"/>
      <c r="R45" s="87"/>
      <c r="S45" s="89"/>
      <c r="U45" s="19"/>
    </row>
    <row r="46" spans="1:21" ht="27.75" customHeight="1">
      <c r="A46" s="235"/>
      <c r="B46" s="238"/>
      <c r="C46" s="241"/>
      <c r="D46" s="241"/>
      <c r="E46" s="223"/>
      <c r="F46" s="232"/>
      <c r="G46" s="226"/>
      <c r="H46" s="229"/>
      <c r="I46" s="46" t="s">
        <v>63</v>
      </c>
      <c r="J46" s="74">
        <f>K46+M46</f>
        <v>500</v>
      </c>
      <c r="K46" s="35"/>
      <c r="L46" s="35"/>
      <c r="M46" s="36">
        <v>500</v>
      </c>
      <c r="N46" s="83">
        <v>4030.2</v>
      </c>
      <c r="O46" s="83">
        <v>5222.7</v>
      </c>
      <c r="P46" s="201"/>
      <c r="Q46" s="87"/>
      <c r="R46" s="87"/>
      <c r="S46" s="89"/>
      <c r="U46" s="19"/>
    </row>
    <row r="47" spans="1:21" ht="21.75" customHeight="1" thickBot="1">
      <c r="A47" s="236"/>
      <c r="B47" s="239"/>
      <c r="C47" s="242"/>
      <c r="D47" s="242"/>
      <c r="E47" s="224"/>
      <c r="F47" s="233"/>
      <c r="G47" s="227"/>
      <c r="H47" s="230"/>
      <c r="I47" s="20" t="s">
        <v>10</v>
      </c>
      <c r="J47" s="41">
        <f t="shared" ref="J47:O47" si="9">SUM(J44:J46)</f>
        <v>935</v>
      </c>
      <c r="K47" s="42">
        <f t="shared" si="9"/>
        <v>0</v>
      </c>
      <c r="L47" s="42">
        <f t="shared" si="9"/>
        <v>0</v>
      </c>
      <c r="M47" s="42">
        <f t="shared" si="9"/>
        <v>935</v>
      </c>
      <c r="N47" s="43">
        <f t="shared" si="9"/>
        <v>5337</v>
      </c>
      <c r="O47" s="43">
        <f t="shared" si="9"/>
        <v>6672.4</v>
      </c>
      <c r="P47" s="202"/>
      <c r="Q47" s="88">
        <v>8</v>
      </c>
      <c r="R47" s="88">
        <v>45</v>
      </c>
      <c r="S47" s="90">
        <v>100</v>
      </c>
      <c r="U47" s="19"/>
    </row>
    <row r="48" spans="1:21" ht="13.5" customHeight="1">
      <c r="A48" s="194" t="s">
        <v>11</v>
      </c>
      <c r="B48" s="197" t="s">
        <v>9</v>
      </c>
      <c r="C48" s="213" t="s">
        <v>52</v>
      </c>
      <c r="D48" s="213"/>
      <c r="E48" s="216" t="s">
        <v>97</v>
      </c>
      <c r="F48" s="219" t="s">
        <v>91</v>
      </c>
      <c r="G48" s="148" t="s">
        <v>54</v>
      </c>
      <c r="H48" s="151" t="s">
        <v>64</v>
      </c>
      <c r="I48" s="49" t="s">
        <v>62</v>
      </c>
      <c r="J48" s="34">
        <f>K48+M48</f>
        <v>0</v>
      </c>
      <c r="K48" s="69"/>
      <c r="L48" s="69"/>
      <c r="M48" s="70"/>
      <c r="N48" s="85"/>
      <c r="O48" s="85">
        <v>158.69999999999999</v>
      </c>
      <c r="P48" s="154" t="s">
        <v>100</v>
      </c>
      <c r="Q48" s="179"/>
      <c r="R48" s="179"/>
      <c r="S48" s="210">
        <v>50</v>
      </c>
      <c r="U48" s="100"/>
    </row>
    <row r="49" spans="1:40" ht="13.5" customHeight="1">
      <c r="A49" s="195"/>
      <c r="B49" s="198"/>
      <c r="C49" s="214"/>
      <c r="D49" s="214"/>
      <c r="E49" s="217"/>
      <c r="F49" s="220"/>
      <c r="G49" s="149"/>
      <c r="H49" s="152"/>
      <c r="I49" s="47" t="s">
        <v>63</v>
      </c>
      <c r="J49" s="37">
        <f>K49+M49</f>
        <v>0</v>
      </c>
      <c r="K49" s="35"/>
      <c r="L49" s="35"/>
      <c r="M49" s="36"/>
      <c r="N49" s="68"/>
      <c r="O49" s="86">
        <v>899</v>
      </c>
      <c r="P49" s="155"/>
      <c r="Q49" s="180"/>
      <c r="R49" s="180"/>
      <c r="S49" s="211"/>
    </row>
    <row r="50" spans="1:40" ht="24" customHeight="1" thickBot="1">
      <c r="A50" s="196"/>
      <c r="B50" s="199"/>
      <c r="C50" s="215"/>
      <c r="D50" s="215"/>
      <c r="E50" s="218"/>
      <c r="F50" s="221"/>
      <c r="G50" s="150"/>
      <c r="H50" s="153"/>
      <c r="I50" s="20" t="s">
        <v>10</v>
      </c>
      <c r="J50" s="41">
        <f t="shared" ref="J50:O50" si="10">SUM(J48:J49)</f>
        <v>0</v>
      </c>
      <c r="K50" s="42">
        <f t="shared" si="10"/>
        <v>0</v>
      </c>
      <c r="L50" s="42">
        <f t="shared" si="10"/>
        <v>0</v>
      </c>
      <c r="M50" s="42">
        <f t="shared" si="10"/>
        <v>0</v>
      </c>
      <c r="N50" s="43">
        <f t="shared" si="10"/>
        <v>0</v>
      </c>
      <c r="O50" s="43">
        <f t="shared" si="10"/>
        <v>1057.7</v>
      </c>
      <c r="P50" s="156"/>
      <c r="Q50" s="181"/>
      <c r="R50" s="181"/>
      <c r="S50" s="212"/>
      <c r="U50" s="19"/>
    </row>
    <row r="51" spans="1:40" ht="14.25" customHeight="1" thickBot="1">
      <c r="A51" s="94" t="s">
        <v>11</v>
      </c>
      <c r="B51" s="95" t="s">
        <v>9</v>
      </c>
      <c r="C51" s="182" t="s">
        <v>12</v>
      </c>
      <c r="D51" s="183"/>
      <c r="E51" s="183"/>
      <c r="F51" s="183"/>
      <c r="G51" s="183"/>
      <c r="H51" s="183"/>
      <c r="I51" s="184"/>
      <c r="J51" s="44">
        <f t="shared" ref="J51:O51" si="11">SUM(J47,J43,J39,J50)</f>
        <v>4170</v>
      </c>
      <c r="K51" s="44">
        <f t="shared" si="11"/>
        <v>0</v>
      </c>
      <c r="L51" s="44">
        <f t="shared" si="11"/>
        <v>0</v>
      </c>
      <c r="M51" s="45">
        <f t="shared" si="11"/>
        <v>4170</v>
      </c>
      <c r="N51" s="45">
        <f t="shared" si="11"/>
        <v>5337</v>
      </c>
      <c r="O51" s="44">
        <f t="shared" si="11"/>
        <v>7730.0999999999995</v>
      </c>
      <c r="P51" s="185"/>
      <c r="Q51" s="186"/>
      <c r="R51" s="186"/>
      <c r="S51" s="187"/>
    </row>
    <row r="52" spans="1:40" ht="14.25" customHeight="1" thickBot="1">
      <c r="A52" s="14" t="s">
        <v>11</v>
      </c>
      <c r="B52" s="188" t="s">
        <v>13</v>
      </c>
      <c r="C52" s="189"/>
      <c r="D52" s="189"/>
      <c r="E52" s="189"/>
      <c r="F52" s="189"/>
      <c r="G52" s="189"/>
      <c r="H52" s="189"/>
      <c r="I52" s="190"/>
      <c r="J52" s="29">
        <f t="shared" ref="J52:O52" si="12">SUM(J51)</f>
        <v>4170</v>
      </c>
      <c r="K52" s="29">
        <f t="shared" si="12"/>
        <v>0</v>
      </c>
      <c r="L52" s="29">
        <f t="shared" si="12"/>
        <v>0</v>
      </c>
      <c r="M52" s="30">
        <f t="shared" si="12"/>
        <v>4170</v>
      </c>
      <c r="N52" s="30">
        <f t="shared" si="12"/>
        <v>5337</v>
      </c>
      <c r="O52" s="30">
        <f t="shared" si="12"/>
        <v>7730.0999999999995</v>
      </c>
      <c r="P52" s="191"/>
      <c r="Q52" s="192"/>
      <c r="R52" s="192"/>
      <c r="S52" s="193"/>
    </row>
    <row r="53" spans="1:40" ht="14.25" customHeight="1" thickBot="1">
      <c r="A53" s="26" t="s">
        <v>11</v>
      </c>
      <c r="B53" s="203" t="s">
        <v>95</v>
      </c>
      <c r="C53" s="204"/>
      <c r="D53" s="204"/>
      <c r="E53" s="204"/>
      <c r="F53" s="204"/>
      <c r="G53" s="204"/>
      <c r="H53" s="204"/>
      <c r="I53" s="205"/>
      <c r="J53" s="51">
        <f t="shared" ref="J53:O53" si="13">SUM(J33,J52)</f>
        <v>4518</v>
      </c>
      <c r="K53" s="52">
        <f t="shared" si="13"/>
        <v>348</v>
      </c>
      <c r="L53" s="52">
        <f t="shared" si="13"/>
        <v>0</v>
      </c>
      <c r="M53" s="50">
        <f t="shared" si="13"/>
        <v>4170</v>
      </c>
      <c r="N53" s="50">
        <f t="shared" si="13"/>
        <v>5738.9</v>
      </c>
      <c r="O53" s="50">
        <f t="shared" si="13"/>
        <v>8141.9999999999991</v>
      </c>
      <c r="P53" s="206"/>
      <c r="Q53" s="207"/>
      <c r="R53" s="207"/>
      <c r="S53" s="208"/>
    </row>
    <row r="54" spans="1:40" s="28" customFormat="1" ht="27.75" customHeight="1">
      <c r="A54" s="209" t="s">
        <v>84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s="28" customFormat="1" ht="14.25" customHeight="1" thickBot="1">
      <c r="A55" s="175" t="s">
        <v>17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5"/>
      <c r="Q55" s="5"/>
      <c r="R55" s="5"/>
      <c r="S55" s="5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23.25" customHeight="1" thickBot="1">
      <c r="A56" s="176" t="s">
        <v>14</v>
      </c>
      <c r="B56" s="177"/>
      <c r="C56" s="177"/>
      <c r="D56" s="177"/>
      <c r="E56" s="177"/>
      <c r="F56" s="177"/>
      <c r="G56" s="177"/>
      <c r="H56" s="177"/>
      <c r="I56" s="178"/>
      <c r="J56" s="176" t="s">
        <v>38</v>
      </c>
      <c r="K56" s="177"/>
      <c r="L56" s="177"/>
      <c r="M56" s="178"/>
      <c r="N56" s="56" t="s">
        <v>93</v>
      </c>
      <c r="O56" s="56" t="s">
        <v>94</v>
      </c>
    </row>
    <row r="57" spans="1:40">
      <c r="A57" s="163" t="s">
        <v>18</v>
      </c>
      <c r="B57" s="164"/>
      <c r="C57" s="164"/>
      <c r="D57" s="164"/>
      <c r="E57" s="164"/>
      <c r="F57" s="164"/>
      <c r="G57" s="164"/>
      <c r="H57" s="164"/>
      <c r="I57" s="165"/>
      <c r="J57" s="166">
        <f>SUM(J58:M59)</f>
        <v>2382.3000000000002</v>
      </c>
      <c r="K57" s="167"/>
      <c r="L57" s="167"/>
      <c r="M57" s="168"/>
      <c r="N57" s="60">
        <f>SUM(N58:N59)</f>
        <v>1708.6999999999998</v>
      </c>
      <c r="O57" s="60">
        <f>SUM(O58:O59)</f>
        <v>2020.3000000000002</v>
      </c>
      <c r="P57" s="6"/>
      <c r="Q57" s="6"/>
      <c r="R57" s="6"/>
      <c r="S57" s="6"/>
    </row>
    <row r="58" spans="1:40">
      <c r="A58" s="169" t="s">
        <v>40</v>
      </c>
      <c r="B58" s="170"/>
      <c r="C58" s="170"/>
      <c r="D58" s="170"/>
      <c r="E58" s="170"/>
      <c r="F58" s="170"/>
      <c r="G58" s="170"/>
      <c r="H58" s="170"/>
      <c r="I58" s="171"/>
      <c r="J58" s="136">
        <f>SUMIF(I12:I53,"SB",J12:J53)</f>
        <v>348</v>
      </c>
      <c r="K58" s="137"/>
      <c r="L58" s="137"/>
      <c r="M58" s="138"/>
      <c r="N58" s="57">
        <f>SUMIF(I12:I53,"SB",N12:N53)</f>
        <v>401.9</v>
      </c>
      <c r="O58" s="57">
        <f>SUMIF(I12:I53,"SB",O12:O53)</f>
        <v>411.9</v>
      </c>
      <c r="P58" s="6"/>
      <c r="Q58" s="6"/>
      <c r="R58" s="6"/>
      <c r="S58" s="6"/>
    </row>
    <row r="59" spans="1:40">
      <c r="A59" s="172" t="s">
        <v>41</v>
      </c>
      <c r="B59" s="173"/>
      <c r="C59" s="173"/>
      <c r="D59" s="173"/>
      <c r="E59" s="173"/>
      <c r="F59" s="173"/>
      <c r="G59" s="173"/>
      <c r="H59" s="173"/>
      <c r="I59" s="174"/>
      <c r="J59" s="136">
        <f>SUMIF(I12:I53,"SB(P)",J12:J53)</f>
        <v>2034.3</v>
      </c>
      <c r="K59" s="137"/>
      <c r="L59" s="137"/>
      <c r="M59" s="138"/>
      <c r="N59" s="57">
        <f>SUMIF(I12:I53,"SB(P)",N12:N53)</f>
        <v>1306.8</v>
      </c>
      <c r="O59" s="57">
        <f>SUMIF(I12:I53,"SB(P)",O12:O53)</f>
        <v>1608.4</v>
      </c>
      <c r="P59" s="6"/>
      <c r="Q59" s="6"/>
      <c r="R59" s="6"/>
      <c r="S59" s="6"/>
    </row>
    <row r="60" spans="1:40">
      <c r="A60" s="157" t="s">
        <v>19</v>
      </c>
      <c r="B60" s="158"/>
      <c r="C60" s="158"/>
      <c r="D60" s="158"/>
      <c r="E60" s="158"/>
      <c r="F60" s="158"/>
      <c r="G60" s="158"/>
      <c r="H60" s="158"/>
      <c r="I60" s="159"/>
      <c r="J60" s="160">
        <f>SUM(J61:M61)</f>
        <v>2135.6999999999998</v>
      </c>
      <c r="K60" s="161"/>
      <c r="L60" s="161"/>
      <c r="M60" s="162"/>
      <c r="N60" s="61">
        <f>SUM(N61:N61)</f>
        <v>4030.2</v>
      </c>
      <c r="O60" s="61">
        <f>SUM(O61:O61)</f>
        <v>6121.7</v>
      </c>
      <c r="P60" s="6"/>
      <c r="Q60" s="6"/>
      <c r="R60" s="6"/>
      <c r="S60" s="6"/>
    </row>
    <row r="61" spans="1:40">
      <c r="A61" s="139" t="s">
        <v>42</v>
      </c>
      <c r="B61" s="140"/>
      <c r="C61" s="140"/>
      <c r="D61" s="140"/>
      <c r="E61" s="140"/>
      <c r="F61" s="140"/>
      <c r="G61" s="140"/>
      <c r="H61" s="140"/>
      <c r="I61" s="141"/>
      <c r="J61" s="136">
        <f>SUMIF(I12:I53,"ES",J12:J53)</f>
        <v>2135.6999999999998</v>
      </c>
      <c r="K61" s="137"/>
      <c r="L61" s="137"/>
      <c r="M61" s="138"/>
      <c r="N61" s="57">
        <f>SUMIF(I12:I53,"ES",N12:N53)</f>
        <v>4030.2</v>
      </c>
      <c r="O61" s="57">
        <f>SUMIF(I12:I53,"ES",O12:O53)</f>
        <v>6121.7</v>
      </c>
      <c r="P61" s="6"/>
      <c r="Q61" s="6"/>
      <c r="R61" s="6"/>
      <c r="S61" s="6"/>
    </row>
    <row r="62" spans="1:40" ht="13.5" thickBot="1">
      <c r="A62" s="142" t="s">
        <v>20</v>
      </c>
      <c r="B62" s="143"/>
      <c r="C62" s="143"/>
      <c r="D62" s="143"/>
      <c r="E62" s="143"/>
      <c r="F62" s="143"/>
      <c r="G62" s="143"/>
      <c r="H62" s="143"/>
      <c r="I62" s="144"/>
      <c r="J62" s="145">
        <f>SUM(J57,J60)</f>
        <v>4518</v>
      </c>
      <c r="K62" s="146"/>
      <c r="L62" s="146"/>
      <c r="M62" s="147"/>
      <c r="N62" s="59">
        <f>SUM(N57,N60)</f>
        <v>5738.9</v>
      </c>
      <c r="O62" s="59">
        <f>SUM(O57,O60)</f>
        <v>8142</v>
      </c>
      <c r="P62" s="6"/>
      <c r="Q62" s="6"/>
      <c r="R62" s="6"/>
      <c r="S62" s="6"/>
    </row>
  </sheetData>
  <mergeCells count="155">
    <mergeCell ref="A5:A7"/>
    <mergeCell ref="B5:B7"/>
    <mergeCell ref="C5:C7"/>
    <mergeCell ref="D5:D7"/>
    <mergeCell ref="A1:S1"/>
    <mergeCell ref="A2:S2"/>
    <mergeCell ref="A3:S3"/>
    <mergeCell ref="Q4:S4"/>
    <mergeCell ref="E5:E7"/>
    <mergeCell ref="F5:F7"/>
    <mergeCell ref="P5:S5"/>
    <mergeCell ref="J6:J7"/>
    <mergeCell ref="K6:L6"/>
    <mergeCell ref="M6:M7"/>
    <mergeCell ref="P6:P7"/>
    <mergeCell ref="Q6:S6"/>
    <mergeCell ref="G5:G7"/>
    <mergeCell ref="H5:H7"/>
    <mergeCell ref="H12:H15"/>
    <mergeCell ref="P14:P15"/>
    <mergeCell ref="Q14:Q15"/>
    <mergeCell ref="I5:I7"/>
    <mergeCell ref="J5:M5"/>
    <mergeCell ref="N5:N7"/>
    <mergeCell ref="O5:O7"/>
    <mergeCell ref="R14:R15"/>
    <mergeCell ref="S14:S15"/>
    <mergeCell ref="A8:S8"/>
    <mergeCell ref="A9:S9"/>
    <mergeCell ref="B10:S10"/>
    <mergeCell ref="C11:S11"/>
    <mergeCell ref="A12:A15"/>
    <mergeCell ref="B12:B15"/>
    <mergeCell ref="C12:C15"/>
    <mergeCell ref="D12:D15"/>
    <mergeCell ref="A20:A23"/>
    <mergeCell ref="B20:B23"/>
    <mergeCell ref="C20:C23"/>
    <mergeCell ref="D20:D23"/>
    <mergeCell ref="E20:E23"/>
    <mergeCell ref="A16:A17"/>
    <mergeCell ref="B16:B17"/>
    <mergeCell ref="C16:C17"/>
    <mergeCell ref="E16:E17"/>
    <mergeCell ref="F20:F23"/>
    <mergeCell ref="G20:G23"/>
    <mergeCell ref="G16:G17"/>
    <mergeCell ref="E12:E15"/>
    <mergeCell ref="F12:F15"/>
    <mergeCell ref="G12:G15"/>
    <mergeCell ref="H16:H17"/>
    <mergeCell ref="P16:P17"/>
    <mergeCell ref="C18:I18"/>
    <mergeCell ref="C19:S19"/>
    <mergeCell ref="F16:F17"/>
    <mergeCell ref="H20:H23"/>
    <mergeCell ref="P20:P21"/>
    <mergeCell ref="P22:P23"/>
    <mergeCell ref="Q22:Q23"/>
    <mergeCell ref="D16:D17"/>
    <mergeCell ref="P26:P27"/>
    <mergeCell ref="Q26:Q27"/>
    <mergeCell ref="R26:R27"/>
    <mergeCell ref="S26:S27"/>
    <mergeCell ref="P24:P25"/>
    <mergeCell ref="Q24:Q25"/>
    <mergeCell ref="R24:R25"/>
    <mergeCell ref="S24:S25"/>
    <mergeCell ref="B34:S34"/>
    <mergeCell ref="C35:S35"/>
    <mergeCell ref="R22:R23"/>
    <mergeCell ref="S22:S23"/>
    <mergeCell ref="C32:I32"/>
    <mergeCell ref="P32:S32"/>
    <mergeCell ref="P28:P29"/>
    <mergeCell ref="E30:E31"/>
    <mergeCell ref="F30:F31"/>
    <mergeCell ref="G30:G31"/>
    <mergeCell ref="A30:A31"/>
    <mergeCell ref="B30:B31"/>
    <mergeCell ref="C30:C31"/>
    <mergeCell ref="D30:D31"/>
    <mergeCell ref="B33:I33"/>
    <mergeCell ref="P33:S33"/>
    <mergeCell ref="H30:H31"/>
    <mergeCell ref="P30:P31"/>
    <mergeCell ref="E24:E29"/>
    <mergeCell ref="F24:F29"/>
    <mergeCell ref="G24:G29"/>
    <mergeCell ref="H24:H29"/>
    <mergeCell ref="A24:A29"/>
    <mergeCell ref="B24:B29"/>
    <mergeCell ref="C24:C29"/>
    <mergeCell ref="D24:D29"/>
    <mergeCell ref="P36:P37"/>
    <mergeCell ref="A40:A43"/>
    <mergeCell ref="B40:B43"/>
    <mergeCell ref="C40:C43"/>
    <mergeCell ref="D40:D43"/>
    <mergeCell ref="E40:E43"/>
    <mergeCell ref="G40:G43"/>
    <mergeCell ref="A36:A39"/>
    <mergeCell ref="F36:F39"/>
    <mergeCell ref="F41:F43"/>
    <mergeCell ref="H40:H43"/>
    <mergeCell ref="P40:P43"/>
    <mergeCell ref="B36:B39"/>
    <mergeCell ref="C36:C39"/>
    <mergeCell ref="D36:D39"/>
    <mergeCell ref="E36:E39"/>
    <mergeCell ref="G36:G39"/>
    <mergeCell ref="H36:H39"/>
    <mergeCell ref="E44:E47"/>
    <mergeCell ref="G44:G47"/>
    <mergeCell ref="H44:H47"/>
    <mergeCell ref="F45:F47"/>
    <mergeCell ref="A44:A47"/>
    <mergeCell ref="B44:B47"/>
    <mergeCell ref="C44:C47"/>
    <mergeCell ref="D44:D47"/>
    <mergeCell ref="P44:P47"/>
    <mergeCell ref="B53:I53"/>
    <mergeCell ref="P53:S53"/>
    <mergeCell ref="A54:S54"/>
    <mergeCell ref="R48:R50"/>
    <mergeCell ref="S48:S50"/>
    <mergeCell ref="C48:C50"/>
    <mergeCell ref="D48:D50"/>
    <mergeCell ref="E48:E50"/>
    <mergeCell ref="F48:F50"/>
    <mergeCell ref="Q48:Q50"/>
    <mergeCell ref="C51:I51"/>
    <mergeCell ref="P51:S51"/>
    <mergeCell ref="B52:I52"/>
    <mergeCell ref="P52:S52"/>
    <mergeCell ref="A48:A50"/>
    <mergeCell ref="B48:B50"/>
    <mergeCell ref="P48:P50"/>
    <mergeCell ref="A60:I60"/>
    <mergeCell ref="J60:M60"/>
    <mergeCell ref="A57:I57"/>
    <mergeCell ref="J57:M57"/>
    <mergeCell ref="A58:I58"/>
    <mergeCell ref="J58:M58"/>
    <mergeCell ref="A59:I59"/>
    <mergeCell ref="A55:O55"/>
    <mergeCell ref="A56:I56"/>
    <mergeCell ref="J59:M59"/>
    <mergeCell ref="A61:I61"/>
    <mergeCell ref="J61:M61"/>
    <mergeCell ref="A62:I62"/>
    <mergeCell ref="J62:M62"/>
    <mergeCell ref="G48:G50"/>
    <mergeCell ref="H48:H50"/>
    <mergeCell ref="J56:M56"/>
  </mergeCells>
  <phoneticPr fontId="0" type="noConversion"/>
  <printOptions horizontalCentered="1"/>
  <pageMargins left="0" right="0" top="0" bottom="0" header="0.31496062992125984" footer="0.31496062992125984"/>
  <pageSetup paperSize="9" scale="95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62"/>
  <sheetViews>
    <sheetView topLeftCell="A13" zoomScaleNormal="100" zoomScaleSheetLayoutView="86" workbookViewId="0">
      <selection activeCell="E36" sqref="E36:E47"/>
    </sheetView>
  </sheetViews>
  <sheetFormatPr defaultColWidth="4.28515625" defaultRowHeight="12.75"/>
  <cols>
    <col min="1" max="4" width="2.7109375" style="11" customWidth="1"/>
    <col min="5" max="5" width="39.42578125" style="11" customWidth="1"/>
    <col min="6" max="6" width="3.85546875" style="91" customWidth="1"/>
    <col min="7" max="7" width="4" style="11" customWidth="1"/>
    <col min="8" max="8" width="3.140625" style="96" customWidth="1"/>
    <col min="9" max="9" width="7.7109375" style="12" customWidth="1"/>
    <col min="10" max="18" width="7.7109375" style="11" customWidth="1"/>
    <col min="19" max="19" width="6.7109375" style="11" customWidth="1"/>
    <col min="20" max="20" width="6" style="11" customWidth="1"/>
    <col min="21" max="21" width="7.7109375" style="11" customWidth="1"/>
    <col min="22" max="250" width="9.140625" style="6" customWidth="1"/>
    <col min="251" max="254" width="2.7109375" style="6" customWidth="1"/>
    <col min="255" max="255" width="39.42578125" style="6" customWidth="1"/>
    <col min="256" max="16384" width="4.28515625" style="6"/>
  </cols>
  <sheetData>
    <row r="1" spans="1:21" ht="15.75" customHeight="1">
      <c r="A1" s="341" t="str">
        <f>[1]Tarybai!$A$1</f>
        <v xml:space="preserve"> 2013–2015 M. KLAIPĖDOS MIESTO SAVIVALDYBĖS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</row>
    <row r="2" spans="1:21" ht="15.75" customHeight="1">
      <c r="A2" s="342" t="s">
        <v>55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</row>
    <row r="3" spans="1:21" ht="15.75">
      <c r="A3" s="343" t="s">
        <v>36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</row>
    <row r="4" spans="1:21" ht="13.5" thickBot="1">
      <c r="U4" s="11" t="s">
        <v>102</v>
      </c>
    </row>
    <row r="5" spans="1:21" ht="29.25" customHeight="1">
      <c r="A5" s="339" t="s">
        <v>37</v>
      </c>
      <c r="B5" s="333" t="s">
        <v>1</v>
      </c>
      <c r="C5" s="333" t="s">
        <v>2</v>
      </c>
      <c r="D5" s="333" t="s">
        <v>50</v>
      </c>
      <c r="E5" s="314" t="s">
        <v>15</v>
      </c>
      <c r="F5" s="317" t="s">
        <v>3</v>
      </c>
      <c r="G5" s="333" t="s">
        <v>45</v>
      </c>
      <c r="H5" s="336" t="s">
        <v>4</v>
      </c>
      <c r="I5" s="308" t="s">
        <v>5</v>
      </c>
      <c r="J5" s="311" t="s">
        <v>38</v>
      </c>
      <c r="K5" s="312"/>
      <c r="L5" s="312"/>
      <c r="M5" s="313"/>
      <c r="N5" s="311" t="s">
        <v>103</v>
      </c>
      <c r="O5" s="312"/>
      <c r="P5" s="312"/>
      <c r="Q5" s="313"/>
      <c r="R5" s="311" t="s">
        <v>104</v>
      </c>
      <c r="S5" s="312"/>
      <c r="T5" s="312"/>
      <c r="U5" s="313"/>
    </row>
    <row r="6" spans="1:21" ht="12.75" customHeight="1">
      <c r="A6" s="340"/>
      <c r="B6" s="334"/>
      <c r="C6" s="334"/>
      <c r="D6" s="334"/>
      <c r="E6" s="315"/>
      <c r="F6" s="318"/>
      <c r="G6" s="334"/>
      <c r="H6" s="337"/>
      <c r="I6" s="309"/>
      <c r="J6" s="323" t="s">
        <v>6</v>
      </c>
      <c r="K6" s="325" t="s">
        <v>7</v>
      </c>
      <c r="L6" s="326"/>
      <c r="M6" s="327" t="s">
        <v>22</v>
      </c>
      <c r="N6" s="323" t="s">
        <v>6</v>
      </c>
      <c r="O6" s="325" t="s">
        <v>7</v>
      </c>
      <c r="P6" s="326"/>
      <c r="Q6" s="327" t="s">
        <v>22</v>
      </c>
      <c r="R6" s="323" t="s">
        <v>6</v>
      </c>
      <c r="S6" s="325" t="s">
        <v>7</v>
      </c>
      <c r="T6" s="326"/>
      <c r="U6" s="327" t="s">
        <v>22</v>
      </c>
    </row>
    <row r="7" spans="1:21" ht="111" customHeight="1" thickBot="1">
      <c r="A7" s="324"/>
      <c r="B7" s="335"/>
      <c r="C7" s="335"/>
      <c r="D7" s="335"/>
      <c r="E7" s="316"/>
      <c r="F7" s="319"/>
      <c r="G7" s="335"/>
      <c r="H7" s="338"/>
      <c r="I7" s="310"/>
      <c r="J7" s="324"/>
      <c r="K7" s="8" t="s">
        <v>6</v>
      </c>
      <c r="L7" s="7" t="s">
        <v>16</v>
      </c>
      <c r="M7" s="328"/>
      <c r="N7" s="324"/>
      <c r="O7" s="8" t="s">
        <v>6</v>
      </c>
      <c r="P7" s="7" t="s">
        <v>16</v>
      </c>
      <c r="Q7" s="328"/>
      <c r="R7" s="324"/>
      <c r="S7" s="8" t="s">
        <v>6</v>
      </c>
      <c r="T7" s="7" t="s">
        <v>16</v>
      </c>
      <c r="U7" s="328"/>
    </row>
    <row r="8" spans="1:21" s="58" customFormat="1">
      <c r="A8" s="299" t="s">
        <v>74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299"/>
      <c r="O8" s="300"/>
      <c r="P8" s="300"/>
      <c r="Q8" s="300"/>
      <c r="R8" s="300"/>
      <c r="S8" s="300"/>
      <c r="T8" s="300"/>
      <c r="U8" s="301"/>
    </row>
    <row r="9" spans="1:21" s="58" customFormat="1">
      <c r="A9" s="302" t="s">
        <v>56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106"/>
      <c r="O9" s="107"/>
      <c r="P9" s="107"/>
      <c r="Q9" s="107"/>
      <c r="R9" s="107"/>
      <c r="S9" s="107"/>
      <c r="T9" s="107"/>
      <c r="U9" s="108"/>
    </row>
    <row r="10" spans="1:21" ht="15.75" customHeight="1" thickBot="1">
      <c r="A10" s="93" t="s">
        <v>9</v>
      </c>
      <c r="B10" s="305" t="s">
        <v>57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45"/>
      <c r="O10" s="306"/>
      <c r="P10" s="306"/>
      <c r="Q10" s="306"/>
      <c r="R10" s="306"/>
      <c r="S10" s="306"/>
      <c r="T10" s="306"/>
      <c r="U10" s="307"/>
    </row>
    <row r="11" spans="1:21" ht="13.5" thickBot="1">
      <c r="A11" s="14" t="s">
        <v>9</v>
      </c>
      <c r="B11" s="15" t="s">
        <v>9</v>
      </c>
      <c r="C11" s="262" t="s">
        <v>58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346"/>
      <c r="O11" s="263"/>
      <c r="P11" s="263"/>
      <c r="Q11" s="263"/>
      <c r="R11" s="263"/>
      <c r="S11" s="263"/>
      <c r="T11" s="263"/>
      <c r="U11" s="264"/>
    </row>
    <row r="12" spans="1:21">
      <c r="A12" s="234" t="s">
        <v>9</v>
      </c>
      <c r="B12" s="237" t="s">
        <v>9</v>
      </c>
      <c r="C12" s="240" t="s">
        <v>9</v>
      </c>
      <c r="D12" s="240"/>
      <c r="E12" s="287" t="s">
        <v>69</v>
      </c>
      <c r="F12" s="289" t="s">
        <v>88</v>
      </c>
      <c r="G12" s="148" t="s">
        <v>52</v>
      </c>
      <c r="H12" s="228" t="s">
        <v>64</v>
      </c>
      <c r="I12" s="16" t="s">
        <v>49</v>
      </c>
      <c r="J12" s="31">
        <f>K12+M12</f>
        <v>88.6</v>
      </c>
      <c r="K12" s="32">
        <v>88.6</v>
      </c>
      <c r="L12" s="32"/>
      <c r="M12" s="33"/>
      <c r="N12" s="109">
        <f>O12+Q12</f>
        <v>88.6</v>
      </c>
      <c r="O12" s="110">
        <v>88.6</v>
      </c>
      <c r="P12" s="110"/>
      <c r="Q12" s="117"/>
      <c r="R12" s="123">
        <v>0</v>
      </c>
      <c r="S12" s="110">
        <v>0</v>
      </c>
      <c r="T12" s="110"/>
      <c r="U12" s="117"/>
    </row>
    <row r="13" spans="1:21">
      <c r="A13" s="235"/>
      <c r="B13" s="238"/>
      <c r="C13" s="241"/>
      <c r="D13" s="241"/>
      <c r="E13" s="294"/>
      <c r="F13" s="290"/>
      <c r="G13" s="149"/>
      <c r="H13" s="229"/>
      <c r="I13" s="17"/>
      <c r="J13" s="34">
        <f>K13+M13</f>
        <v>0</v>
      </c>
      <c r="K13" s="35"/>
      <c r="L13" s="35"/>
      <c r="M13" s="36"/>
      <c r="N13" s="111">
        <f>O13+Q13</f>
        <v>0</v>
      </c>
      <c r="O13" s="112">
        <v>0</v>
      </c>
      <c r="P13" s="112"/>
      <c r="Q13" s="118"/>
      <c r="R13" s="124">
        <v>0</v>
      </c>
      <c r="S13" s="112">
        <v>0</v>
      </c>
      <c r="T13" s="112"/>
      <c r="U13" s="118"/>
    </row>
    <row r="14" spans="1:21" ht="12.75" customHeight="1">
      <c r="A14" s="235"/>
      <c r="B14" s="238"/>
      <c r="C14" s="241"/>
      <c r="D14" s="241"/>
      <c r="E14" s="294"/>
      <c r="F14" s="290"/>
      <c r="G14" s="149"/>
      <c r="H14" s="229"/>
      <c r="I14" s="18"/>
      <c r="J14" s="37">
        <f>K14+M14</f>
        <v>0</v>
      </c>
      <c r="K14" s="38"/>
      <c r="L14" s="38"/>
      <c r="M14" s="39"/>
      <c r="N14" s="119">
        <f>O14+Q14</f>
        <v>0</v>
      </c>
      <c r="O14" s="114">
        <v>0</v>
      </c>
      <c r="P14" s="114"/>
      <c r="Q14" s="120"/>
      <c r="R14" s="113">
        <v>0</v>
      </c>
      <c r="S14" s="114">
        <v>0</v>
      </c>
      <c r="T14" s="114"/>
      <c r="U14" s="120"/>
    </row>
    <row r="15" spans="1:21" ht="13.5" thickBot="1">
      <c r="A15" s="236"/>
      <c r="B15" s="239"/>
      <c r="C15" s="242"/>
      <c r="D15" s="242"/>
      <c r="E15" s="288"/>
      <c r="F15" s="291"/>
      <c r="G15" s="150"/>
      <c r="H15" s="230"/>
      <c r="I15" s="20" t="s">
        <v>10</v>
      </c>
      <c r="J15" s="41">
        <f>SUM(J12:J14)</f>
        <v>88.6</v>
      </c>
      <c r="K15" s="42">
        <f>SUM(K12:K14)</f>
        <v>88.6</v>
      </c>
      <c r="L15" s="42">
        <f>SUM(L12:L14)</f>
        <v>0</v>
      </c>
      <c r="M15" s="92">
        <f>SUM(M12:M14)</f>
        <v>0</v>
      </c>
      <c r="N15" s="121">
        <f t="shared" ref="N15:U15" si="0">SUM(N12:N14)</f>
        <v>88.6</v>
      </c>
      <c r="O15" s="116">
        <f t="shared" si="0"/>
        <v>88.6</v>
      </c>
      <c r="P15" s="116">
        <f t="shared" si="0"/>
        <v>0</v>
      </c>
      <c r="Q15" s="122">
        <f t="shared" si="0"/>
        <v>0</v>
      </c>
      <c r="R15" s="115">
        <f t="shared" si="0"/>
        <v>0</v>
      </c>
      <c r="S15" s="116">
        <f t="shared" si="0"/>
        <v>0</v>
      </c>
      <c r="T15" s="116">
        <f t="shared" si="0"/>
        <v>0</v>
      </c>
      <c r="U15" s="122">
        <f t="shared" si="0"/>
        <v>0</v>
      </c>
    </row>
    <row r="16" spans="1:21" ht="15" customHeight="1">
      <c r="A16" s="234" t="s">
        <v>9</v>
      </c>
      <c r="B16" s="237" t="s">
        <v>9</v>
      </c>
      <c r="C16" s="240" t="s">
        <v>11</v>
      </c>
      <c r="D16" s="240"/>
      <c r="E16" s="287" t="s">
        <v>82</v>
      </c>
      <c r="F16" s="219" t="s">
        <v>90</v>
      </c>
      <c r="G16" s="292" t="s">
        <v>52</v>
      </c>
      <c r="H16" s="228" t="s">
        <v>64</v>
      </c>
      <c r="I16" s="21" t="s">
        <v>49</v>
      </c>
      <c r="J16" s="31">
        <f>K16+M16</f>
        <v>0</v>
      </c>
      <c r="K16" s="32"/>
      <c r="L16" s="32"/>
      <c r="M16" s="33"/>
      <c r="N16" s="109">
        <f>O16+Q16</f>
        <v>0</v>
      </c>
      <c r="O16" s="110"/>
      <c r="P16" s="110"/>
      <c r="Q16" s="117"/>
      <c r="R16" s="123">
        <f>S16+U16</f>
        <v>0</v>
      </c>
      <c r="S16" s="110"/>
      <c r="T16" s="110"/>
      <c r="U16" s="117"/>
    </row>
    <row r="17" spans="1:21" ht="24" customHeight="1" thickBot="1">
      <c r="A17" s="236"/>
      <c r="B17" s="239"/>
      <c r="C17" s="242"/>
      <c r="D17" s="242"/>
      <c r="E17" s="288"/>
      <c r="F17" s="221"/>
      <c r="G17" s="293"/>
      <c r="H17" s="230"/>
      <c r="I17" s="20" t="s">
        <v>10</v>
      </c>
      <c r="J17" s="41">
        <f>SUM(J16:J16)</f>
        <v>0</v>
      </c>
      <c r="K17" s="42">
        <f>SUM(K16:K16)</f>
        <v>0</v>
      </c>
      <c r="L17" s="42">
        <f>SUM(L16:L16)</f>
        <v>0</v>
      </c>
      <c r="M17" s="92">
        <f>SUM(M16:M16)</f>
        <v>0</v>
      </c>
      <c r="N17" s="121">
        <f t="shared" ref="N17:U17" si="1">SUM(N16:N16)</f>
        <v>0</v>
      </c>
      <c r="O17" s="116">
        <f t="shared" si="1"/>
        <v>0</v>
      </c>
      <c r="P17" s="116">
        <f t="shared" si="1"/>
        <v>0</v>
      </c>
      <c r="Q17" s="122">
        <f t="shared" si="1"/>
        <v>0</v>
      </c>
      <c r="R17" s="115">
        <f t="shared" si="1"/>
        <v>0</v>
      </c>
      <c r="S17" s="116">
        <f t="shared" si="1"/>
        <v>0</v>
      </c>
      <c r="T17" s="116">
        <f t="shared" si="1"/>
        <v>0</v>
      </c>
      <c r="U17" s="122">
        <f t="shared" si="1"/>
        <v>0</v>
      </c>
    </row>
    <row r="18" spans="1:21" ht="13.5" thickBot="1">
      <c r="A18" s="14" t="s">
        <v>9</v>
      </c>
      <c r="B18" s="15" t="s">
        <v>9</v>
      </c>
      <c r="C18" s="183" t="s">
        <v>12</v>
      </c>
      <c r="D18" s="183"/>
      <c r="E18" s="183"/>
      <c r="F18" s="183"/>
      <c r="G18" s="183"/>
      <c r="H18" s="183"/>
      <c r="I18" s="184"/>
      <c r="J18" s="44">
        <f>K18+M18</f>
        <v>88.6</v>
      </c>
      <c r="K18" s="44">
        <f>K17+K15</f>
        <v>88.6</v>
      </c>
      <c r="L18" s="44">
        <f>L17+L15</f>
        <v>0</v>
      </c>
      <c r="M18" s="45">
        <f>M17+M15</f>
        <v>0</v>
      </c>
      <c r="N18" s="44">
        <f>O18+Q18</f>
        <v>88.6</v>
      </c>
      <c r="O18" s="44">
        <f>O17+O15</f>
        <v>88.6</v>
      </c>
      <c r="P18" s="44">
        <f>P17+P15</f>
        <v>0</v>
      </c>
      <c r="Q18" s="45">
        <f>Q17+Q15</f>
        <v>0</v>
      </c>
      <c r="R18" s="44">
        <f>S18+U18</f>
        <v>0</v>
      </c>
      <c r="S18" s="44">
        <f>S17+S15</f>
        <v>0</v>
      </c>
      <c r="T18" s="44">
        <f>T17+T15</f>
        <v>0</v>
      </c>
      <c r="U18" s="45">
        <f>U17+U15</f>
        <v>0</v>
      </c>
    </row>
    <row r="19" spans="1:21" ht="13.5" thickBot="1">
      <c r="A19" s="14" t="s">
        <v>9</v>
      </c>
      <c r="B19" s="15" t="s">
        <v>11</v>
      </c>
      <c r="C19" s="280" t="s">
        <v>59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0"/>
      <c r="O19" s="281"/>
      <c r="P19" s="281"/>
      <c r="Q19" s="281"/>
      <c r="R19" s="281"/>
      <c r="S19" s="281"/>
      <c r="T19" s="281"/>
      <c r="U19" s="281"/>
    </row>
    <row r="20" spans="1:21" ht="12.75" customHeight="1">
      <c r="A20" s="234" t="s">
        <v>9</v>
      </c>
      <c r="B20" s="237" t="s">
        <v>11</v>
      </c>
      <c r="C20" s="240" t="s">
        <v>9</v>
      </c>
      <c r="D20" s="240"/>
      <c r="E20" s="287" t="s">
        <v>70</v>
      </c>
      <c r="F20" s="289" t="s">
        <v>86</v>
      </c>
      <c r="G20" s="148" t="s">
        <v>52</v>
      </c>
      <c r="H20" s="228" t="s">
        <v>64</v>
      </c>
      <c r="I20" s="22" t="s">
        <v>49</v>
      </c>
      <c r="J20" s="31">
        <f>K20+M20</f>
        <v>37.4</v>
      </c>
      <c r="K20" s="32">
        <v>37.4</v>
      </c>
      <c r="L20" s="32"/>
      <c r="M20" s="33"/>
      <c r="N20" s="109">
        <f>O20+Q20</f>
        <v>37.4</v>
      </c>
      <c r="O20" s="110">
        <v>37.4</v>
      </c>
      <c r="P20" s="110"/>
      <c r="Q20" s="117"/>
      <c r="R20" s="123">
        <v>0</v>
      </c>
      <c r="S20" s="110">
        <v>0</v>
      </c>
      <c r="T20" s="110"/>
      <c r="U20" s="117"/>
    </row>
    <row r="21" spans="1:21">
      <c r="A21" s="235"/>
      <c r="B21" s="238"/>
      <c r="C21" s="241"/>
      <c r="D21" s="241"/>
      <c r="E21" s="294"/>
      <c r="F21" s="290"/>
      <c r="G21" s="149"/>
      <c r="H21" s="229"/>
      <c r="I21" s="46"/>
      <c r="J21" s="34">
        <f>K21+M21</f>
        <v>0</v>
      </c>
      <c r="K21" s="35"/>
      <c r="L21" s="35"/>
      <c r="M21" s="36"/>
      <c r="N21" s="111">
        <f>O21+Q21</f>
        <v>0</v>
      </c>
      <c r="O21" s="112">
        <v>0</v>
      </c>
      <c r="P21" s="112"/>
      <c r="Q21" s="118"/>
      <c r="R21" s="124">
        <f>S21+U21</f>
        <v>0</v>
      </c>
      <c r="S21" s="112">
        <v>0</v>
      </c>
      <c r="T21" s="112"/>
      <c r="U21" s="118"/>
    </row>
    <row r="22" spans="1:21" ht="12.75" customHeight="1">
      <c r="A22" s="235"/>
      <c r="B22" s="238"/>
      <c r="C22" s="241"/>
      <c r="D22" s="241"/>
      <c r="E22" s="294"/>
      <c r="F22" s="290"/>
      <c r="G22" s="149"/>
      <c r="H22" s="229"/>
      <c r="I22" s="23"/>
      <c r="J22" s="37">
        <f>K22+M22</f>
        <v>0</v>
      </c>
      <c r="K22" s="38"/>
      <c r="L22" s="38"/>
      <c r="M22" s="39"/>
      <c r="N22" s="119">
        <f>O22+Q22</f>
        <v>0</v>
      </c>
      <c r="O22" s="114">
        <v>0</v>
      </c>
      <c r="P22" s="114"/>
      <c r="Q22" s="120"/>
      <c r="R22" s="113">
        <f>S22+U22</f>
        <v>0</v>
      </c>
      <c r="S22" s="114">
        <v>0</v>
      </c>
      <c r="T22" s="114"/>
      <c r="U22" s="120"/>
    </row>
    <row r="23" spans="1:21" ht="13.5" thickBot="1">
      <c r="A23" s="236"/>
      <c r="B23" s="239"/>
      <c r="C23" s="242"/>
      <c r="D23" s="242"/>
      <c r="E23" s="288"/>
      <c r="F23" s="291"/>
      <c r="G23" s="150"/>
      <c r="H23" s="230"/>
      <c r="I23" s="20" t="s">
        <v>10</v>
      </c>
      <c r="J23" s="41">
        <f>SUM(J20:J22)</f>
        <v>37.4</v>
      </c>
      <c r="K23" s="42">
        <f>SUM(K20:K22)</f>
        <v>37.4</v>
      </c>
      <c r="L23" s="42">
        <f>SUM(L20:L22)</f>
        <v>0</v>
      </c>
      <c r="M23" s="92">
        <f>SUM(M20:M22)</f>
        <v>0</v>
      </c>
      <c r="N23" s="121">
        <f t="shared" ref="N23:U23" si="2">SUM(N20:N22)</f>
        <v>37.4</v>
      </c>
      <c r="O23" s="116">
        <f t="shared" si="2"/>
        <v>37.4</v>
      </c>
      <c r="P23" s="116">
        <f t="shared" si="2"/>
        <v>0</v>
      </c>
      <c r="Q23" s="122">
        <f t="shared" si="2"/>
        <v>0</v>
      </c>
      <c r="R23" s="115">
        <f t="shared" si="2"/>
        <v>0</v>
      </c>
      <c r="S23" s="116">
        <f t="shared" si="2"/>
        <v>0</v>
      </c>
      <c r="T23" s="116">
        <f t="shared" si="2"/>
        <v>0</v>
      </c>
      <c r="U23" s="122">
        <f t="shared" si="2"/>
        <v>0</v>
      </c>
    </row>
    <row r="24" spans="1:21" ht="12.75" customHeight="1">
      <c r="A24" s="234" t="s">
        <v>9</v>
      </c>
      <c r="B24" s="237" t="s">
        <v>11</v>
      </c>
      <c r="C24" s="240" t="s">
        <v>11</v>
      </c>
      <c r="D24" s="240"/>
      <c r="E24" s="253" t="s">
        <v>71</v>
      </c>
      <c r="F24" s="256" t="s">
        <v>85</v>
      </c>
      <c r="G24" s="148" t="s">
        <v>52</v>
      </c>
      <c r="H24" s="228" t="s">
        <v>64</v>
      </c>
      <c r="I24" s="22" t="s">
        <v>49</v>
      </c>
      <c r="J24" s="31">
        <f>K24+M24</f>
        <v>180</v>
      </c>
      <c r="K24" s="32">
        <v>180</v>
      </c>
      <c r="L24" s="32"/>
      <c r="M24" s="33"/>
      <c r="N24" s="109">
        <f>O24+Q24</f>
        <v>180</v>
      </c>
      <c r="O24" s="110">
        <v>180</v>
      </c>
      <c r="P24" s="110"/>
      <c r="Q24" s="117"/>
      <c r="R24" s="123">
        <v>0</v>
      </c>
      <c r="S24" s="110">
        <v>0</v>
      </c>
      <c r="T24" s="110"/>
      <c r="U24" s="117"/>
    </row>
    <row r="25" spans="1:21">
      <c r="A25" s="235"/>
      <c r="B25" s="238"/>
      <c r="C25" s="241"/>
      <c r="D25" s="241"/>
      <c r="E25" s="254"/>
      <c r="F25" s="257"/>
      <c r="G25" s="149"/>
      <c r="H25" s="229"/>
      <c r="I25" s="46"/>
      <c r="J25" s="34">
        <f>K25+M25</f>
        <v>0</v>
      </c>
      <c r="K25" s="75"/>
      <c r="L25" s="75"/>
      <c r="M25" s="76"/>
      <c r="N25" s="111">
        <f>O25+Q25</f>
        <v>0</v>
      </c>
      <c r="O25" s="125"/>
      <c r="P25" s="125"/>
      <c r="Q25" s="126"/>
      <c r="R25" s="124">
        <f>S25+U25</f>
        <v>0</v>
      </c>
      <c r="S25" s="125">
        <v>0</v>
      </c>
      <c r="T25" s="125"/>
      <c r="U25" s="126"/>
    </row>
    <row r="26" spans="1:21" ht="12.75" customHeight="1">
      <c r="A26" s="235"/>
      <c r="B26" s="238"/>
      <c r="C26" s="241"/>
      <c r="D26" s="241"/>
      <c r="E26" s="254"/>
      <c r="F26" s="257"/>
      <c r="G26" s="149"/>
      <c r="H26" s="229"/>
      <c r="I26" s="46"/>
      <c r="J26" s="34">
        <f>K26+M26</f>
        <v>0</v>
      </c>
      <c r="K26" s="75"/>
      <c r="L26" s="75"/>
      <c r="M26" s="76"/>
      <c r="N26" s="111">
        <f>O26+Q26</f>
        <v>0</v>
      </c>
      <c r="O26" s="125"/>
      <c r="P26" s="125"/>
      <c r="Q26" s="126"/>
      <c r="R26" s="124">
        <f>S26+U26</f>
        <v>0</v>
      </c>
      <c r="S26" s="125">
        <v>0</v>
      </c>
      <c r="T26" s="125"/>
      <c r="U26" s="126"/>
    </row>
    <row r="27" spans="1:21">
      <c r="A27" s="235"/>
      <c r="B27" s="238"/>
      <c r="C27" s="241"/>
      <c r="D27" s="241"/>
      <c r="E27" s="254"/>
      <c r="F27" s="257"/>
      <c r="G27" s="149"/>
      <c r="H27" s="229"/>
      <c r="I27" s="73"/>
      <c r="J27" s="74">
        <f>K27+M27</f>
        <v>0</v>
      </c>
      <c r="K27" s="35"/>
      <c r="L27" s="35"/>
      <c r="M27" s="36"/>
      <c r="N27" s="119">
        <f>O27+Q27</f>
        <v>0</v>
      </c>
      <c r="O27" s="112"/>
      <c r="P27" s="112"/>
      <c r="Q27" s="118"/>
      <c r="R27" s="113">
        <f>S27+U27</f>
        <v>0</v>
      </c>
      <c r="S27" s="112">
        <v>0</v>
      </c>
      <c r="T27" s="112"/>
      <c r="U27" s="118"/>
    </row>
    <row r="28" spans="1:21" ht="12.75" customHeight="1">
      <c r="A28" s="235"/>
      <c r="B28" s="238"/>
      <c r="C28" s="241"/>
      <c r="D28" s="241"/>
      <c r="E28" s="254"/>
      <c r="F28" s="257"/>
      <c r="G28" s="149"/>
      <c r="H28" s="229"/>
      <c r="I28" s="23"/>
      <c r="J28" s="37">
        <f>K28+M28</f>
        <v>0</v>
      </c>
      <c r="K28" s="38"/>
      <c r="L28" s="38"/>
      <c r="M28" s="39"/>
      <c r="N28" s="119">
        <f>O28+Q28</f>
        <v>0</v>
      </c>
      <c r="O28" s="114"/>
      <c r="P28" s="114"/>
      <c r="Q28" s="120"/>
      <c r="R28" s="113">
        <f>S28+U28</f>
        <v>0</v>
      </c>
      <c r="S28" s="114">
        <v>0</v>
      </c>
      <c r="T28" s="114"/>
      <c r="U28" s="120"/>
    </row>
    <row r="29" spans="1:21" ht="13.5" thickBot="1">
      <c r="A29" s="236"/>
      <c r="B29" s="239"/>
      <c r="C29" s="242"/>
      <c r="D29" s="242"/>
      <c r="E29" s="255"/>
      <c r="F29" s="258"/>
      <c r="G29" s="150"/>
      <c r="H29" s="230"/>
      <c r="I29" s="20" t="s">
        <v>10</v>
      </c>
      <c r="J29" s="41">
        <f>SUM(J24:J28)</f>
        <v>180</v>
      </c>
      <c r="K29" s="42">
        <f>SUM(K24:K28)</f>
        <v>180</v>
      </c>
      <c r="L29" s="42">
        <f>SUM(L24:L28)</f>
        <v>0</v>
      </c>
      <c r="M29" s="92">
        <f>SUM(M24:M28)</f>
        <v>0</v>
      </c>
      <c r="N29" s="121">
        <f t="shared" ref="N29:U29" si="3">SUM(N24:N28)</f>
        <v>180</v>
      </c>
      <c r="O29" s="116">
        <f t="shared" si="3"/>
        <v>180</v>
      </c>
      <c r="P29" s="116">
        <f t="shared" si="3"/>
        <v>0</v>
      </c>
      <c r="Q29" s="122">
        <f t="shared" si="3"/>
        <v>0</v>
      </c>
      <c r="R29" s="115">
        <f t="shared" si="3"/>
        <v>0</v>
      </c>
      <c r="S29" s="116">
        <f t="shared" si="3"/>
        <v>0</v>
      </c>
      <c r="T29" s="116">
        <f t="shared" si="3"/>
        <v>0</v>
      </c>
      <c r="U29" s="122">
        <f t="shared" si="3"/>
        <v>0</v>
      </c>
    </row>
    <row r="30" spans="1:21" ht="12.75" customHeight="1">
      <c r="A30" s="234" t="s">
        <v>9</v>
      </c>
      <c r="B30" s="237" t="s">
        <v>11</v>
      </c>
      <c r="C30" s="240" t="s">
        <v>51</v>
      </c>
      <c r="D30" s="240"/>
      <c r="E30" s="253" t="s">
        <v>72</v>
      </c>
      <c r="F30" s="256"/>
      <c r="G30" s="148" t="s">
        <v>52</v>
      </c>
      <c r="H30" s="228" t="s">
        <v>64</v>
      </c>
      <c r="I30" s="22" t="s">
        <v>49</v>
      </c>
      <c r="J30" s="31">
        <f>K30+M30</f>
        <v>42</v>
      </c>
      <c r="K30" s="32">
        <v>42</v>
      </c>
      <c r="L30" s="32"/>
      <c r="M30" s="33"/>
      <c r="N30" s="109">
        <f>O30+Q30</f>
        <v>42</v>
      </c>
      <c r="O30" s="110">
        <v>42</v>
      </c>
      <c r="P30" s="110"/>
      <c r="Q30" s="117"/>
      <c r="R30" s="123">
        <v>0</v>
      </c>
      <c r="S30" s="110">
        <v>0</v>
      </c>
      <c r="T30" s="110"/>
      <c r="U30" s="117"/>
    </row>
    <row r="31" spans="1:21" ht="13.5" thickBot="1">
      <c r="A31" s="236"/>
      <c r="B31" s="239"/>
      <c r="C31" s="242"/>
      <c r="D31" s="242"/>
      <c r="E31" s="255"/>
      <c r="F31" s="258"/>
      <c r="G31" s="150"/>
      <c r="H31" s="230"/>
      <c r="I31" s="20" t="s">
        <v>10</v>
      </c>
      <c r="J31" s="41">
        <f>SUM(J30:J30)</f>
        <v>42</v>
      </c>
      <c r="K31" s="42">
        <f>SUM(K30:K30)</f>
        <v>42</v>
      </c>
      <c r="L31" s="42">
        <f>SUM(L30:L30)</f>
        <v>0</v>
      </c>
      <c r="M31" s="92">
        <f>SUM(M30:M30)</f>
        <v>0</v>
      </c>
      <c r="N31" s="121">
        <f t="shared" ref="N31:U31" si="4">SUM(N30:N30)</f>
        <v>42</v>
      </c>
      <c r="O31" s="116">
        <f t="shared" si="4"/>
        <v>42</v>
      </c>
      <c r="P31" s="116">
        <f t="shared" si="4"/>
        <v>0</v>
      </c>
      <c r="Q31" s="122">
        <f t="shared" si="4"/>
        <v>0</v>
      </c>
      <c r="R31" s="115">
        <v>0</v>
      </c>
      <c r="S31" s="116">
        <f t="shared" si="4"/>
        <v>0</v>
      </c>
      <c r="T31" s="116">
        <f t="shared" si="4"/>
        <v>0</v>
      </c>
      <c r="U31" s="122">
        <f t="shared" si="4"/>
        <v>0</v>
      </c>
    </row>
    <row r="32" spans="1:21" ht="12.75" customHeight="1" thickBot="1">
      <c r="A32" s="24" t="s">
        <v>9</v>
      </c>
      <c r="B32" s="15" t="s">
        <v>11</v>
      </c>
      <c r="C32" s="183" t="s">
        <v>12</v>
      </c>
      <c r="D32" s="183"/>
      <c r="E32" s="183"/>
      <c r="F32" s="183"/>
      <c r="G32" s="183"/>
      <c r="H32" s="183"/>
      <c r="I32" s="184"/>
      <c r="J32" s="44">
        <f>SUM(J31,J29,J23)</f>
        <v>259.39999999999998</v>
      </c>
      <c r="K32" s="44">
        <f>SUM(K31,K29,K23)</f>
        <v>259.39999999999998</v>
      </c>
      <c r="L32" s="44">
        <f>SUM(L31,L29,L23)</f>
        <v>0</v>
      </c>
      <c r="M32" s="45">
        <f>SUM(M31,M29,M23)</f>
        <v>0</v>
      </c>
      <c r="N32" s="44">
        <f t="shared" ref="N32:U32" si="5">SUM(N31,N29,N23)</f>
        <v>259.39999999999998</v>
      </c>
      <c r="O32" s="44">
        <f t="shared" si="5"/>
        <v>259.39999999999998</v>
      </c>
      <c r="P32" s="44">
        <f t="shared" si="5"/>
        <v>0</v>
      </c>
      <c r="Q32" s="45">
        <f t="shared" si="5"/>
        <v>0</v>
      </c>
      <c r="R32" s="44">
        <f t="shared" si="5"/>
        <v>0</v>
      </c>
      <c r="S32" s="44">
        <f t="shared" si="5"/>
        <v>0</v>
      </c>
      <c r="T32" s="44">
        <f t="shared" si="5"/>
        <v>0</v>
      </c>
      <c r="U32" s="45">
        <f t="shared" si="5"/>
        <v>0</v>
      </c>
    </row>
    <row r="33" spans="1:21" ht="12.75" customHeight="1" thickBot="1">
      <c r="A33" s="24" t="s">
        <v>9</v>
      </c>
      <c r="B33" s="188" t="s">
        <v>13</v>
      </c>
      <c r="C33" s="189"/>
      <c r="D33" s="189"/>
      <c r="E33" s="189"/>
      <c r="F33" s="189"/>
      <c r="G33" s="189"/>
      <c r="H33" s="189"/>
      <c r="I33" s="190"/>
      <c r="J33" s="29">
        <f>SUM(J18,J32)</f>
        <v>348</v>
      </c>
      <c r="K33" s="29">
        <f>SUM(K18,K32)</f>
        <v>348</v>
      </c>
      <c r="L33" s="29">
        <f>SUM(L18,L32)</f>
        <v>0</v>
      </c>
      <c r="M33" s="30">
        <f>SUM(M18,M32)</f>
        <v>0</v>
      </c>
      <c r="N33" s="29">
        <f t="shared" ref="N33:U33" si="6">SUM(N18,N32)</f>
        <v>348</v>
      </c>
      <c r="O33" s="29">
        <f t="shared" si="6"/>
        <v>348</v>
      </c>
      <c r="P33" s="29">
        <f t="shared" si="6"/>
        <v>0</v>
      </c>
      <c r="Q33" s="30">
        <f t="shared" si="6"/>
        <v>0</v>
      </c>
      <c r="R33" s="29">
        <f t="shared" si="6"/>
        <v>0</v>
      </c>
      <c r="S33" s="29">
        <f t="shared" si="6"/>
        <v>0</v>
      </c>
      <c r="T33" s="29">
        <f t="shared" si="6"/>
        <v>0</v>
      </c>
      <c r="U33" s="30">
        <f t="shared" si="6"/>
        <v>0</v>
      </c>
    </row>
    <row r="34" spans="1:21" ht="12.75" customHeight="1" thickBot="1">
      <c r="A34" s="13" t="s">
        <v>11</v>
      </c>
      <c r="B34" s="259" t="s">
        <v>60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347"/>
      <c r="O34" s="260"/>
      <c r="P34" s="260"/>
      <c r="Q34" s="260"/>
      <c r="R34" s="260"/>
      <c r="S34" s="260"/>
      <c r="T34" s="260"/>
      <c r="U34" s="261"/>
    </row>
    <row r="35" spans="1:21" ht="12.75" customHeight="1" thickBot="1">
      <c r="A35" s="14" t="s">
        <v>11</v>
      </c>
      <c r="B35" s="15" t="s">
        <v>9</v>
      </c>
      <c r="C35" s="262" t="s">
        <v>61</v>
      </c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346"/>
      <c r="O35" s="263"/>
      <c r="P35" s="263"/>
      <c r="Q35" s="263"/>
      <c r="R35" s="263"/>
      <c r="S35" s="263"/>
      <c r="T35" s="263"/>
      <c r="U35" s="264"/>
    </row>
    <row r="36" spans="1:21">
      <c r="A36" s="234" t="s">
        <v>11</v>
      </c>
      <c r="B36" s="237" t="s">
        <v>9</v>
      </c>
      <c r="C36" s="213" t="s">
        <v>9</v>
      </c>
      <c r="D36" s="213"/>
      <c r="E36" s="351" t="s">
        <v>65</v>
      </c>
      <c r="F36" s="135" t="s">
        <v>66</v>
      </c>
      <c r="G36" s="225" t="s">
        <v>53</v>
      </c>
      <c r="H36" s="228" t="s">
        <v>64</v>
      </c>
      <c r="I36" s="21" t="s">
        <v>49</v>
      </c>
      <c r="J36" s="31">
        <f>K36+M36</f>
        <v>0</v>
      </c>
      <c r="K36" s="32"/>
      <c r="L36" s="32"/>
      <c r="M36" s="33"/>
      <c r="N36" s="109">
        <f>O36+Q36</f>
        <v>0</v>
      </c>
      <c r="O36" s="110"/>
      <c r="P36" s="110"/>
      <c r="Q36" s="117"/>
      <c r="R36" s="123">
        <f>S36+U36</f>
        <v>0</v>
      </c>
      <c r="S36" s="110">
        <v>0</v>
      </c>
      <c r="T36" s="110"/>
      <c r="U36" s="117">
        <v>0</v>
      </c>
    </row>
    <row r="37" spans="1:21">
      <c r="A37" s="235"/>
      <c r="B37" s="238"/>
      <c r="C37" s="214"/>
      <c r="D37" s="214"/>
      <c r="E37" s="352"/>
      <c r="F37" s="355"/>
      <c r="G37" s="226"/>
      <c r="H37" s="229"/>
      <c r="I37" s="55" t="s">
        <v>62</v>
      </c>
      <c r="J37" s="34">
        <f>K37+M37</f>
        <v>192</v>
      </c>
      <c r="K37" s="35"/>
      <c r="L37" s="35"/>
      <c r="M37" s="36">
        <v>192</v>
      </c>
      <c r="N37" s="129">
        <f>O37+Q37</f>
        <v>257</v>
      </c>
      <c r="O37" s="112"/>
      <c r="P37" s="112"/>
      <c r="Q37" s="130">
        <f>192+65</f>
        <v>257</v>
      </c>
      <c r="R37" s="131">
        <f>U37+S37</f>
        <v>65</v>
      </c>
      <c r="S37" s="112">
        <v>0</v>
      </c>
      <c r="T37" s="112"/>
      <c r="U37" s="130">
        <f>Q37-M37</f>
        <v>65</v>
      </c>
    </row>
    <row r="38" spans="1:21">
      <c r="A38" s="235"/>
      <c r="B38" s="238"/>
      <c r="C38" s="214"/>
      <c r="D38" s="214"/>
      <c r="E38" s="352"/>
      <c r="F38" s="244"/>
      <c r="G38" s="226"/>
      <c r="H38" s="229"/>
      <c r="I38" s="55" t="s">
        <v>63</v>
      </c>
      <c r="J38" s="37">
        <f>K38+M38</f>
        <v>348.8</v>
      </c>
      <c r="K38" s="38"/>
      <c r="L38" s="38"/>
      <c r="M38" s="39">
        <v>348.8</v>
      </c>
      <c r="N38" s="119">
        <f>O38+Q38</f>
        <v>348.8</v>
      </c>
      <c r="O38" s="114"/>
      <c r="P38" s="114"/>
      <c r="Q38" s="120">
        <v>348.8</v>
      </c>
      <c r="R38" s="113">
        <v>0</v>
      </c>
      <c r="S38" s="114">
        <v>0</v>
      </c>
      <c r="T38" s="114"/>
      <c r="U38" s="120">
        <v>0</v>
      </c>
    </row>
    <row r="39" spans="1:21" ht="13.5" thickBot="1">
      <c r="A39" s="236"/>
      <c r="B39" s="239"/>
      <c r="C39" s="215"/>
      <c r="D39" s="215"/>
      <c r="E39" s="353"/>
      <c r="F39" s="245"/>
      <c r="G39" s="227"/>
      <c r="H39" s="230"/>
      <c r="I39" s="25" t="s">
        <v>10</v>
      </c>
      <c r="J39" s="41">
        <f>SUM(J36:J38)</f>
        <v>540.79999999999995</v>
      </c>
      <c r="K39" s="42">
        <f>SUM(K36:K38)</f>
        <v>0</v>
      </c>
      <c r="L39" s="42">
        <f>SUM(L36:L38)</f>
        <v>0</v>
      </c>
      <c r="M39" s="92">
        <f>SUM(M36:M38)</f>
        <v>540.79999999999995</v>
      </c>
      <c r="N39" s="121">
        <f t="shared" ref="N39:U39" si="7">SUM(N36:N38)</f>
        <v>605.79999999999995</v>
      </c>
      <c r="O39" s="116">
        <f t="shared" si="7"/>
        <v>0</v>
      </c>
      <c r="P39" s="116">
        <f t="shared" si="7"/>
        <v>0</v>
      </c>
      <c r="Q39" s="122">
        <f t="shared" si="7"/>
        <v>605.79999999999995</v>
      </c>
      <c r="R39" s="115">
        <f t="shared" si="7"/>
        <v>65</v>
      </c>
      <c r="S39" s="116">
        <f t="shared" si="7"/>
        <v>0</v>
      </c>
      <c r="T39" s="116">
        <f t="shared" si="7"/>
        <v>0</v>
      </c>
      <c r="U39" s="122">
        <f t="shared" si="7"/>
        <v>65</v>
      </c>
    </row>
    <row r="40" spans="1:21" ht="15.75" customHeight="1">
      <c r="A40" s="194" t="s">
        <v>11</v>
      </c>
      <c r="B40" s="197" t="s">
        <v>9</v>
      </c>
      <c r="C40" s="213" t="s">
        <v>11</v>
      </c>
      <c r="D40" s="213"/>
      <c r="E40" s="216" t="s">
        <v>68</v>
      </c>
      <c r="F40" s="133" t="s">
        <v>66</v>
      </c>
      <c r="G40" s="225" t="s">
        <v>52</v>
      </c>
      <c r="H40" s="151" t="s">
        <v>64</v>
      </c>
      <c r="I40" s="48" t="s">
        <v>49</v>
      </c>
      <c r="J40" s="31">
        <f>K40+M40</f>
        <v>0</v>
      </c>
      <c r="K40" s="32"/>
      <c r="L40" s="32"/>
      <c r="M40" s="33"/>
      <c r="N40" s="109">
        <f>O40+Q40</f>
        <v>0</v>
      </c>
      <c r="O40" s="110"/>
      <c r="P40" s="110"/>
      <c r="Q40" s="117"/>
      <c r="R40" s="123">
        <f>S40+U40</f>
        <v>0</v>
      </c>
      <c r="S40" s="110"/>
      <c r="T40" s="110"/>
      <c r="U40" s="117"/>
    </row>
    <row r="41" spans="1:21" ht="15.75" customHeight="1">
      <c r="A41" s="195"/>
      <c r="B41" s="198"/>
      <c r="C41" s="214"/>
      <c r="D41" s="214"/>
      <c r="E41" s="217"/>
      <c r="F41" s="354" t="s">
        <v>89</v>
      </c>
      <c r="G41" s="226"/>
      <c r="H41" s="152"/>
      <c r="I41" s="55" t="s">
        <v>62</v>
      </c>
      <c r="J41" s="34">
        <f>K41+M41</f>
        <v>1342.3</v>
      </c>
      <c r="K41" s="35"/>
      <c r="L41" s="35"/>
      <c r="M41" s="36">
        <v>1342.3</v>
      </c>
      <c r="N41" s="111">
        <f>O41+Q41</f>
        <v>1342.3</v>
      </c>
      <c r="O41" s="112"/>
      <c r="P41" s="112"/>
      <c r="Q41" s="118">
        <v>1342.3</v>
      </c>
      <c r="R41" s="124">
        <v>0</v>
      </c>
      <c r="S41" s="112"/>
      <c r="T41" s="112"/>
      <c r="U41" s="118">
        <v>0</v>
      </c>
    </row>
    <row r="42" spans="1:21" ht="15.75" customHeight="1">
      <c r="A42" s="195"/>
      <c r="B42" s="198"/>
      <c r="C42" s="214"/>
      <c r="D42" s="214"/>
      <c r="E42" s="217"/>
      <c r="F42" s="246"/>
      <c r="G42" s="226"/>
      <c r="H42" s="152"/>
      <c r="I42" s="55" t="s">
        <v>63</v>
      </c>
      <c r="J42" s="37">
        <f>K42+M42</f>
        <v>1286.9000000000001</v>
      </c>
      <c r="K42" s="38"/>
      <c r="L42" s="38"/>
      <c r="M42" s="39">
        <v>1286.9000000000001</v>
      </c>
      <c r="N42" s="119">
        <f>O42+Q42</f>
        <v>1286.9000000000001</v>
      </c>
      <c r="O42" s="114"/>
      <c r="P42" s="114"/>
      <c r="Q42" s="120">
        <v>1286.9000000000001</v>
      </c>
      <c r="R42" s="113">
        <v>0</v>
      </c>
      <c r="S42" s="114"/>
      <c r="T42" s="114"/>
      <c r="U42" s="120">
        <v>0</v>
      </c>
    </row>
    <row r="43" spans="1:21" ht="15.75" customHeight="1" thickBot="1">
      <c r="A43" s="196"/>
      <c r="B43" s="199"/>
      <c r="C43" s="215"/>
      <c r="D43" s="215"/>
      <c r="E43" s="218"/>
      <c r="F43" s="247"/>
      <c r="G43" s="227"/>
      <c r="H43" s="153"/>
      <c r="I43" s="20" t="s">
        <v>10</v>
      </c>
      <c r="J43" s="41">
        <f>SUM(J40:J42)</f>
        <v>2629.2</v>
      </c>
      <c r="K43" s="42">
        <f>SUM(K40:K42)</f>
        <v>0</v>
      </c>
      <c r="L43" s="42">
        <f>SUM(L40:L42)</f>
        <v>0</v>
      </c>
      <c r="M43" s="92">
        <f>SUM(M40:M42)</f>
        <v>2629.2</v>
      </c>
      <c r="N43" s="121">
        <f t="shared" ref="N43:U43" si="8">SUM(N40:N42)</f>
        <v>2629.2</v>
      </c>
      <c r="O43" s="116">
        <f t="shared" si="8"/>
        <v>0</v>
      </c>
      <c r="P43" s="116">
        <f t="shared" si="8"/>
        <v>0</v>
      </c>
      <c r="Q43" s="122">
        <f t="shared" si="8"/>
        <v>2629.2</v>
      </c>
      <c r="R43" s="115">
        <f t="shared" si="8"/>
        <v>0</v>
      </c>
      <c r="S43" s="116">
        <f t="shared" si="8"/>
        <v>0</v>
      </c>
      <c r="T43" s="116">
        <f t="shared" si="8"/>
        <v>0</v>
      </c>
      <c r="U43" s="122">
        <f t="shared" si="8"/>
        <v>0</v>
      </c>
    </row>
    <row r="44" spans="1:21" ht="27.75" customHeight="1">
      <c r="A44" s="234" t="s">
        <v>11</v>
      </c>
      <c r="B44" s="237" t="s">
        <v>9</v>
      </c>
      <c r="C44" s="240" t="s">
        <v>51</v>
      </c>
      <c r="D44" s="240"/>
      <c r="E44" s="348" t="s">
        <v>92</v>
      </c>
      <c r="F44" s="134" t="s">
        <v>66</v>
      </c>
      <c r="G44" s="225" t="s">
        <v>52</v>
      </c>
      <c r="H44" s="228" t="s">
        <v>64</v>
      </c>
      <c r="I44" s="22" t="s">
        <v>49</v>
      </c>
      <c r="J44" s="31">
        <f>K44+M44</f>
        <v>0</v>
      </c>
      <c r="K44" s="32"/>
      <c r="L44" s="32"/>
      <c r="M44" s="33"/>
      <c r="N44" s="109">
        <f>O44+Q44</f>
        <v>0</v>
      </c>
      <c r="O44" s="110"/>
      <c r="P44" s="110"/>
      <c r="Q44" s="117"/>
      <c r="R44" s="123">
        <f>S44+U44</f>
        <v>0</v>
      </c>
      <c r="S44" s="110"/>
      <c r="T44" s="110"/>
      <c r="U44" s="117">
        <v>0</v>
      </c>
    </row>
    <row r="45" spans="1:21" ht="27.75" customHeight="1">
      <c r="A45" s="235"/>
      <c r="B45" s="238"/>
      <c r="C45" s="241"/>
      <c r="D45" s="241"/>
      <c r="E45" s="349"/>
      <c r="F45" s="231" t="s">
        <v>87</v>
      </c>
      <c r="G45" s="226"/>
      <c r="H45" s="229"/>
      <c r="I45" s="46" t="s">
        <v>62</v>
      </c>
      <c r="J45" s="34">
        <f>K45+M45</f>
        <v>500</v>
      </c>
      <c r="K45" s="75"/>
      <c r="L45" s="75"/>
      <c r="M45" s="76">
        <v>500</v>
      </c>
      <c r="N45" s="129">
        <f>O45+Q45</f>
        <v>435</v>
      </c>
      <c r="O45" s="125"/>
      <c r="P45" s="125"/>
      <c r="Q45" s="132">
        <f>500-65</f>
        <v>435</v>
      </c>
      <c r="R45" s="131">
        <f>U45+S45</f>
        <v>-65</v>
      </c>
      <c r="S45" s="125"/>
      <c r="T45" s="125"/>
      <c r="U45" s="132">
        <f>Q45-M45</f>
        <v>-65</v>
      </c>
    </row>
    <row r="46" spans="1:21" ht="27.75" customHeight="1">
      <c r="A46" s="235"/>
      <c r="B46" s="238"/>
      <c r="C46" s="241"/>
      <c r="D46" s="241"/>
      <c r="E46" s="349"/>
      <c r="F46" s="232"/>
      <c r="G46" s="226"/>
      <c r="H46" s="229"/>
      <c r="I46" s="46" t="s">
        <v>63</v>
      </c>
      <c r="J46" s="74">
        <f>K46+M46</f>
        <v>500</v>
      </c>
      <c r="K46" s="35"/>
      <c r="L46" s="35"/>
      <c r="M46" s="36">
        <v>500</v>
      </c>
      <c r="N46" s="119">
        <f>O46+Q46</f>
        <v>500</v>
      </c>
      <c r="O46" s="112"/>
      <c r="P46" s="112"/>
      <c r="Q46" s="118">
        <v>500</v>
      </c>
      <c r="R46" s="113">
        <v>0</v>
      </c>
      <c r="S46" s="112"/>
      <c r="T46" s="112"/>
      <c r="U46" s="118">
        <v>0</v>
      </c>
    </row>
    <row r="47" spans="1:21" ht="21.75" customHeight="1" thickBot="1">
      <c r="A47" s="236"/>
      <c r="B47" s="239"/>
      <c r="C47" s="242"/>
      <c r="D47" s="242"/>
      <c r="E47" s="350"/>
      <c r="F47" s="233"/>
      <c r="G47" s="227"/>
      <c r="H47" s="230"/>
      <c r="I47" s="20" t="s">
        <v>10</v>
      </c>
      <c r="J47" s="41">
        <f>SUM(J44:J46)</f>
        <v>1000</v>
      </c>
      <c r="K47" s="42">
        <f>SUM(K44:K46)</f>
        <v>0</v>
      </c>
      <c r="L47" s="42">
        <f>SUM(L44:L46)</f>
        <v>0</v>
      </c>
      <c r="M47" s="92">
        <f>SUM(M44:M46)</f>
        <v>1000</v>
      </c>
      <c r="N47" s="121">
        <f t="shared" ref="N47:U47" si="9">SUM(N44:N46)</f>
        <v>935</v>
      </c>
      <c r="O47" s="116">
        <f t="shared" si="9"/>
        <v>0</v>
      </c>
      <c r="P47" s="116">
        <f t="shared" si="9"/>
        <v>0</v>
      </c>
      <c r="Q47" s="122">
        <f t="shared" si="9"/>
        <v>935</v>
      </c>
      <c r="R47" s="115">
        <f t="shared" si="9"/>
        <v>-65</v>
      </c>
      <c r="S47" s="116">
        <f t="shared" si="9"/>
        <v>0</v>
      </c>
      <c r="T47" s="116">
        <f t="shared" si="9"/>
        <v>0</v>
      </c>
      <c r="U47" s="122">
        <f t="shared" si="9"/>
        <v>-65</v>
      </c>
    </row>
    <row r="48" spans="1:21" ht="13.5" customHeight="1">
      <c r="A48" s="194" t="s">
        <v>11</v>
      </c>
      <c r="B48" s="197" t="s">
        <v>9</v>
      </c>
      <c r="C48" s="213" t="s">
        <v>52</v>
      </c>
      <c r="D48" s="213"/>
      <c r="E48" s="216" t="s">
        <v>97</v>
      </c>
      <c r="F48" s="219" t="s">
        <v>91</v>
      </c>
      <c r="G48" s="148" t="s">
        <v>54</v>
      </c>
      <c r="H48" s="151" t="s">
        <v>64</v>
      </c>
      <c r="I48" s="49" t="s">
        <v>62</v>
      </c>
      <c r="J48" s="34">
        <f>K48+M48</f>
        <v>0</v>
      </c>
      <c r="K48" s="69"/>
      <c r="L48" s="69"/>
      <c r="M48" s="70"/>
      <c r="N48" s="111">
        <f>O48+Q48</f>
        <v>0</v>
      </c>
      <c r="O48" s="127"/>
      <c r="P48" s="127"/>
      <c r="Q48" s="128"/>
      <c r="R48" s="124">
        <f>S48+U48</f>
        <v>0</v>
      </c>
      <c r="S48" s="127">
        <v>0</v>
      </c>
      <c r="T48" s="127">
        <v>0</v>
      </c>
      <c r="U48" s="128">
        <v>0</v>
      </c>
    </row>
    <row r="49" spans="1:34" ht="13.5" customHeight="1">
      <c r="A49" s="195"/>
      <c r="B49" s="198"/>
      <c r="C49" s="214"/>
      <c r="D49" s="214"/>
      <c r="E49" s="217"/>
      <c r="F49" s="220"/>
      <c r="G49" s="149"/>
      <c r="H49" s="152"/>
      <c r="I49" s="47" t="s">
        <v>63</v>
      </c>
      <c r="J49" s="37">
        <f>K49+M49</f>
        <v>0</v>
      </c>
      <c r="K49" s="35"/>
      <c r="L49" s="35"/>
      <c r="M49" s="36"/>
      <c r="N49" s="119">
        <f>O49+Q49</f>
        <v>0</v>
      </c>
      <c r="O49" s="112"/>
      <c r="P49" s="112"/>
      <c r="Q49" s="118"/>
      <c r="R49" s="113">
        <f>S49+U49</f>
        <v>0</v>
      </c>
      <c r="S49" s="112">
        <v>0</v>
      </c>
      <c r="T49" s="112">
        <v>0</v>
      </c>
      <c r="U49" s="118">
        <v>0</v>
      </c>
    </row>
    <row r="50" spans="1:34" ht="13.5" customHeight="1" thickBot="1">
      <c r="A50" s="196"/>
      <c r="B50" s="199"/>
      <c r="C50" s="215"/>
      <c r="D50" s="215"/>
      <c r="E50" s="218"/>
      <c r="F50" s="221"/>
      <c r="G50" s="150"/>
      <c r="H50" s="153"/>
      <c r="I50" s="20" t="s">
        <v>10</v>
      </c>
      <c r="J50" s="41">
        <f>SUM(J48:J49)</f>
        <v>0</v>
      </c>
      <c r="K50" s="42">
        <f>SUM(K48:K49)</f>
        <v>0</v>
      </c>
      <c r="L50" s="42">
        <f>SUM(L48:L49)</f>
        <v>0</v>
      </c>
      <c r="M50" s="92">
        <f>SUM(M48:M49)</f>
        <v>0</v>
      </c>
      <c r="N50" s="121">
        <f t="shared" ref="N50:U50" si="10">SUM(N48:N49)</f>
        <v>0</v>
      </c>
      <c r="O50" s="116">
        <f t="shared" si="10"/>
        <v>0</v>
      </c>
      <c r="P50" s="116">
        <f t="shared" si="10"/>
        <v>0</v>
      </c>
      <c r="Q50" s="122">
        <f t="shared" si="10"/>
        <v>0</v>
      </c>
      <c r="R50" s="115">
        <f t="shared" si="10"/>
        <v>0</v>
      </c>
      <c r="S50" s="116">
        <f t="shared" si="10"/>
        <v>0</v>
      </c>
      <c r="T50" s="116">
        <f t="shared" si="10"/>
        <v>0</v>
      </c>
      <c r="U50" s="122">
        <f t="shared" si="10"/>
        <v>0</v>
      </c>
    </row>
    <row r="51" spans="1:34" ht="14.25" customHeight="1" thickBot="1">
      <c r="A51" s="94" t="s">
        <v>11</v>
      </c>
      <c r="B51" s="95" t="s">
        <v>9</v>
      </c>
      <c r="C51" s="182" t="s">
        <v>12</v>
      </c>
      <c r="D51" s="183"/>
      <c r="E51" s="183"/>
      <c r="F51" s="183"/>
      <c r="G51" s="183"/>
      <c r="H51" s="183"/>
      <c r="I51" s="184"/>
      <c r="J51" s="44">
        <f>SUM(J47,J43,J39,J50)</f>
        <v>4170</v>
      </c>
      <c r="K51" s="44">
        <f>SUM(K47,K43,K39,K50)</f>
        <v>0</v>
      </c>
      <c r="L51" s="44">
        <f>SUM(L47,L43,L39,L50)</f>
        <v>0</v>
      </c>
      <c r="M51" s="45">
        <f>SUM(M47,M43,M39,M50)</f>
        <v>4170</v>
      </c>
      <c r="N51" s="44">
        <f t="shared" ref="N51:U51" si="11">SUM(N47,N43,N39,N50)</f>
        <v>4170</v>
      </c>
      <c r="O51" s="44">
        <f t="shared" si="11"/>
        <v>0</v>
      </c>
      <c r="P51" s="44">
        <f t="shared" si="11"/>
        <v>0</v>
      </c>
      <c r="Q51" s="45">
        <f t="shared" si="11"/>
        <v>4170</v>
      </c>
      <c r="R51" s="44">
        <f t="shared" si="11"/>
        <v>0</v>
      </c>
      <c r="S51" s="44">
        <f t="shared" si="11"/>
        <v>0</v>
      </c>
      <c r="T51" s="44">
        <f t="shared" si="11"/>
        <v>0</v>
      </c>
      <c r="U51" s="45">
        <f t="shared" si="11"/>
        <v>0</v>
      </c>
    </row>
    <row r="52" spans="1:34" ht="14.25" customHeight="1" thickBot="1">
      <c r="A52" s="14" t="s">
        <v>11</v>
      </c>
      <c r="B52" s="188" t="s">
        <v>13</v>
      </c>
      <c r="C52" s="189"/>
      <c r="D52" s="189"/>
      <c r="E52" s="189"/>
      <c r="F52" s="189"/>
      <c r="G52" s="189"/>
      <c r="H52" s="189"/>
      <c r="I52" s="190"/>
      <c r="J52" s="29">
        <f>SUM(J51)</f>
        <v>4170</v>
      </c>
      <c r="K52" s="29">
        <f>SUM(K51)</f>
        <v>0</v>
      </c>
      <c r="L52" s="29">
        <f>SUM(L51)</f>
        <v>0</v>
      </c>
      <c r="M52" s="30">
        <f>SUM(M51)</f>
        <v>4170</v>
      </c>
      <c r="N52" s="29">
        <f t="shared" ref="N52:U52" si="12">SUM(N51)</f>
        <v>4170</v>
      </c>
      <c r="O52" s="29">
        <f t="shared" si="12"/>
        <v>0</v>
      </c>
      <c r="P52" s="29">
        <f t="shared" si="12"/>
        <v>0</v>
      </c>
      <c r="Q52" s="30">
        <f t="shared" si="12"/>
        <v>4170</v>
      </c>
      <c r="R52" s="29">
        <f t="shared" si="12"/>
        <v>0</v>
      </c>
      <c r="S52" s="29">
        <f t="shared" si="12"/>
        <v>0</v>
      </c>
      <c r="T52" s="29">
        <f t="shared" si="12"/>
        <v>0</v>
      </c>
      <c r="U52" s="30">
        <f t="shared" si="12"/>
        <v>0</v>
      </c>
    </row>
    <row r="53" spans="1:34" ht="14.25" customHeight="1" thickBot="1">
      <c r="A53" s="26" t="s">
        <v>11</v>
      </c>
      <c r="B53" s="203" t="s">
        <v>95</v>
      </c>
      <c r="C53" s="204"/>
      <c r="D53" s="204"/>
      <c r="E53" s="204"/>
      <c r="F53" s="204"/>
      <c r="G53" s="204"/>
      <c r="H53" s="204"/>
      <c r="I53" s="205"/>
      <c r="J53" s="51">
        <f>SUM(J33,J52)</f>
        <v>4518</v>
      </c>
      <c r="K53" s="52">
        <f>SUM(K33,K52)</f>
        <v>348</v>
      </c>
      <c r="L53" s="52">
        <f>SUM(L33,L52)</f>
        <v>0</v>
      </c>
      <c r="M53" s="50">
        <f>SUM(M33,M52)</f>
        <v>4170</v>
      </c>
      <c r="N53" s="51">
        <f t="shared" ref="N53:U53" si="13">SUM(N33,N52)</f>
        <v>4518</v>
      </c>
      <c r="O53" s="52">
        <f t="shared" si="13"/>
        <v>348</v>
      </c>
      <c r="P53" s="52">
        <f t="shared" si="13"/>
        <v>0</v>
      </c>
      <c r="Q53" s="50">
        <f t="shared" si="13"/>
        <v>4170</v>
      </c>
      <c r="R53" s="51">
        <f t="shared" si="13"/>
        <v>0</v>
      </c>
      <c r="S53" s="52">
        <f t="shared" si="13"/>
        <v>0</v>
      </c>
      <c r="T53" s="52">
        <f t="shared" si="13"/>
        <v>0</v>
      </c>
      <c r="U53" s="50">
        <f t="shared" si="13"/>
        <v>0</v>
      </c>
    </row>
    <row r="54" spans="1:34" s="28" customFormat="1" ht="27.75" customHeight="1">
      <c r="A54" s="209" t="s">
        <v>84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</row>
    <row r="55" spans="1:34" s="28" customFormat="1" ht="14.25" customHeight="1" thickBot="1">
      <c r="A55" s="175" t="s">
        <v>17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spans="1:34" ht="28.5" customHeight="1" thickBot="1">
      <c r="A56" s="176" t="s">
        <v>14</v>
      </c>
      <c r="B56" s="177"/>
      <c r="C56" s="177"/>
      <c r="D56" s="177"/>
      <c r="E56" s="177"/>
      <c r="F56" s="177"/>
      <c r="G56" s="177"/>
      <c r="H56" s="177"/>
      <c r="I56" s="178"/>
      <c r="J56" s="176" t="s">
        <v>38</v>
      </c>
      <c r="K56" s="177"/>
      <c r="L56" s="177"/>
      <c r="M56" s="178"/>
      <c r="N56" s="176" t="s">
        <v>103</v>
      </c>
      <c r="O56" s="177"/>
      <c r="P56" s="177"/>
      <c r="Q56" s="178"/>
      <c r="R56" s="176" t="s">
        <v>104</v>
      </c>
      <c r="S56" s="177"/>
      <c r="T56" s="177"/>
      <c r="U56" s="178"/>
    </row>
    <row r="57" spans="1:34">
      <c r="A57" s="163" t="s">
        <v>18</v>
      </c>
      <c r="B57" s="164"/>
      <c r="C57" s="164"/>
      <c r="D57" s="164"/>
      <c r="E57" s="164"/>
      <c r="F57" s="164"/>
      <c r="G57" s="164"/>
      <c r="H57" s="164"/>
      <c r="I57" s="165"/>
      <c r="J57" s="166">
        <f>SUM(J58:M59)</f>
        <v>2382.3000000000002</v>
      </c>
      <c r="K57" s="167"/>
      <c r="L57" s="167"/>
      <c r="M57" s="168"/>
      <c r="N57" s="166">
        <f>SUM(N58:Q59)</f>
        <v>2382.3000000000002</v>
      </c>
      <c r="O57" s="167"/>
      <c r="P57" s="167"/>
      <c r="Q57" s="168"/>
      <c r="R57" s="166">
        <f>SUM(R58:U59)</f>
        <v>0</v>
      </c>
      <c r="S57" s="167"/>
      <c r="T57" s="167"/>
      <c r="U57" s="168"/>
    </row>
    <row r="58" spans="1:34">
      <c r="A58" s="169" t="s">
        <v>40</v>
      </c>
      <c r="B58" s="170"/>
      <c r="C58" s="170"/>
      <c r="D58" s="170"/>
      <c r="E58" s="170"/>
      <c r="F58" s="170"/>
      <c r="G58" s="170"/>
      <c r="H58" s="170"/>
      <c r="I58" s="171"/>
      <c r="J58" s="136">
        <f>SUMIF(I12:I53,"SB",J12:J53)</f>
        <v>348</v>
      </c>
      <c r="K58" s="137"/>
      <c r="L58" s="137"/>
      <c r="M58" s="138"/>
      <c r="N58" s="136">
        <f>SUMIF(I12:I49,"SB",N12:N50)</f>
        <v>348</v>
      </c>
      <c r="O58" s="137"/>
      <c r="P58" s="137"/>
      <c r="Q58" s="138"/>
      <c r="R58" s="136">
        <f>SUMIF(Q12:Q53,"SB",R12:R53)</f>
        <v>0</v>
      </c>
      <c r="S58" s="137"/>
      <c r="T58" s="137"/>
      <c r="U58" s="138"/>
    </row>
    <row r="59" spans="1:34">
      <c r="A59" s="172" t="s">
        <v>41</v>
      </c>
      <c r="B59" s="173"/>
      <c r="C59" s="173"/>
      <c r="D59" s="173"/>
      <c r="E59" s="173"/>
      <c r="F59" s="173"/>
      <c r="G59" s="173"/>
      <c r="H59" s="173"/>
      <c r="I59" s="174"/>
      <c r="J59" s="136">
        <f>SUMIF(I12:I53,"SB(P)",J12:J53)</f>
        <v>2034.3</v>
      </c>
      <c r="K59" s="137"/>
      <c r="L59" s="137"/>
      <c r="M59" s="138"/>
      <c r="N59" s="136">
        <f>SUMIF(I12:I49,"SB(P)",N12:N50)</f>
        <v>2034.3</v>
      </c>
      <c r="O59" s="137"/>
      <c r="P59" s="137"/>
      <c r="Q59" s="138"/>
      <c r="R59" s="136">
        <f>SUMIF(Q12:Q53,"SB(P)",R12:R53)</f>
        <v>0</v>
      </c>
      <c r="S59" s="137"/>
      <c r="T59" s="137"/>
      <c r="U59" s="138"/>
    </row>
    <row r="60" spans="1:34">
      <c r="A60" s="157" t="s">
        <v>19</v>
      </c>
      <c r="B60" s="158"/>
      <c r="C60" s="158"/>
      <c r="D60" s="158"/>
      <c r="E60" s="158"/>
      <c r="F60" s="158"/>
      <c r="G60" s="158"/>
      <c r="H60" s="158"/>
      <c r="I60" s="159"/>
      <c r="J60" s="160">
        <f>SUM(J61:M61)</f>
        <v>2135.6999999999998</v>
      </c>
      <c r="K60" s="161"/>
      <c r="L60" s="161"/>
      <c r="M60" s="162"/>
      <c r="N60" s="160">
        <f>SUM(N61:Q61)</f>
        <v>2135.6999999999998</v>
      </c>
      <c r="O60" s="161"/>
      <c r="P60" s="161"/>
      <c r="Q60" s="162"/>
      <c r="R60" s="160">
        <f>SUM(R61:U61)</f>
        <v>0</v>
      </c>
      <c r="S60" s="161"/>
      <c r="T60" s="161"/>
      <c r="U60" s="162"/>
    </row>
    <row r="61" spans="1:34">
      <c r="A61" s="139" t="s">
        <v>42</v>
      </c>
      <c r="B61" s="140"/>
      <c r="C61" s="140"/>
      <c r="D61" s="140"/>
      <c r="E61" s="140"/>
      <c r="F61" s="140"/>
      <c r="G61" s="140"/>
      <c r="H61" s="140"/>
      <c r="I61" s="141"/>
      <c r="J61" s="136">
        <f>SUMIF(I12:I53,"ES",J12:J53)</f>
        <v>2135.6999999999998</v>
      </c>
      <c r="K61" s="137"/>
      <c r="L61" s="137"/>
      <c r="M61" s="138"/>
      <c r="N61" s="136">
        <f>SUMIF(I12:I49,"ES",N12:N50)</f>
        <v>2135.6999999999998</v>
      </c>
      <c r="O61" s="137"/>
      <c r="P61" s="137"/>
      <c r="Q61" s="138"/>
      <c r="R61" s="136">
        <f>SUMIF(Q12:Q53,"ES",R12:R53)</f>
        <v>0</v>
      </c>
      <c r="S61" s="137"/>
      <c r="T61" s="137"/>
      <c r="U61" s="138"/>
    </row>
    <row r="62" spans="1:34" ht="13.5" thickBot="1">
      <c r="A62" s="142" t="s">
        <v>20</v>
      </c>
      <c r="B62" s="143"/>
      <c r="C62" s="143"/>
      <c r="D62" s="143"/>
      <c r="E62" s="143"/>
      <c r="F62" s="143"/>
      <c r="G62" s="143"/>
      <c r="H62" s="143"/>
      <c r="I62" s="144"/>
      <c r="J62" s="145">
        <f>SUM(J57,J60)</f>
        <v>4518</v>
      </c>
      <c r="K62" s="146"/>
      <c r="L62" s="146"/>
      <c r="M62" s="147"/>
      <c r="N62" s="145">
        <f>SUM(N57,N60)</f>
        <v>4518</v>
      </c>
      <c r="O62" s="146"/>
      <c r="P62" s="146"/>
      <c r="Q62" s="147"/>
      <c r="R62" s="145">
        <f>SUM(R57,R60)</f>
        <v>0</v>
      </c>
      <c r="S62" s="146"/>
      <c r="T62" s="146"/>
      <c r="U62" s="147"/>
    </row>
  </sheetData>
  <mergeCells count="145">
    <mergeCell ref="A1:U1"/>
    <mergeCell ref="F45:F47"/>
    <mergeCell ref="F41:F43"/>
    <mergeCell ref="F37:F39"/>
    <mergeCell ref="A8:M8"/>
    <mergeCell ref="J5:M5"/>
    <mergeCell ref="G5:G7"/>
    <mergeCell ref="H5:H7"/>
    <mergeCell ref="A5:A7"/>
    <mergeCell ref="B5:B7"/>
    <mergeCell ref="J6:J7"/>
    <mergeCell ref="K6:L6"/>
    <mergeCell ref="M6:M7"/>
    <mergeCell ref="I5:I7"/>
    <mergeCell ref="C5:C7"/>
    <mergeCell ref="D5:D7"/>
    <mergeCell ref="E5:E7"/>
    <mergeCell ref="F5:F7"/>
    <mergeCell ref="B10:M10"/>
    <mergeCell ref="C11:M11"/>
    <mergeCell ref="A12:A15"/>
    <mergeCell ref="B12:B15"/>
    <mergeCell ref="C12:C15"/>
    <mergeCell ref="D12:D15"/>
    <mergeCell ref="E12:E15"/>
    <mergeCell ref="F12:F15"/>
    <mergeCell ref="G12:G15"/>
    <mergeCell ref="G20:G23"/>
    <mergeCell ref="H20:H23"/>
    <mergeCell ref="C18:I18"/>
    <mergeCell ref="G16:G17"/>
    <mergeCell ref="H16:H17"/>
    <mergeCell ref="A16:A17"/>
    <mergeCell ref="B16:B17"/>
    <mergeCell ref="C16:C17"/>
    <mergeCell ref="D16:D17"/>
    <mergeCell ref="E16:E17"/>
    <mergeCell ref="A20:A23"/>
    <mergeCell ref="B20:B23"/>
    <mergeCell ref="C20:C23"/>
    <mergeCell ref="D20:D23"/>
    <mergeCell ref="E20:E23"/>
    <mergeCell ref="F20:F23"/>
    <mergeCell ref="H24:H29"/>
    <mergeCell ref="G30:G31"/>
    <mergeCell ref="H30:H31"/>
    <mergeCell ref="E24:E29"/>
    <mergeCell ref="F24:F29"/>
    <mergeCell ref="E30:E31"/>
    <mergeCell ref="F30:F31"/>
    <mergeCell ref="C35:M35"/>
    <mergeCell ref="H36:H39"/>
    <mergeCell ref="B33:I33"/>
    <mergeCell ref="E36:E39"/>
    <mergeCell ref="G36:G39"/>
    <mergeCell ref="A24:A29"/>
    <mergeCell ref="B24:B29"/>
    <mergeCell ref="C24:C29"/>
    <mergeCell ref="D24:D29"/>
    <mergeCell ref="G24:G29"/>
    <mergeCell ref="A30:A31"/>
    <mergeCell ref="B30:B31"/>
    <mergeCell ref="C30:C31"/>
    <mergeCell ref="D30:D31"/>
    <mergeCell ref="C32:I32"/>
    <mergeCell ref="B34:M34"/>
    <mergeCell ref="G48:G50"/>
    <mergeCell ref="A48:A50"/>
    <mergeCell ref="A44:A47"/>
    <mergeCell ref="B44:B47"/>
    <mergeCell ref="C44:C47"/>
    <mergeCell ref="D44:D47"/>
    <mergeCell ref="E44:E47"/>
    <mergeCell ref="G44:G47"/>
    <mergeCell ref="A40:A43"/>
    <mergeCell ref="B40:B43"/>
    <mergeCell ref="C40:C43"/>
    <mergeCell ref="D40:D43"/>
    <mergeCell ref="E40:E43"/>
    <mergeCell ref="G40:G43"/>
    <mergeCell ref="A55:M55"/>
    <mergeCell ref="A62:I62"/>
    <mergeCell ref="J62:M62"/>
    <mergeCell ref="A59:I59"/>
    <mergeCell ref="J59:M59"/>
    <mergeCell ref="A60:I60"/>
    <mergeCell ref="J60:M60"/>
    <mergeCell ref="A61:I61"/>
    <mergeCell ref="J61:M61"/>
    <mergeCell ref="A57:I57"/>
    <mergeCell ref="J57:M57"/>
    <mergeCell ref="A58:I58"/>
    <mergeCell ref="J58:M58"/>
    <mergeCell ref="A56:I56"/>
    <mergeCell ref="J56:M56"/>
    <mergeCell ref="N62:Q62"/>
    <mergeCell ref="R5:U5"/>
    <mergeCell ref="R6:R7"/>
    <mergeCell ref="S6:T6"/>
    <mergeCell ref="U6:U7"/>
    <mergeCell ref="R56:U56"/>
    <mergeCell ref="R57:U57"/>
    <mergeCell ref="R58:U58"/>
    <mergeCell ref="R59:U59"/>
    <mergeCell ref="R60:U60"/>
    <mergeCell ref="N34:U34"/>
    <mergeCell ref="N35:U35"/>
    <mergeCell ref="F48:F50"/>
    <mergeCell ref="R61:U61"/>
    <mergeCell ref="R62:U62"/>
    <mergeCell ref="N5:Q5"/>
    <mergeCell ref="N6:N7"/>
    <mergeCell ref="O6:P6"/>
    <mergeCell ref="Q6:Q7"/>
    <mergeCell ref="N56:Q56"/>
    <mergeCell ref="A2:U2"/>
    <mergeCell ref="A3:U3"/>
    <mergeCell ref="N8:U8"/>
    <mergeCell ref="N10:U10"/>
    <mergeCell ref="N11:U11"/>
    <mergeCell ref="N19:U19"/>
    <mergeCell ref="C19:M19"/>
    <mergeCell ref="H12:H15"/>
    <mergeCell ref="F16:F17"/>
    <mergeCell ref="A9:M9"/>
    <mergeCell ref="B52:I52"/>
    <mergeCell ref="B48:B50"/>
    <mergeCell ref="C48:C50"/>
    <mergeCell ref="D48:D50"/>
    <mergeCell ref="E48:E50"/>
    <mergeCell ref="N60:Q60"/>
    <mergeCell ref="N57:Q57"/>
    <mergeCell ref="N58:Q58"/>
    <mergeCell ref="N59:Q59"/>
    <mergeCell ref="A54:M54"/>
    <mergeCell ref="H44:H47"/>
    <mergeCell ref="A36:A39"/>
    <mergeCell ref="B36:B39"/>
    <mergeCell ref="C36:C39"/>
    <mergeCell ref="D36:D39"/>
    <mergeCell ref="N61:Q61"/>
    <mergeCell ref="H40:H43"/>
    <mergeCell ref="H48:H50"/>
    <mergeCell ref="C51:I51"/>
    <mergeCell ref="B53:I53"/>
  </mergeCells>
  <phoneticPr fontId="11" type="noConversion"/>
  <printOptions horizontalCentered="1"/>
  <pageMargins left="0" right="0" top="0" bottom="0" header="0.31496062992125984" footer="0.31496062992125984"/>
  <pageSetup paperSize="9" scale="91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A27" sqref="A27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356" t="s">
        <v>23</v>
      </c>
      <c r="B1" s="356"/>
    </row>
    <row r="2" spans="1:2" ht="31.5">
      <c r="A2" s="2" t="s">
        <v>4</v>
      </c>
      <c r="B2" s="1" t="s">
        <v>21</v>
      </c>
    </row>
    <row r="3" spans="1:2" ht="15.75" customHeight="1">
      <c r="A3" s="2" t="s">
        <v>24</v>
      </c>
      <c r="B3" s="1" t="s">
        <v>25</v>
      </c>
    </row>
    <row r="4" spans="1:2" ht="15.75" customHeight="1">
      <c r="A4" s="2" t="s">
        <v>26</v>
      </c>
      <c r="B4" s="1" t="s">
        <v>27</v>
      </c>
    </row>
    <row r="5" spans="1:2" ht="15.75" customHeight="1">
      <c r="A5" s="2" t="s">
        <v>28</v>
      </c>
      <c r="B5" s="1" t="s">
        <v>29</v>
      </c>
    </row>
    <row r="6" spans="1:2" ht="15.75" customHeight="1">
      <c r="A6" s="2" t="s">
        <v>30</v>
      </c>
      <c r="B6" s="1" t="s">
        <v>31</v>
      </c>
    </row>
    <row r="7" spans="1:2" ht="15.75" customHeight="1">
      <c r="A7" s="2" t="s">
        <v>32</v>
      </c>
      <c r="B7" s="1" t="s">
        <v>33</v>
      </c>
    </row>
    <row r="8" spans="1:2" ht="15.75" customHeight="1">
      <c r="A8" s="2" t="s">
        <v>34</v>
      </c>
      <c r="B8" s="1" t="s">
        <v>35</v>
      </c>
    </row>
    <row r="9" spans="1:2" ht="15.75" customHeight="1"/>
    <row r="10" spans="1:2" ht="15.75" customHeight="1">
      <c r="A10" s="357" t="s">
        <v>39</v>
      </c>
      <c r="B10" s="357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SVP 2013-215 </vt:lpstr>
      <vt:lpstr>Lyginamasis</vt:lpstr>
      <vt:lpstr>Asignavimų valdytojų kodai</vt:lpstr>
      <vt:lpstr>Lyginamasis!Spausdinti_pavadinimus</vt:lpstr>
      <vt:lpstr>'SVP 2013-215 '!Spausdinti_pavadinimus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V.Palaimiene</cp:lastModifiedBy>
  <cp:lastPrinted>2013-03-01T09:40:40Z</cp:lastPrinted>
  <dcterms:created xsi:type="dcterms:W3CDTF">2007-07-27T10:32:34Z</dcterms:created>
  <dcterms:modified xsi:type="dcterms:W3CDTF">2013-07-15T06:19:22Z</dcterms:modified>
</cp:coreProperties>
</file>