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95" windowWidth="19170" windowHeight="11580"/>
  </bookViews>
  <sheets>
    <sheet name="SVP 2013-2015" sheetId="7" r:id="rId1"/>
    <sheet name="Lyginamasis" sheetId="8" r:id="rId2"/>
    <sheet name="Asignavimų valdytojų kodai" sheetId="3" r:id="rId3"/>
  </sheets>
  <definedNames>
    <definedName name="_xlnm.Print_Area" localSheetId="1">Lyginamasis!$A$1:$T$56</definedName>
    <definedName name="_xlnm.Print_Area" localSheetId="0">'SVP 2013-2015'!$A$1:$R$59</definedName>
    <definedName name="_xlnm.Print_Titles" localSheetId="0">'SVP 2013-2015'!$5:$7</definedName>
  </definedNames>
  <calcPr calcId="114210" fullCalcOnLoad="1"/>
</workbook>
</file>

<file path=xl/calcChain.xml><?xml version="1.0" encoding="utf-8"?>
<calcChain xmlns="http://schemas.openxmlformats.org/spreadsheetml/2006/main">
  <c r="R39" i="8"/>
  <c r="S39"/>
  <c r="Q39"/>
  <c r="O39"/>
  <c r="J39"/>
  <c r="N39"/>
  <c r="N32"/>
  <c r="P29"/>
  <c r="P33"/>
  <c r="K44"/>
  <c r="K39"/>
  <c r="J44"/>
  <c r="J45"/>
  <c r="J46"/>
  <c r="J32"/>
  <c r="I49" i="7"/>
  <c r="M49"/>
  <c r="M36"/>
  <c r="I48"/>
  <c r="I35"/>
  <c r="I47"/>
  <c r="I42"/>
  <c r="I34"/>
  <c r="I31"/>
  <c r="I25"/>
  <c r="I26"/>
  <c r="I19"/>
  <c r="I58"/>
  <c r="I56"/>
  <c r="I55"/>
  <c r="I54"/>
  <c r="M55"/>
  <c r="M54"/>
  <c r="M58"/>
  <c r="M35"/>
  <c r="M25"/>
  <c r="M56"/>
  <c r="M50"/>
  <c r="L50"/>
  <c r="K50"/>
  <c r="J48"/>
  <c r="J47"/>
  <c r="K42"/>
  <c r="J42"/>
  <c r="L35"/>
  <c r="J35"/>
  <c r="J34"/>
  <c r="L31"/>
  <c r="J31"/>
  <c r="J25"/>
  <c r="J26"/>
  <c r="J19"/>
  <c r="L49"/>
  <c r="L48"/>
  <c r="K49"/>
  <c r="J49"/>
  <c r="L36"/>
  <c r="K45" i="8"/>
  <c r="T45"/>
  <c r="T46"/>
  <c r="T29"/>
  <c r="T33"/>
  <c r="T34"/>
  <c r="S29"/>
  <c r="S33"/>
  <c r="S34"/>
  <c r="R23"/>
  <c r="Q23"/>
  <c r="R18"/>
  <c r="Q18"/>
  <c r="T47"/>
  <c r="M27"/>
  <c r="M28"/>
  <c r="M30"/>
  <c r="R44"/>
  <c r="Q44"/>
  <c r="S45"/>
  <c r="S46"/>
  <c r="S47"/>
  <c r="R32"/>
  <c r="Q32"/>
  <c r="Q45"/>
  <c r="Q46"/>
  <c r="R45"/>
  <c r="R46"/>
  <c r="R24"/>
  <c r="Q24"/>
  <c r="J28" i="7"/>
  <c r="P34" i="8"/>
  <c r="P47"/>
  <c r="M38"/>
  <c r="M37"/>
  <c r="M39"/>
  <c r="N18"/>
  <c r="M18"/>
  <c r="M13"/>
  <c r="M12"/>
  <c r="M31"/>
  <c r="M32"/>
  <c r="N44"/>
  <c r="M44"/>
  <c r="M40"/>
  <c r="N26"/>
  <c r="N29"/>
  <c r="N33"/>
  <c r="N23"/>
  <c r="N24"/>
  <c r="M26"/>
  <c r="R26"/>
  <c r="R29"/>
  <c r="R33"/>
  <c r="R34"/>
  <c r="R47"/>
  <c r="N34"/>
  <c r="M52"/>
  <c r="M55"/>
  <c r="M54"/>
  <c r="M23"/>
  <c r="M24"/>
  <c r="N45"/>
  <c r="M45"/>
  <c r="L44"/>
  <c r="I40"/>
  <c r="I44"/>
  <c r="L39"/>
  <c r="I38"/>
  <c r="I37"/>
  <c r="I39"/>
  <c r="L32"/>
  <c r="K32"/>
  <c r="I31"/>
  <c r="I30"/>
  <c r="I32"/>
  <c r="L29"/>
  <c r="K29"/>
  <c r="J29"/>
  <c r="J33"/>
  <c r="J34"/>
  <c r="J47"/>
  <c r="I28"/>
  <c r="I27"/>
  <c r="I26"/>
  <c r="L23"/>
  <c r="K23"/>
  <c r="J23"/>
  <c r="I22"/>
  <c r="I21"/>
  <c r="L18"/>
  <c r="K18"/>
  <c r="J18"/>
  <c r="I13"/>
  <c r="I12"/>
  <c r="I18"/>
  <c r="I29"/>
  <c r="N46"/>
  <c r="N47"/>
  <c r="Q40"/>
  <c r="M29"/>
  <c r="M33"/>
  <c r="M34"/>
  <c r="Q26"/>
  <c r="Q29"/>
  <c r="Q33"/>
  <c r="Q34"/>
  <c r="Q47"/>
  <c r="I33"/>
  <c r="I45"/>
  <c r="I23"/>
  <c r="I24"/>
  <c r="I46"/>
  <c r="J24"/>
  <c r="K24"/>
  <c r="L33"/>
  <c r="L24"/>
  <c r="L34"/>
  <c r="I55"/>
  <c r="L45"/>
  <c r="L46"/>
  <c r="K46"/>
  <c r="K33"/>
  <c r="K34"/>
  <c r="I53"/>
  <c r="I52"/>
  <c r="Q52"/>
  <c r="K47" i="7"/>
  <c r="L47"/>
  <c r="M47"/>
  <c r="N47"/>
  <c r="N58"/>
  <c r="N57"/>
  <c r="M57"/>
  <c r="N56"/>
  <c r="N55"/>
  <c r="N54"/>
  <c r="I43"/>
  <c r="N42"/>
  <c r="M42"/>
  <c r="L42"/>
  <c r="I40"/>
  <c r="I39"/>
  <c r="N34"/>
  <c r="M34"/>
  <c r="L34"/>
  <c r="K34"/>
  <c r="I33"/>
  <c r="I32"/>
  <c r="N31"/>
  <c r="M31"/>
  <c r="K31"/>
  <c r="K35"/>
  <c r="I30"/>
  <c r="I29"/>
  <c r="I28"/>
  <c r="N25"/>
  <c r="L25"/>
  <c r="K25"/>
  <c r="I24"/>
  <c r="I23"/>
  <c r="I22"/>
  <c r="I21"/>
  <c r="N19"/>
  <c r="M19"/>
  <c r="M26"/>
  <c r="L19"/>
  <c r="K19"/>
  <c r="I13"/>
  <c r="I57"/>
  <c r="I12"/>
  <c r="K26"/>
  <c r="N35"/>
  <c r="N49"/>
  <c r="N26"/>
  <c r="M46" i="8"/>
  <c r="M47"/>
  <c r="I34"/>
  <c r="I47"/>
  <c r="I54"/>
  <c r="Q54"/>
  <c r="Q55"/>
  <c r="M53"/>
  <c r="I59" i="7"/>
  <c r="L47" i="8"/>
  <c r="K47"/>
  <c r="I51"/>
  <c r="L26" i="7"/>
  <c r="K36"/>
  <c r="N36"/>
  <c r="N50"/>
  <c r="N59"/>
  <c r="M59"/>
  <c r="J36"/>
  <c r="J50"/>
  <c r="N48"/>
  <c r="M48"/>
  <c r="K48"/>
  <c r="I36"/>
  <c r="I50"/>
  <c r="I56" i="8"/>
  <c r="Q53"/>
  <c r="M51"/>
  <c r="Q51"/>
  <c r="Q56"/>
  <c r="M56"/>
</calcChain>
</file>

<file path=xl/sharedStrings.xml><?xml version="1.0" encoding="utf-8"?>
<sst xmlns="http://schemas.openxmlformats.org/spreadsheetml/2006/main" count="277" uniqueCount="97">
  <si>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</si>
  <si>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</si>
  <si>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</si>
  <si>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</si>
  <si>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</si>
  <si>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</si>
  <si>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</si>
  <si>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</si>
  <si>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</si>
  <si>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</si>
  <si>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</si>
  <si>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</si>
  <si>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</si>
  <si>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</si>
  <si>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</si>
  <si>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</si>
  <si>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</si>
  <si>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</si>
  <si>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</si>
  <si>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</si>
  <si>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</si>
  <si>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</si>
  <si>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</si>
  <si>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</si>
  <si>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</si>
  <si>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</si>
  <si>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</si>
  <si>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</si>
  <si>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</si>
  <si>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</si>
  <si>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</si>
  <si>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</si>
  <si>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</si>
  <si>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</si>
  <si>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</si>
  <si>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</si>
  <si>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</si>
  <si>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</si>
  <si>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</si>
  <si>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</si>
  <si>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</si>
  <si>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</si>
  <si>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</si>
  <si>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</si>
  <si>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04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</si>
  <si>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</si>
  <si>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</si>
  <si>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</si>
  <si>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</si>
  <si>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</si>
  <si>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</si>
  <si>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</si>
  <si>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</si>
  <si>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5</t>
  </si>
  <si>
    <t>Buvusio tabako fabriko pritaikymas Klaipėdoje kūrybinių industrijų plėtrai</t>
  </si>
  <si>
    <t>SB(P)</t>
  </si>
  <si>
    <t>08</t>
  </si>
  <si>
    <t>Latvijos ir Lietuvos bendradarbiavimo tarp sienų programos projekto „INVEST TO GROW“ veiklų įgyvendinimas</t>
  </si>
  <si>
    <t>Įsteigta SVV verslo įmonių, vnt.</t>
  </si>
  <si>
    <t>Įsteigta darbo vietų ir įdarbinta jaunimo, žm. sk.</t>
  </si>
  <si>
    <t>SVV subjektų, dalyvavusių tarptautinėse parodose, sk.</t>
  </si>
  <si>
    <t>Parengta verslo planų, investicninių projektų, paraiškų finansinei paramai gauti, sk.</t>
  </si>
  <si>
    <t>SVV subjektų, kuriems suteiktas dalinis paskolų padengimas, sk.</t>
  </si>
  <si>
    <t>Įgyvendinta projektų, gerinančių verslo sąlygas Klaipėdos mieste</t>
  </si>
  <si>
    <t>Atlikta Klaipėdos kūrybinių industrijų sektoriaus SWOT analizė</t>
  </si>
  <si>
    <t xml:space="preserve">Parengta bendra Liepojos ir Klaipėdos miestų investicinės aplinkos rinkodaros strategija </t>
  </si>
  <si>
    <t>Suorganizuota tarptautinė konferencija ir paroda „Invest to grow 2013“ (3 dienų renginys; 80 parodos  dalyvių, 80 tarptautinės konferencijos dalyvių, 30 dalyvių verslo forumas)</t>
  </si>
  <si>
    <t xml:space="preserve">Išleistas leidinys „Invest to grow 2013“, tūkst. egz. </t>
  </si>
  <si>
    <t xml:space="preserve">Išleistas leidinys, skirtas Klaipėdos miesto investicinės aplinkos apžvalgai,  tūkst. vnt. </t>
  </si>
  <si>
    <t>Baltijos jūros regiono programos projekto „Urbanistinės traukos erdvės“ (URBAN CREATIVE POLES) veiklų įgyvendinimas</t>
  </si>
  <si>
    <t xml:space="preserve"> 2013–2015 M. KLAIPĖDOS MIESTO SAVIVALDYBĖS</t>
  </si>
  <si>
    <t>Produkto vertinimo kriterijaus</t>
  </si>
  <si>
    <t>I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</si>
  <si>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</si>
  <si>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2014 m. poreikis</t>
  </si>
  <si>
    <t>2015 m. poreikis</t>
  </si>
  <si>
    <t xml:space="preserve">Iš viso  programai: </t>
  </si>
  <si>
    <t>SMULKIOJO IR VIDUTINIO VERSLO PLĖTROS PROGRAMOS (NR. 04)</t>
  </si>
  <si>
    <t>04 Smulkiojo ir vidutinio verslo plėtros programa</t>
  </si>
  <si>
    <t>Sukurtas videofilmas apie Klaipėdos miestą (filmavimas, montažas, gamyba)</t>
  </si>
  <si>
    <t>Virtualaus verslo inkubatoriaus www.enterbank.lt sistemos palaikymas ir administravimas, metai</t>
  </si>
  <si>
    <t xml:space="preserve">Virtualaus inkubatoriaus narių ir kitų registruotų e. paslaugų platformos narių konsultavimas, val.sk. </t>
  </si>
  <si>
    <t>Parengtas Klaipėdos rinkodaros planas</t>
  </si>
  <si>
    <t>Parengta bandomojo projekto koncepcija</t>
  </si>
  <si>
    <t>Pritraukta skrydžių</t>
  </si>
  <si>
    <t>Rekonstruotas pastatas (4109,8 kv. m). Užbaigtumas, proc.</t>
  </si>
  <si>
    <t>Siūlomi pakeitimai 2013-ųjų metų asignavimų plane</t>
  </si>
  <si>
    <t>Skirtumas</t>
  </si>
  <si>
    <t xml:space="preserve">Suorganizuota pristatymų, vnt. </t>
  </si>
  <si>
    <t xml:space="preserve">Klaipėdos miesto savivaldybės dalyvavimas Klaipėdos regiono savivaldybių asociacijos veikloje </t>
  </si>
  <si>
    <r>
      <t xml:space="preserve">Klaipėdos miesto savivaldybės dalyvavimas Klaipėdos regiono savivaldybių asociacijos </t>
    </r>
    <r>
      <rPr>
        <strike/>
        <sz val="10"/>
        <rFont val="Times New Roman"/>
        <family val="1"/>
        <charset val="186"/>
      </rPr>
      <t xml:space="preserve">KRSA </t>
    </r>
    <r>
      <rPr>
        <sz val="10"/>
        <rFont val="Times New Roman"/>
        <family val="1"/>
        <charset val="186"/>
      </rPr>
      <t xml:space="preserve">veikloje </t>
    </r>
    <r>
      <rPr>
        <strike/>
        <sz val="10"/>
        <rFont val="Times New Roman"/>
        <family val="1"/>
        <charset val="186"/>
      </rPr>
      <t>(nario mokestis)</t>
    </r>
  </si>
  <si>
    <t>Projektų, gerinančių smulkiojo ir vidutinio verslo sąlygas Klaipėdos mieste, įgyvendinimas</t>
  </si>
  <si>
    <r>
      <t xml:space="preserve">Miesto rinkodaros </t>
    </r>
    <r>
      <rPr>
        <b/>
        <strike/>
        <sz val="10"/>
        <color indexed="10"/>
        <rFont val="Times New Roman"/>
        <family val="1"/>
        <charset val="186"/>
      </rPr>
      <t xml:space="preserve">programų  </t>
    </r>
    <r>
      <rPr>
        <b/>
        <sz val="10"/>
        <color indexed="10"/>
        <rFont val="Times New Roman"/>
        <family val="1"/>
        <charset val="186"/>
      </rPr>
      <t xml:space="preserve">priemonių vykdymas </t>
    </r>
    <r>
      <rPr>
        <b/>
        <strike/>
        <sz val="10"/>
        <color indexed="10"/>
        <rFont val="Times New Roman"/>
        <family val="1"/>
        <charset val="186"/>
      </rPr>
      <t>per Klaipėdos regiono savivaldybių asociaciją (KRSA):</t>
    </r>
  </si>
  <si>
    <t>Miesto rinkodaros priemonių vykdymas</t>
  </si>
  <si>
    <r>
      <t xml:space="preserve">Projektų, gerinančių smulkiojo ir vidutinio verslo sąlygas Klaipėdos mieste, </t>
    </r>
    <r>
      <rPr>
        <strike/>
        <sz val="10"/>
        <color indexed="10"/>
        <rFont val="Times New Roman"/>
        <family val="1"/>
        <charset val="186"/>
      </rPr>
      <t xml:space="preserve">rėmimas </t>
    </r>
    <r>
      <rPr>
        <b/>
        <sz val="10"/>
        <color indexed="10"/>
        <rFont val="Times New Roman"/>
        <family val="1"/>
        <charset val="186"/>
      </rPr>
      <t>įgyvendinimas</t>
    </r>
  </si>
  <si>
    <t xml:space="preserve">Klaipėdos miesto investicinės aplinkos pristatymo parengimas ir pristatymas tarptautiniuose renginiuose </t>
  </si>
  <si>
    <r>
      <rPr>
        <strike/>
        <sz val="10"/>
        <color indexed="10"/>
        <rFont val="Times New Roman"/>
        <family val="1"/>
        <charset val="186"/>
      </rPr>
      <t xml:space="preserve">Klaipėdos regiono oro uosto vykdomų rinkodaros priemonių rėmimas </t>
    </r>
    <r>
      <rPr>
        <b/>
        <sz val="10"/>
        <color indexed="10"/>
        <rFont val="Times New Roman"/>
        <family val="1"/>
        <charset val="186"/>
      </rPr>
      <t xml:space="preserve">Klaipėdos miesto investicinės aplinkos pristatymo parengimas ir pristatymas tarptautiniuose renginiuose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</si>
</sst>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trike/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4" borderId="8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164" fontId="4" fillId="2" borderId="11" xfId="0" applyNumberFormat="1" applyFont="1" applyFill="1" applyBorder="1" applyAlignment="1">
      <alignment horizontal="right" vertical="top"/>
    </xf>
    <xf numFmtId="164" fontId="4" fillId="2" borderId="12" xfId="0" applyNumberFormat="1" applyFont="1" applyFill="1" applyBorder="1" applyAlignment="1">
      <alignment horizontal="right" vertical="top"/>
    </xf>
    <xf numFmtId="164" fontId="2" fillId="4" borderId="13" xfId="0" applyNumberFormat="1" applyFont="1" applyFill="1" applyBorder="1" applyAlignment="1">
      <alignment horizontal="right" vertical="top"/>
    </xf>
    <xf numFmtId="164" fontId="2" fillId="4" borderId="14" xfId="0" applyNumberFormat="1" applyFont="1" applyFill="1" applyBorder="1" applyAlignment="1">
      <alignment horizontal="right" vertical="top"/>
    </xf>
    <xf numFmtId="164" fontId="2" fillId="4" borderId="15" xfId="0" applyNumberFormat="1" applyFont="1" applyFill="1" applyBorder="1" applyAlignment="1">
      <alignment horizontal="right" vertical="top"/>
    </xf>
    <xf numFmtId="164" fontId="2" fillId="6" borderId="6" xfId="0" applyNumberFormat="1" applyFont="1" applyFill="1" applyBorder="1" applyAlignment="1">
      <alignment horizontal="right" vertical="top" wrapText="1"/>
    </xf>
    <xf numFmtId="164" fontId="2" fillId="4" borderId="16" xfId="0" applyNumberFormat="1" applyFont="1" applyFill="1" applyBorder="1" applyAlignment="1">
      <alignment horizontal="right" vertical="top"/>
    </xf>
    <xf numFmtId="164" fontId="2" fillId="4" borderId="17" xfId="0" applyNumberFormat="1" applyFont="1" applyFill="1" applyBorder="1" applyAlignment="1">
      <alignment horizontal="right" vertical="top"/>
    </xf>
    <xf numFmtId="164" fontId="2" fillId="4" borderId="18" xfId="0" applyNumberFormat="1" applyFont="1" applyFill="1" applyBorder="1" applyAlignment="1">
      <alignment horizontal="right" vertical="top"/>
    </xf>
    <xf numFmtId="164" fontId="2" fillId="6" borderId="7" xfId="0" applyNumberFormat="1" applyFont="1" applyFill="1" applyBorder="1" applyAlignment="1">
      <alignment horizontal="right" vertical="top" wrapText="1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20" xfId="0" applyNumberFormat="1" applyFont="1" applyFill="1" applyBorder="1" applyAlignment="1">
      <alignment horizontal="right" vertical="top"/>
    </xf>
    <xf numFmtId="164" fontId="2" fillId="4" borderId="21" xfId="0" applyNumberFormat="1" applyFont="1" applyFill="1" applyBorder="1" applyAlignment="1">
      <alignment horizontal="right" vertical="top"/>
    </xf>
    <xf numFmtId="164" fontId="2" fillId="0" borderId="22" xfId="0" applyNumberFormat="1" applyFont="1" applyFill="1" applyBorder="1" applyAlignment="1">
      <alignment horizontal="right" vertical="top"/>
    </xf>
    <xf numFmtId="164" fontId="4" fillId="4" borderId="23" xfId="0" applyNumberFormat="1" applyFont="1" applyFill="1" applyBorder="1" applyAlignment="1">
      <alignment horizontal="right" vertical="top"/>
    </xf>
    <xf numFmtId="164" fontId="4" fillId="4" borderId="2" xfId="0" applyNumberFormat="1" applyFont="1" applyFill="1" applyBorder="1" applyAlignment="1">
      <alignment horizontal="right" vertical="top"/>
    </xf>
    <xf numFmtId="164" fontId="4" fillId="4" borderId="3" xfId="0" applyNumberFormat="1" applyFont="1" applyFill="1" applyBorder="1" applyAlignment="1">
      <alignment horizontal="right" vertical="top"/>
    </xf>
    <xf numFmtId="164" fontId="4" fillId="4" borderId="8" xfId="0" applyNumberFormat="1" applyFont="1" applyFill="1" applyBorder="1" applyAlignment="1">
      <alignment horizontal="right" vertical="top"/>
    </xf>
    <xf numFmtId="164" fontId="4" fillId="3" borderId="11" xfId="0" applyNumberFormat="1" applyFont="1" applyFill="1" applyBorder="1" applyAlignment="1">
      <alignment horizontal="right" vertical="top"/>
    </xf>
    <xf numFmtId="164" fontId="4" fillId="3" borderId="12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right" vertical="top"/>
    </xf>
    <xf numFmtId="164" fontId="4" fillId="5" borderId="4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right" vertical="top"/>
    </xf>
    <xf numFmtId="0" fontId="7" fillId="0" borderId="25" xfId="0" applyFont="1" applyBorder="1" applyAlignment="1">
      <alignment horizontal="center" vertical="center" wrapText="1"/>
    </xf>
    <xf numFmtId="164" fontId="4" fillId="4" borderId="26" xfId="0" applyNumberFormat="1" applyFont="1" applyFill="1" applyBorder="1" applyAlignment="1">
      <alignment horizontal="right" vertical="top"/>
    </xf>
    <xf numFmtId="164" fontId="4" fillId="5" borderId="6" xfId="0" applyNumberFormat="1" applyFont="1" applyFill="1" applyBorder="1" applyAlignment="1">
      <alignment horizontal="right" vertical="top"/>
    </xf>
    <xf numFmtId="164" fontId="4" fillId="5" borderId="27" xfId="0" applyNumberFormat="1" applyFont="1" applyFill="1" applyBorder="1" applyAlignment="1">
      <alignment horizontal="right" vertical="top"/>
    </xf>
    <xf numFmtId="3" fontId="2" fillId="6" borderId="28" xfId="0" applyNumberFormat="1" applyFont="1" applyFill="1" applyBorder="1" applyAlignment="1">
      <alignment horizontal="center" vertical="top"/>
    </xf>
    <xf numFmtId="3" fontId="2" fillId="6" borderId="29" xfId="0" applyNumberFormat="1" applyFont="1" applyFill="1" applyBorder="1" applyAlignment="1">
      <alignment horizontal="center" vertical="top"/>
    </xf>
    <xf numFmtId="3" fontId="2" fillId="6" borderId="17" xfId="0" applyNumberFormat="1" applyFont="1" applyFill="1" applyBorder="1" applyAlignment="1">
      <alignment horizontal="center" vertical="top"/>
    </xf>
    <xf numFmtId="3" fontId="2" fillId="6" borderId="30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3" fontId="2" fillId="0" borderId="30" xfId="0" applyNumberFormat="1" applyFont="1" applyFill="1" applyBorder="1" applyAlignment="1">
      <alignment horizontal="center" vertical="top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164" fontId="2" fillId="4" borderId="33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164" fontId="2" fillId="4" borderId="1" xfId="0" applyNumberFormat="1" applyFont="1" applyFill="1" applyBorder="1" applyAlignment="1">
      <alignment horizontal="right" vertical="top"/>
    </xf>
    <xf numFmtId="164" fontId="2" fillId="4" borderId="35" xfId="0" applyNumberFormat="1" applyFont="1" applyFill="1" applyBorder="1" applyAlignment="1">
      <alignment horizontal="right" vertical="top"/>
    </xf>
    <xf numFmtId="164" fontId="2" fillId="0" borderId="27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textRotation="90"/>
    </xf>
    <xf numFmtId="1" fontId="2" fillId="0" borderId="3" xfId="0" applyNumberFormat="1" applyFont="1" applyFill="1" applyBorder="1" applyAlignment="1">
      <alignment horizontal="center" vertical="center" textRotation="90"/>
    </xf>
    <xf numFmtId="49" fontId="4" fillId="3" borderId="38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center"/>
    </xf>
    <xf numFmtId="49" fontId="4" fillId="0" borderId="39" xfId="0" applyNumberFormat="1" applyFont="1" applyBorder="1" applyAlignment="1">
      <alignment vertical="top"/>
    </xf>
    <xf numFmtId="49" fontId="4" fillId="0" borderId="40" xfId="0" applyNumberFormat="1" applyFont="1" applyBorder="1" applyAlignment="1">
      <alignment vertical="top"/>
    </xf>
    <xf numFmtId="0" fontId="2" fillId="0" borderId="41" xfId="0" applyFont="1" applyFill="1" applyBorder="1" applyAlignment="1">
      <alignment vertical="center" textRotation="90" wrapText="1"/>
    </xf>
    <xf numFmtId="164" fontId="4" fillId="4" borderId="37" xfId="0" applyNumberFormat="1" applyFont="1" applyFill="1" applyBorder="1" applyAlignment="1">
      <alignment horizontal="right" vertical="top"/>
    </xf>
    <xf numFmtId="164" fontId="4" fillId="4" borderId="42" xfId="0" applyNumberFormat="1" applyFont="1" applyFill="1" applyBorder="1" applyAlignment="1">
      <alignment horizontal="right" vertical="top"/>
    </xf>
    <xf numFmtId="164" fontId="2" fillId="4" borderId="43" xfId="0" applyNumberFormat="1" applyFont="1" applyFill="1" applyBorder="1" applyAlignment="1">
      <alignment horizontal="right" vertical="top"/>
    </xf>
    <xf numFmtId="164" fontId="2" fillId="4" borderId="44" xfId="0" applyNumberFormat="1" applyFont="1" applyFill="1" applyBorder="1" applyAlignment="1">
      <alignment horizontal="right" vertical="top"/>
    </xf>
    <xf numFmtId="164" fontId="2" fillId="6" borderId="45" xfId="0" applyNumberFormat="1" applyFont="1" applyFill="1" applyBorder="1" applyAlignment="1">
      <alignment horizontal="right" vertical="top" wrapText="1"/>
    </xf>
    <xf numFmtId="164" fontId="2" fillId="6" borderId="46" xfId="0" applyNumberFormat="1" applyFont="1" applyFill="1" applyBorder="1" applyAlignment="1">
      <alignment horizontal="right" vertical="top" wrapText="1"/>
    </xf>
    <xf numFmtId="164" fontId="4" fillId="4" borderId="47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48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vertical="top"/>
    </xf>
    <xf numFmtId="49" fontId="4" fillId="0" borderId="18" xfId="0" applyNumberFormat="1" applyFont="1" applyBorder="1" applyAlignment="1">
      <alignment vertical="top"/>
    </xf>
    <xf numFmtId="49" fontId="4" fillId="2" borderId="49" xfId="0" applyNumberFormat="1" applyFont="1" applyFill="1" applyBorder="1" applyAlignment="1">
      <alignment vertical="top"/>
    </xf>
    <xf numFmtId="49" fontId="4" fillId="3" borderId="39" xfId="0" applyNumberFormat="1" applyFont="1" applyFill="1" applyBorder="1" applyAlignment="1">
      <alignment vertical="top"/>
    </xf>
    <xf numFmtId="49" fontId="4" fillId="2" borderId="50" xfId="0" applyNumberFormat="1" applyFont="1" applyFill="1" applyBorder="1" applyAlignment="1">
      <alignment vertical="top"/>
    </xf>
    <xf numFmtId="49" fontId="4" fillId="2" borderId="41" xfId="0" applyNumberFormat="1" applyFont="1" applyFill="1" applyBorder="1" applyAlignment="1">
      <alignment vertical="top"/>
    </xf>
    <xf numFmtId="49" fontId="4" fillId="3" borderId="40" xfId="0" applyNumberFormat="1" applyFont="1" applyFill="1" applyBorder="1" applyAlignment="1">
      <alignment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51" xfId="0" applyNumberFormat="1" applyFont="1" applyFill="1" applyBorder="1" applyAlignment="1">
      <alignment horizontal="center" vertical="top"/>
    </xf>
    <xf numFmtId="0" fontId="2" fillId="0" borderId="52" xfId="0" applyFont="1" applyFill="1" applyBorder="1" applyAlignment="1">
      <alignment vertical="top" wrapText="1"/>
    </xf>
    <xf numFmtId="164" fontId="2" fillId="4" borderId="53" xfId="0" applyNumberFormat="1" applyFont="1" applyFill="1" applyBorder="1" applyAlignment="1">
      <alignment horizontal="right" vertical="top"/>
    </xf>
    <xf numFmtId="0" fontId="6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54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horizontal="center" vertical="top" wrapText="1"/>
    </xf>
    <xf numFmtId="49" fontId="4" fillId="2" borderId="56" xfId="0" applyNumberFormat="1" applyFont="1" applyFill="1" applyBorder="1" applyAlignment="1">
      <alignment horizontal="center" vertical="top"/>
    </xf>
    <xf numFmtId="49" fontId="4" fillId="3" borderId="31" xfId="0" applyNumberFormat="1" applyFont="1" applyFill="1" applyBorder="1" applyAlignment="1">
      <alignment horizontal="center" vertical="top"/>
    </xf>
    <xf numFmtId="49" fontId="4" fillId="2" borderId="56" xfId="0" applyNumberFormat="1" applyFont="1" applyFill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164" fontId="2" fillId="6" borderId="22" xfId="0" applyNumberFormat="1" applyFont="1" applyFill="1" applyBorder="1" applyAlignment="1">
      <alignment horizontal="right" vertical="top" wrapText="1"/>
    </xf>
    <xf numFmtId="0" fontId="2" fillId="0" borderId="50" xfId="0" applyFont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37" xfId="0" applyFont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center" vertical="top"/>
    </xf>
    <xf numFmtId="164" fontId="8" fillId="0" borderId="57" xfId="0" applyNumberFormat="1" applyFont="1" applyFill="1" applyBorder="1" applyAlignment="1">
      <alignment vertical="top"/>
    </xf>
    <xf numFmtId="164" fontId="4" fillId="2" borderId="55" xfId="0" applyNumberFormat="1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left" vertical="top" wrapText="1"/>
    </xf>
    <xf numFmtId="49" fontId="4" fillId="2" borderId="37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11" fillId="0" borderId="20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49" fontId="4" fillId="2" borderId="52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4" fillId="3" borderId="28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2" fillId="6" borderId="27" xfId="0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horizontal="right" vertical="top"/>
    </xf>
    <xf numFmtId="164" fontId="2" fillId="4" borderId="9" xfId="0" applyNumberFormat="1" applyFont="1" applyFill="1" applyBorder="1" applyAlignment="1">
      <alignment horizontal="right" vertical="top"/>
    </xf>
    <xf numFmtId="164" fontId="2" fillId="4" borderId="52" xfId="0" applyNumberFormat="1" applyFont="1" applyFill="1" applyBorder="1" applyAlignment="1">
      <alignment horizontal="right" vertical="top"/>
    </xf>
    <xf numFmtId="164" fontId="2" fillId="4" borderId="28" xfId="0" applyNumberFormat="1" applyFont="1" applyFill="1" applyBorder="1" applyAlignment="1">
      <alignment horizontal="right" vertical="top"/>
    </xf>
    <xf numFmtId="164" fontId="2" fillId="4" borderId="39" xfId="0" applyNumberFormat="1" applyFont="1" applyFill="1" applyBorder="1" applyAlignment="1">
      <alignment horizontal="right" vertical="top"/>
    </xf>
    <xf numFmtId="164" fontId="2" fillId="6" borderId="27" xfId="0" applyNumberFormat="1" applyFont="1" applyFill="1" applyBorder="1" applyAlignment="1">
      <alignment horizontal="right" vertical="top"/>
    </xf>
    <xf numFmtId="164" fontId="2" fillId="6" borderId="58" xfId="0" applyNumberFormat="1" applyFont="1" applyFill="1" applyBorder="1" applyAlignment="1">
      <alignment horizontal="right" vertical="top"/>
    </xf>
    <xf numFmtId="164" fontId="8" fillId="0" borderId="59" xfId="0" applyNumberFormat="1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top"/>
    </xf>
    <xf numFmtId="164" fontId="4" fillId="4" borderId="60" xfId="0" applyNumberFormat="1" applyFont="1" applyFill="1" applyBorder="1" applyAlignment="1">
      <alignment horizontal="right" vertical="top"/>
    </xf>
    <xf numFmtId="164" fontId="2" fillId="4" borderId="0" xfId="0" applyNumberFormat="1" applyFont="1" applyFill="1" applyBorder="1" applyAlignment="1">
      <alignment horizontal="right" vertical="top"/>
    </xf>
    <xf numFmtId="164" fontId="4" fillId="4" borderId="20" xfId="0" applyNumberFormat="1" applyFont="1" applyFill="1" applyBorder="1" applyAlignment="1">
      <alignment horizontal="right" vertical="top"/>
    </xf>
    <xf numFmtId="0" fontId="2" fillId="6" borderId="61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62" xfId="0" applyFont="1" applyFill="1" applyBorder="1" applyAlignment="1">
      <alignment vertical="top" wrapText="1"/>
    </xf>
    <xf numFmtId="164" fontId="4" fillId="3" borderId="63" xfId="0" applyNumberFormat="1" applyFont="1" applyFill="1" applyBorder="1" applyAlignment="1">
      <alignment horizontal="right" vertical="top"/>
    </xf>
    <xf numFmtId="164" fontId="4" fillId="3" borderId="32" xfId="0" applyNumberFormat="1" applyFont="1" applyFill="1" applyBorder="1" applyAlignment="1">
      <alignment horizontal="right" vertical="top"/>
    </xf>
    <xf numFmtId="0" fontId="2" fillId="0" borderId="23" xfId="0" applyFont="1" applyFill="1" applyBorder="1" applyAlignment="1">
      <alignment vertical="top" wrapText="1"/>
    </xf>
    <xf numFmtId="164" fontId="2" fillId="6" borderId="57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2" fillId="4" borderId="64" xfId="0" applyNumberFormat="1" applyFont="1" applyFill="1" applyBorder="1" applyAlignment="1">
      <alignment horizontal="right" vertical="top"/>
    </xf>
    <xf numFmtId="164" fontId="4" fillId="3" borderId="65" xfId="0" applyNumberFormat="1" applyFont="1" applyFill="1" applyBorder="1" applyAlignment="1">
      <alignment horizontal="right" vertical="top"/>
    </xf>
    <xf numFmtId="164" fontId="4" fillId="5" borderId="65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164" fontId="4" fillId="3" borderId="37" xfId="0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4" fontId="4" fillId="3" borderId="3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7" borderId="16" xfId="0" applyNumberFormat="1" applyFont="1" applyFill="1" applyBorder="1" applyAlignment="1">
      <alignment horizontal="right" vertical="top"/>
    </xf>
    <xf numFmtId="164" fontId="2" fillId="7" borderId="17" xfId="0" applyNumberFormat="1" applyFont="1" applyFill="1" applyBorder="1" applyAlignment="1">
      <alignment horizontal="right" vertical="top"/>
    </xf>
    <xf numFmtId="164" fontId="2" fillId="7" borderId="18" xfId="0" applyNumberFormat="1" applyFont="1" applyFill="1" applyBorder="1" applyAlignment="1">
      <alignment horizontal="right" vertical="top"/>
    </xf>
    <xf numFmtId="164" fontId="2" fillId="7" borderId="1" xfId="0" applyNumberFormat="1" applyFont="1" applyFill="1" applyBorder="1" applyAlignment="1">
      <alignment horizontal="right" vertical="top"/>
    </xf>
    <xf numFmtId="164" fontId="2" fillId="7" borderId="35" xfId="0" applyNumberFormat="1" applyFont="1" applyFill="1" applyBorder="1" applyAlignment="1">
      <alignment horizontal="right" vertical="top"/>
    </xf>
    <xf numFmtId="0" fontId="4" fillId="7" borderId="27" xfId="0" applyFont="1" applyFill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right" vertical="top"/>
    </xf>
    <xf numFmtId="164" fontId="4" fillId="7" borderId="66" xfId="0" applyNumberFormat="1" applyFont="1" applyFill="1" applyBorder="1" applyAlignment="1">
      <alignment horizontal="right" vertical="top"/>
    </xf>
    <xf numFmtId="164" fontId="4" fillId="7" borderId="2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164" fontId="4" fillId="4" borderId="21" xfId="0" applyNumberFormat="1" applyFont="1" applyFill="1" applyBorder="1" applyAlignment="1">
      <alignment horizontal="right" vertical="top"/>
    </xf>
    <xf numFmtId="164" fontId="4" fillId="4" borderId="53" xfId="0" applyNumberFormat="1" applyFont="1" applyFill="1" applyBorder="1" applyAlignment="1">
      <alignment horizontal="right" vertical="top"/>
    </xf>
    <xf numFmtId="164" fontId="4" fillId="4" borderId="51" xfId="0" applyNumberFormat="1" applyFont="1" applyFill="1" applyBorder="1" applyAlignment="1">
      <alignment horizontal="right" vertical="top"/>
    </xf>
    <xf numFmtId="164" fontId="4" fillId="4" borderId="9" xfId="0" applyNumberFormat="1" applyFont="1" applyFill="1" applyBorder="1" applyAlignment="1">
      <alignment horizontal="right" vertical="top"/>
    </xf>
    <xf numFmtId="164" fontId="4" fillId="4" borderId="17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horizontal="right" vertical="top"/>
    </xf>
    <xf numFmtId="164" fontId="4" fillId="2" borderId="38" xfId="0" applyNumberFormat="1" applyFont="1" applyFill="1" applyBorder="1" applyAlignment="1">
      <alignment horizontal="right" vertical="top"/>
    </xf>
    <xf numFmtId="164" fontId="4" fillId="3" borderId="38" xfId="0" applyNumberFormat="1" applyFont="1" applyFill="1" applyBorder="1" applyAlignment="1">
      <alignment horizontal="right" vertical="top"/>
    </xf>
    <xf numFmtId="164" fontId="4" fillId="3" borderId="52" xfId="0" applyNumberFormat="1" applyFont="1" applyFill="1" applyBorder="1" applyAlignment="1">
      <alignment horizontal="right" vertical="top"/>
    </xf>
    <xf numFmtId="164" fontId="4" fillId="3" borderId="28" xfId="0" applyNumberFormat="1" applyFont="1" applyFill="1" applyBorder="1" applyAlignment="1">
      <alignment horizontal="right" vertical="top"/>
    </xf>
    <xf numFmtId="164" fontId="4" fillId="3" borderId="39" xfId="0" applyNumberFormat="1" applyFont="1" applyFill="1" applyBorder="1" applyAlignment="1">
      <alignment horizontal="right" vertical="top"/>
    </xf>
    <xf numFmtId="164" fontId="4" fillId="5" borderId="56" xfId="0" applyNumberFormat="1" applyFont="1" applyFill="1" applyBorder="1" applyAlignment="1">
      <alignment horizontal="right" vertical="top"/>
    </xf>
    <xf numFmtId="164" fontId="4" fillId="5" borderId="31" xfId="0" applyNumberFormat="1" applyFont="1" applyFill="1" applyBorder="1" applyAlignment="1">
      <alignment horizontal="right" vertical="top"/>
    </xf>
    <xf numFmtId="164" fontId="4" fillId="5" borderId="74" xfId="0" applyNumberFormat="1" applyFont="1" applyFill="1" applyBorder="1" applyAlignment="1">
      <alignment horizontal="right" vertical="top"/>
    </xf>
    <xf numFmtId="164" fontId="4" fillId="5" borderId="40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7" borderId="56" xfId="0" applyNumberFormat="1" applyFont="1" applyFill="1" applyBorder="1" applyAlignment="1">
      <alignment horizontal="right" vertical="top"/>
    </xf>
    <xf numFmtId="164" fontId="4" fillId="7" borderId="31" xfId="0" applyNumberFormat="1" applyFont="1" applyFill="1" applyBorder="1" applyAlignment="1">
      <alignment horizontal="right" vertical="top"/>
    </xf>
    <xf numFmtId="164" fontId="4" fillId="7" borderId="32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center" vertical="top" wrapText="1"/>
    </xf>
    <xf numFmtId="164" fontId="4" fillId="4" borderId="18" xfId="0" applyNumberFormat="1" applyFont="1" applyFill="1" applyBorder="1" applyAlignment="1">
      <alignment horizontal="right" vertical="top"/>
    </xf>
    <xf numFmtId="164" fontId="4" fillId="3" borderId="29" xfId="0" applyNumberFormat="1" applyFont="1" applyFill="1" applyBorder="1" applyAlignment="1">
      <alignment horizontal="right" vertical="top"/>
    </xf>
    <xf numFmtId="0" fontId="12" fillId="0" borderId="30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 wrapText="1"/>
    </xf>
    <xf numFmtId="164" fontId="2" fillId="7" borderId="21" xfId="0" applyNumberFormat="1" applyFont="1" applyFill="1" applyBorder="1" applyAlignment="1">
      <alignment horizontal="right" vertical="top"/>
    </xf>
    <xf numFmtId="0" fontId="2" fillId="0" borderId="49" xfId="0" applyFont="1" applyBorder="1" applyAlignment="1">
      <alignment horizontal="center" vertical="top"/>
    </xf>
    <xf numFmtId="0" fontId="4" fillId="4" borderId="50" xfId="0" applyFont="1" applyFill="1" applyBorder="1" applyAlignment="1">
      <alignment horizontal="center" vertical="top"/>
    </xf>
    <xf numFmtId="164" fontId="2" fillId="7" borderId="76" xfId="0" applyNumberFormat="1" applyFont="1" applyFill="1" applyBorder="1" applyAlignment="1">
      <alignment horizontal="right" vertical="top"/>
    </xf>
    <xf numFmtId="164" fontId="2" fillId="4" borderId="50" xfId="0" applyNumberFormat="1" applyFont="1" applyFill="1" applyBorder="1" applyAlignment="1">
      <alignment horizontal="right" vertical="top"/>
    </xf>
    <xf numFmtId="164" fontId="2" fillId="4" borderId="70" xfId="0" applyNumberFormat="1" applyFont="1" applyFill="1" applyBorder="1" applyAlignment="1">
      <alignment horizontal="right" vertical="top"/>
    </xf>
    <xf numFmtId="164" fontId="4" fillId="4" borderId="56" xfId="0" applyNumberFormat="1" applyFont="1" applyFill="1" applyBorder="1" applyAlignment="1">
      <alignment horizontal="right" vertical="top"/>
    </xf>
    <xf numFmtId="164" fontId="4" fillId="4" borderId="31" xfId="0" applyNumberFormat="1" applyFont="1" applyFill="1" applyBorder="1" applyAlignment="1">
      <alignment horizontal="right" vertical="top"/>
    </xf>
    <xf numFmtId="164" fontId="4" fillId="4" borderId="40" xfId="0" applyNumberFormat="1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center" vertical="center" textRotation="90" wrapText="1"/>
    </xf>
    <xf numFmtId="0" fontId="6" fillId="5" borderId="0" xfId="0" applyFont="1" applyFill="1" applyBorder="1"/>
    <xf numFmtId="0" fontId="6" fillId="5" borderId="50" xfId="0" applyFont="1" applyFill="1" applyBorder="1"/>
    <xf numFmtId="0" fontId="6" fillId="5" borderId="59" xfId="0" applyFont="1" applyFill="1" applyBorder="1"/>
    <xf numFmtId="164" fontId="2" fillId="6" borderId="13" xfId="0" applyNumberFormat="1" applyFont="1" applyFill="1" applyBorder="1" applyAlignment="1">
      <alignment horizontal="right" vertical="top"/>
    </xf>
    <xf numFmtId="164" fontId="2" fillId="6" borderId="14" xfId="0" applyNumberFormat="1" applyFont="1" applyFill="1" applyBorder="1" applyAlignment="1">
      <alignment horizontal="right" vertical="top"/>
    </xf>
    <xf numFmtId="164" fontId="2" fillId="6" borderId="48" xfId="0" applyNumberFormat="1" applyFont="1" applyFill="1" applyBorder="1" applyAlignment="1">
      <alignment horizontal="right" vertical="top"/>
    </xf>
    <xf numFmtId="164" fontId="2" fillId="6" borderId="16" xfId="0" applyNumberFormat="1" applyFont="1" applyFill="1" applyBorder="1" applyAlignment="1">
      <alignment horizontal="right" vertical="top"/>
    </xf>
    <xf numFmtId="164" fontId="2" fillId="6" borderId="1" xfId="0" applyNumberFormat="1" applyFont="1" applyFill="1" applyBorder="1" applyAlignment="1">
      <alignment horizontal="right" vertical="top"/>
    </xf>
    <xf numFmtId="164" fontId="2" fillId="6" borderId="36" xfId="0" applyNumberFormat="1" applyFont="1" applyFill="1" applyBorder="1" applyAlignment="1">
      <alignment horizontal="right" vertical="top"/>
    </xf>
    <xf numFmtId="164" fontId="4" fillId="4" borderId="30" xfId="0" applyNumberFormat="1" applyFont="1" applyFill="1" applyBorder="1" applyAlignment="1">
      <alignment horizontal="right" vertical="top"/>
    </xf>
    <xf numFmtId="164" fontId="2" fillId="6" borderId="50" xfId="0" applyNumberFormat="1" applyFont="1" applyFill="1" applyBorder="1" applyAlignment="1">
      <alignment horizontal="right" vertical="top"/>
    </xf>
    <xf numFmtId="164" fontId="2" fillId="6" borderId="18" xfId="0" applyNumberFormat="1" applyFont="1" applyFill="1" applyBorder="1" applyAlignment="1">
      <alignment horizontal="right" vertical="top"/>
    </xf>
    <xf numFmtId="164" fontId="2" fillId="6" borderId="30" xfId="0" applyNumberFormat="1" applyFont="1" applyFill="1" applyBorder="1" applyAlignment="1">
      <alignment horizontal="right" vertical="top"/>
    </xf>
    <xf numFmtId="164" fontId="2" fillId="6" borderId="70" xfId="0" applyNumberFormat="1" applyFont="1" applyFill="1" applyBorder="1" applyAlignment="1">
      <alignment horizontal="right" vertical="top"/>
    </xf>
    <xf numFmtId="164" fontId="2" fillId="6" borderId="44" xfId="0" applyNumberFormat="1" applyFont="1" applyFill="1" applyBorder="1" applyAlignment="1">
      <alignment horizontal="right" vertical="top"/>
    </xf>
    <xf numFmtId="164" fontId="2" fillId="6" borderId="77" xfId="0" applyNumberFormat="1" applyFont="1" applyFill="1" applyBorder="1" applyAlignment="1">
      <alignment horizontal="right" vertical="top"/>
    </xf>
    <xf numFmtId="164" fontId="2" fillId="6" borderId="53" xfId="0" applyNumberFormat="1" applyFont="1" applyFill="1" applyBorder="1" applyAlignment="1">
      <alignment horizontal="right" vertical="top"/>
    </xf>
    <xf numFmtId="164" fontId="2" fillId="6" borderId="17" xfId="0" applyNumberFormat="1" applyFont="1" applyFill="1" applyBorder="1" applyAlignment="1">
      <alignment horizontal="right" vertical="top"/>
    </xf>
    <xf numFmtId="164" fontId="2" fillId="6" borderId="20" xfId="0" applyNumberFormat="1" applyFont="1" applyFill="1" applyBorder="1" applyAlignment="1">
      <alignment horizontal="right" vertical="top"/>
    </xf>
    <xf numFmtId="164" fontId="2" fillId="6" borderId="51" xfId="0" applyNumberFormat="1" applyFont="1" applyFill="1" applyBorder="1" applyAlignment="1">
      <alignment horizontal="right" vertical="top"/>
    </xf>
    <xf numFmtId="164" fontId="4" fillId="5" borderId="32" xfId="0" applyNumberFormat="1" applyFont="1" applyFill="1" applyBorder="1" applyAlignment="1">
      <alignment horizontal="right" vertical="top"/>
    </xf>
    <xf numFmtId="164" fontId="2" fillId="6" borderId="39" xfId="0" applyNumberFormat="1" applyFont="1" applyFill="1" applyBorder="1" applyAlignment="1">
      <alignment horizontal="right" vertical="top"/>
    </xf>
    <xf numFmtId="164" fontId="2" fillId="6" borderId="29" xfId="0" applyNumberFormat="1" applyFont="1" applyFill="1" applyBorder="1" applyAlignment="1">
      <alignment horizontal="right" vertical="top"/>
    </xf>
    <xf numFmtId="164" fontId="14" fillId="6" borderId="39" xfId="0" applyNumberFormat="1" applyFont="1" applyFill="1" applyBorder="1" applyAlignment="1">
      <alignment horizontal="right" vertical="top"/>
    </xf>
    <xf numFmtId="164" fontId="14" fillId="6" borderId="29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4" fontId="14" fillId="6" borderId="14" xfId="0" applyNumberFormat="1" applyFont="1" applyFill="1" applyBorder="1" applyAlignment="1">
      <alignment horizontal="right" vertical="top"/>
    </xf>
    <xf numFmtId="164" fontId="14" fillId="6" borderId="17" xfId="0" applyNumberFormat="1" applyFont="1" applyFill="1" applyBorder="1" applyAlignment="1">
      <alignment horizontal="right" vertical="top"/>
    </xf>
    <xf numFmtId="164" fontId="14" fillId="6" borderId="30" xfId="0" applyNumberFormat="1" applyFont="1" applyFill="1" applyBorder="1" applyAlignment="1">
      <alignment horizontal="right" vertical="top"/>
    </xf>
    <xf numFmtId="164" fontId="14" fillId="6" borderId="20" xfId="0" applyNumberFormat="1" applyFont="1" applyFill="1" applyBorder="1" applyAlignment="1">
      <alignment horizontal="right" vertical="top"/>
    </xf>
    <xf numFmtId="164" fontId="12" fillId="6" borderId="50" xfId="0" applyNumberFormat="1" applyFont="1" applyFill="1" applyBorder="1" applyAlignment="1">
      <alignment horizontal="right" vertical="top"/>
    </xf>
    <xf numFmtId="164" fontId="12" fillId="6" borderId="18" xfId="0" applyNumberFormat="1" applyFont="1" applyFill="1" applyBorder="1" applyAlignment="1">
      <alignment horizontal="right" vertical="top"/>
    </xf>
    <xf numFmtId="164" fontId="12" fillId="6" borderId="70" xfId="0" applyNumberFormat="1" applyFont="1" applyFill="1" applyBorder="1" applyAlignment="1">
      <alignment horizontal="right" vertical="top"/>
    </xf>
    <xf numFmtId="164" fontId="12" fillId="6" borderId="44" xfId="0" applyNumberFormat="1" applyFont="1" applyFill="1" applyBorder="1" applyAlignment="1">
      <alignment horizontal="right" vertical="top"/>
    </xf>
    <xf numFmtId="164" fontId="14" fillId="6" borderId="50" xfId="0" applyNumberFormat="1" applyFont="1" applyFill="1" applyBorder="1" applyAlignment="1">
      <alignment horizontal="right" vertical="top"/>
    </xf>
    <xf numFmtId="164" fontId="14" fillId="6" borderId="18" xfId="0" applyNumberFormat="1" applyFont="1" applyFill="1" applyBorder="1" applyAlignment="1">
      <alignment horizontal="right" vertical="top"/>
    </xf>
    <xf numFmtId="164" fontId="14" fillId="6" borderId="70" xfId="0" applyNumberFormat="1" applyFont="1" applyFill="1" applyBorder="1" applyAlignment="1">
      <alignment horizontal="right" vertical="top"/>
    </xf>
    <xf numFmtId="164" fontId="14" fillId="6" borderId="44" xfId="0" applyNumberFormat="1" applyFont="1" applyFill="1" applyBorder="1" applyAlignment="1">
      <alignment horizontal="right" vertical="top"/>
    </xf>
    <xf numFmtId="164" fontId="14" fillId="6" borderId="77" xfId="0" applyNumberFormat="1" applyFont="1" applyFill="1" applyBorder="1" applyAlignment="1">
      <alignment horizontal="right" vertical="top"/>
    </xf>
    <xf numFmtId="164" fontId="12" fillId="6" borderId="49" xfId="0" applyNumberFormat="1" applyFont="1" applyFill="1" applyBorder="1" applyAlignment="1">
      <alignment horizontal="right" vertical="top"/>
    </xf>
    <xf numFmtId="164" fontId="12" fillId="6" borderId="39" xfId="0" applyNumberFormat="1" applyFont="1" applyFill="1" applyBorder="1" applyAlignment="1">
      <alignment horizontal="right" vertical="top"/>
    </xf>
    <xf numFmtId="164" fontId="12" fillId="6" borderId="29" xfId="0" applyNumberFormat="1" applyFont="1" applyFill="1" applyBorder="1" applyAlignment="1">
      <alignment horizontal="right" vertical="top"/>
    </xf>
    <xf numFmtId="164" fontId="12" fillId="6" borderId="13" xfId="0" applyNumberFormat="1" applyFont="1" applyFill="1" applyBorder="1" applyAlignment="1">
      <alignment horizontal="right" vertical="top"/>
    </xf>
    <xf numFmtId="164" fontId="12" fillId="6" borderId="14" xfId="0" applyNumberFormat="1" applyFont="1" applyFill="1" applyBorder="1" applyAlignment="1">
      <alignment horizontal="right" vertical="top"/>
    </xf>
    <xf numFmtId="164" fontId="12" fillId="6" borderId="48" xfId="0" applyNumberFormat="1" applyFont="1" applyFill="1" applyBorder="1" applyAlignment="1">
      <alignment horizontal="right" vertical="top"/>
    </xf>
    <xf numFmtId="0" fontId="12" fillId="0" borderId="29" xfId="0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67" xfId="0" applyNumberFormat="1" applyFont="1" applyBorder="1" applyAlignment="1">
      <alignment horizontal="center" vertical="center" textRotation="90" wrapText="1"/>
    </xf>
    <xf numFmtId="0" fontId="2" fillId="0" borderId="59" xfId="0" applyNumberFormat="1" applyFont="1" applyBorder="1" applyAlignment="1">
      <alignment horizontal="center" vertical="center" textRotation="90" wrapText="1"/>
    </xf>
    <xf numFmtId="0" fontId="2" fillId="0" borderId="75" xfId="0" applyNumberFormat="1" applyFont="1" applyBorder="1" applyAlignment="1">
      <alignment horizontal="center" vertical="center" textRotation="90" wrapText="1"/>
    </xf>
    <xf numFmtId="0" fontId="2" fillId="6" borderId="61" xfId="0" applyFont="1" applyFill="1" applyBorder="1" applyAlignment="1">
      <alignment horizontal="left" vertical="top" wrapText="1"/>
    </xf>
    <xf numFmtId="0" fontId="2" fillId="6" borderId="6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0" fontId="4" fillId="5" borderId="46" xfId="0" applyFont="1" applyFill="1" applyBorder="1" applyAlignment="1">
      <alignment horizontal="left" vertical="top" wrapText="1"/>
    </xf>
    <xf numFmtId="0" fontId="4" fillId="5" borderId="72" xfId="0" applyFont="1" applyFill="1" applyBorder="1" applyAlignment="1">
      <alignment horizontal="left" vertical="top" wrapText="1"/>
    </xf>
    <xf numFmtId="0" fontId="4" fillId="5" borderId="73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/>
    </xf>
    <xf numFmtId="0" fontId="4" fillId="2" borderId="74" xfId="0" applyFont="1" applyFill="1" applyBorder="1" applyAlignment="1">
      <alignment horizontal="left" vertical="top"/>
    </xf>
    <xf numFmtId="0" fontId="4" fillId="2" borderId="75" xfId="0" applyFont="1" applyFill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 wrapText="1"/>
    </xf>
    <xf numFmtId="0" fontId="4" fillId="3" borderId="54" xfId="0" applyFont="1" applyFill="1" applyBorder="1" applyAlignment="1">
      <alignment horizontal="left" vertical="top" wrapText="1"/>
    </xf>
    <xf numFmtId="0" fontId="4" fillId="3" borderId="55" xfId="0" applyFont="1" applyFill="1" applyBorder="1" applyAlignment="1">
      <alignment horizontal="left" vertical="top" wrapText="1"/>
    </xf>
    <xf numFmtId="49" fontId="4" fillId="2" borderId="52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4" fillId="2" borderId="56" xfId="0" applyNumberFormat="1" applyFont="1" applyFill="1" applyBorder="1" applyAlignment="1">
      <alignment horizontal="center" vertical="top"/>
    </xf>
    <xf numFmtId="49" fontId="4" fillId="8" borderId="45" xfId="0" applyNumberFormat="1" applyFont="1" applyFill="1" applyBorder="1" applyAlignment="1">
      <alignment horizontal="left" vertical="top" wrapText="1"/>
    </xf>
    <xf numFmtId="49" fontId="4" fillId="8" borderId="68" xfId="0" applyNumberFormat="1" applyFont="1" applyFill="1" applyBorder="1" applyAlignment="1">
      <alignment horizontal="left" vertical="top" wrapText="1"/>
    </xf>
    <xf numFmtId="49" fontId="4" fillId="8" borderId="69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4" fillId="3" borderId="28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3" borderId="31" xfId="0" applyNumberFormat="1" applyFont="1" applyFill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horizontal="left" vertical="top"/>
    </xf>
    <xf numFmtId="49" fontId="4" fillId="3" borderId="54" xfId="0" applyNumberFormat="1" applyFont="1" applyFill="1" applyBorder="1" applyAlignment="1">
      <alignment horizontal="left" vertical="top"/>
    </xf>
    <xf numFmtId="49" fontId="4" fillId="3" borderId="55" xfId="0" applyNumberFormat="1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left" vertical="top" wrapText="1"/>
    </xf>
    <xf numFmtId="49" fontId="4" fillId="2" borderId="38" xfId="0" applyNumberFormat="1" applyFont="1" applyFill="1" applyBorder="1" applyAlignment="1">
      <alignment horizontal="right" vertical="top"/>
    </xf>
    <xf numFmtId="49" fontId="4" fillId="2" borderId="54" xfId="0" applyNumberFormat="1" applyFont="1" applyFill="1" applyBorder="1" applyAlignment="1">
      <alignment horizontal="right" vertical="top"/>
    </xf>
    <xf numFmtId="49" fontId="4" fillId="2" borderId="55" xfId="0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right" vertical="top"/>
    </xf>
    <xf numFmtId="49" fontId="4" fillId="3" borderId="55" xfId="0" applyNumberFormat="1" applyFont="1" applyFill="1" applyBorder="1" applyAlignment="1">
      <alignment horizontal="right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54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2" fillId="6" borderId="60" xfId="0" applyFont="1" applyFill="1" applyBorder="1" applyAlignment="1">
      <alignment horizontal="left" vertical="top" wrapText="1"/>
    </xf>
    <xf numFmtId="0" fontId="2" fillId="6" borderId="63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165" fontId="2" fillId="0" borderId="46" xfId="0" applyNumberFormat="1" applyFont="1" applyBorder="1" applyAlignment="1">
      <alignment horizontal="center" vertical="top" wrapText="1"/>
    </xf>
    <xf numFmtId="165" fontId="2" fillId="0" borderId="72" xfId="0" applyNumberFormat="1" applyFont="1" applyBorder="1" applyAlignment="1">
      <alignment horizontal="center" vertical="top" wrapText="1"/>
    </xf>
    <xf numFmtId="165" fontId="2" fillId="0" borderId="73" xfId="0" applyNumberFormat="1" applyFont="1" applyBorder="1" applyAlignment="1">
      <alignment horizontal="center" vertical="top" wrapText="1"/>
    </xf>
    <xf numFmtId="0" fontId="4" fillId="4" borderId="41" xfId="0" applyFont="1" applyFill="1" applyBorder="1" applyAlignment="1">
      <alignment horizontal="right" vertical="top" wrapText="1"/>
    </xf>
    <xf numFmtId="0" fontId="4" fillId="4" borderId="74" xfId="0" applyFont="1" applyFill="1" applyBorder="1" applyAlignment="1">
      <alignment horizontal="right" vertical="top" wrapText="1"/>
    </xf>
    <xf numFmtId="0" fontId="4" fillId="4" borderId="75" xfId="0" applyFont="1" applyFill="1" applyBorder="1" applyAlignment="1">
      <alignment horizontal="right" vertical="top" wrapText="1"/>
    </xf>
    <xf numFmtId="165" fontId="4" fillId="4" borderId="41" xfId="0" applyNumberFormat="1" applyFont="1" applyFill="1" applyBorder="1" applyAlignment="1">
      <alignment horizontal="center" vertical="top" wrapText="1"/>
    </xf>
    <xf numFmtId="165" fontId="4" fillId="4" borderId="74" xfId="0" applyNumberFormat="1" applyFont="1" applyFill="1" applyBorder="1" applyAlignment="1">
      <alignment horizontal="center" vertical="top" wrapText="1"/>
    </xf>
    <xf numFmtId="165" fontId="4" fillId="4" borderId="75" xfId="0" applyNumberFormat="1" applyFont="1" applyFill="1" applyBorder="1" applyAlignment="1">
      <alignment horizontal="center" vertical="top" wrapText="1"/>
    </xf>
    <xf numFmtId="0" fontId="4" fillId="5" borderId="46" xfId="0" applyFont="1" applyFill="1" applyBorder="1" applyAlignment="1">
      <alignment horizontal="right" vertical="top" wrapText="1"/>
    </xf>
    <xf numFmtId="0" fontId="4" fillId="5" borderId="72" xfId="0" applyFont="1" applyFill="1" applyBorder="1" applyAlignment="1">
      <alignment horizontal="right" vertical="top" wrapText="1"/>
    </xf>
    <xf numFmtId="0" fontId="4" fillId="5" borderId="73" xfId="0" applyFont="1" applyFill="1" applyBorder="1" applyAlignment="1">
      <alignment horizontal="right" vertical="top" wrapText="1"/>
    </xf>
    <xf numFmtId="165" fontId="4" fillId="5" borderId="46" xfId="0" applyNumberFormat="1" applyFont="1" applyFill="1" applyBorder="1" applyAlignment="1">
      <alignment horizontal="center" vertical="top" wrapText="1"/>
    </xf>
    <xf numFmtId="165" fontId="4" fillId="5" borderId="72" xfId="0" applyNumberFormat="1" applyFont="1" applyFill="1" applyBorder="1" applyAlignment="1">
      <alignment horizontal="center" vertical="top" wrapText="1"/>
    </xf>
    <xf numFmtId="165" fontId="4" fillId="5" borderId="73" xfId="0" applyNumberFormat="1" applyFont="1" applyFill="1" applyBorder="1" applyAlignment="1">
      <alignment horizontal="center" vertical="top" wrapText="1"/>
    </xf>
    <xf numFmtId="0" fontId="2" fillId="6" borderId="70" xfId="0" applyFont="1" applyFill="1" applyBorder="1" applyAlignment="1">
      <alignment horizontal="left" vertical="top" wrapText="1"/>
    </xf>
    <xf numFmtId="0" fontId="2" fillId="6" borderId="58" xfId="0" applyFont="1" applyFill="1" applyBorder="1" applyAlignment="1">
      <alignment horizontal="left" vertical="top" wrapText="1"/>
    </xf>
    <xf numFmtId="0" fontId="2" fillId="6" borderId="71" xfId="0" applyFont="1" applyFill="1" applyBorder="1" applyAlignment="1">
      <alignment horizontal="left" vertical="top" wrapText="1"/>
    </xf>
    <xf numFmtId="0" fontId="4" fillId="5" borderId="45" xfId="0" applyFont="1" applyFill="1" applyBorder="1" applyAlignment="1">
      <alignment horizontal="right" vertical="top" wrapText="1"/>
    </xf>
    <xf numFmtId="0" fontId="4" fillId="5" borderId="68" xfId="0" applyFont="1" applyFill="1" applyBorder="1" applyAlignment="1">
      <alignment horizontal="right" vertical="top" wrapText="1"/>
    </xf>
    <xf numFmtId="0" fontId="4" fillId="5" borderId="69" xfId="0" applyFont="1" applyFill="1" applyBorder="1" applyAlignment="1">
      <alignment horizontal="right" vertical="top" wrapText="1"/>
    </xf>
    <xf numFmtId="165" fontId="4" fillId="5" borderId="45" xfId="0" applyNumberFormat="1" applyFont="1" applyFill="1" applyBorder="1" applyAlignment="1">
      <alignment horizontal="center" vertical="top" wrapText="1"/>
    </xf>
    <xf numFmtId="165" fontId="4" fillId="5" borderId="68" xfId="0" applyNumberFormat="1" applyFont="1" applyFill="1" applyBorder="1" applyAlignment="1">
      <alignment horizontal="center" vertical="top" wrapText="1"/>
    </xf>
    <xf numFmtId="165" fontId="4" fillId="5" borderId="69" xfId="0" applyNumberFormat="1" applyFont="1" applyFill="1" applyBorder="1" applyAlignment="1">
      <alignment horizontal="center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49" fontId="4" fillId="2" borderId="52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2" borderId="56" xfId="0" applyNumberFormat="1" applyFont="1" applyFill="1" applyBorder="1" applyAlignment="1">
      <alignment horizontal="center" vertical="top" wrapText="1"/>
    </xf>
    <xf numFmtId="49" fontId="4" fillId="0" borderId="74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top" wrapText="1"/>
    </xf>
    <xf numFmtId="49" fontId="4" fillId="3" borderId="17" xfId="0" applyNumberFormat="1" applyFont="1" applyFill="1" applyBorder="1" applyAlignment="1">
      <alignment horizontal="center" vertical="top" wrapText="1"/>
    </xf>
    <xf numFmtId="49" fontId="4" fillId="3" borderId="31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2" fillId="6" borderId="29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left" vertical="top" wrapText="1"/>
    </xf>
    <xf numFmtId="0" fontId="2" fillId="6" borderId="32" xfId="0" applyFont="1" applyFill="1" applyBorder="1" applyAlignment="1">
      <alignment horizontal="left" vertical="top" wrapText="1"/>
    </xf>
    <xf numFmtId="0" fontId="11" fillId="0" borderId="64" xfId="0" applyNumberFormat="1" applyFont="1" applyBorder="1" applyAlignment="1">
      <alignment horizontal="left" vertical="top" wrapText="1"/>
    </xf>
    <xf numFmtId="0" fontId="2" fillId="3" borderId="47" xfId="0" applyFont="1" applyFill="1" applyBorder="1" applyAlignment="1">
      <alignment horizontal="center" vertical="top" wrapText="1"/>
    </xf>
    <xf numFmtId="0" fontId="2" fillId="3" borderId="78" xfId="0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49" fontId="4" fillId="3" borderId="42" xfId="0" applyNumberFormat="1" applyFont="1" applyFill="1" applyBorder="1" applyAlignment="1">
      <alignment horizontal="right" vertical="top"/>
    </xf>
    <xf numFmtId="49" fontId="4" fillId="3" borderId="78" xfId="0" applyNumberFormat="1" applyFont="1" applyFill="1" applyBorder="1" applyAlignment="1">
      <alignment horizontal="right" vertical="top"/>
    </xf>
    <xf numFmtId="0" fontId="2" fillId="0" borderId="51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horizontal="left" vertical="top" wrapText="1"/>
    </xf>
    <xf numFmtId="49" fontId="4" fillId="5" borderId="38" xfId="0" applyNumberFormat="1" applyFont="1" applyFill="1" applyBorder="1" applyAlignment="1">
      <alignment horizontal="right" vertical="top"/>
    </xf>
    <xf numFmtId="49" fontId="4" fillId="5" borderId="54" xfId="0" applyNumberFormat="1" applyFont="1" applyFill="1" applyBorder="1" applyAlignment="1">
      <alignment horizontal="right" vertical="top"/>
    </xf>
    <xf numFmtId="0" fontId="2" fillId="5" borderId="10" xfId="0" applyFont="1" applyFill="1" applyBorder="1" applyAlignment="1">
      <alignment horizontal="center" vertical="top"/>
    </xf>
    <xf numFmtId="0" fontId="2" fillId="5" borderId="54" xfId="0" applyFont="1" applyFill="1" applyBorder="1" applyAlignment="1">
      <alignment horizontal="center" vertical="top"/>
    </xf>
    <xf numFmtId="0" fontId="2" fillId="5" borderId="55" xfId="0" applyFont="1" applyFill="1" applyBorder="1" applyAlignment="1">
      <alignment horizontal="center" vertical="top"/>
    </xf>
    <xf numFmtId="49" fontId="4" fillId="3" borderId="38" xfId="0" applyNumberFormat="1" applyFont="1" applyFill="1" applyBorder="1" applyAlignment="1">
      <alignment horizontal="right" vertical="top"/>
    </xf>
    <xf numFmtId="49" fontId="4" fillId="3" borderId="75" xfId="0" applyNumberFormat="1" applyFont="1" applyFill="1" applyBorder="1" applyAlignment="1">
      <alignment horizontal="right" vertical="top"/>
    </xf>
    <xf numFmtId="0" fontId="4" fillId="2" borderId="38" xfId="0" applyFont="1" applyFill="1" applyBorder="1" applyAlignment="1">
      <alignment horizontal="left" vertical="top"/>
    </xf>
    <xf numFmtId="0" fontId="4" fillId="2" borderId="54" xfId="0" applyFont="1" applyFill="1" applyBorder="1" applyAlignment="1">
      <alignment horizontal="left" vertical="top"/>
    </xf>
    <xf numFmtId="0" fontId="4" fillId="2" borderId="55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165" fontId="4" fillId="4" borderId="47" xfId="0" applyNumberFormat="1" applyFont="1" applyFill="1" applyBorder="1" applyAlignment="1">
      <alignment horizontal="center" vertical="top" wrapText="1"/>
    </xf>
    <xf numFmtId="165" fontId="4" fillId="4" borderId="78" xfId="0" applyNumberFormat="1" applyFont="1" applyFill="1" applyBorder="1" applyAlignment="1">
      <alignment horizontal="center" vertical="top" wrapText="1"/>
    </xf>
    <xf numFmtId="165" fontId="4" fillId="4" borderId="65" xfId="0" applyNumberFormat="1" applyFont="1" applyFill="1" applyBorder="1" applyAlignment="1">
      <alignment horizontal="center" vertical="top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69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textRotation="90" wrapText="1"/>
    </xf>
    <xf numFmtId="0" fontId="2" fillId="6" borderId="56" xfId="0" applyFont="1" applyFill="1" applyBorder="1" applyAlignment="1">
      <alignment horizontal="center" vertical="center" textRotation="90" wrapText="1"/>
    </xf>
    <xf numFmtId="0" fontId="2" fillId="6" borderId="35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 textRotation="90" wrapText="1"/>
    </xf>
    <xf numFmtId="0" fontId="2" fillId="6" borderId="32" xfId="0" applyFont="1" applyFill="1" applyBorder="1" applyAlignment="1">
      <alignment horizontal="center" vertical="center" textRotation="90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64" xfId="0" applyFont="1" applyFill="1" applyBorder="1" applyAlignment="1">
      <alignment horizontal="center" vertical="center" wrapText="1"/>
    </xf>
    <xf numFmtId="0" fontId="4" fillId="6" borderId="6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4" fillId="3" borderId="64" xfId="0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left" vertical="top"/>
    </xf>
    <xf numFmtId="0" fontId="12" fillId="0" borderId="51" xfId="0" applyFont="1" applyFill="1" applyBorder="1" applyAlignment="1">
      <alignment horizontal="left" vertical="top" wrapText="1"/>
    </xf>
    <xf numFmtId="0" fontId="0" fillId="0" borderId="32" xfId="0" applyBorder="1" applyAlignment="1">
      <alignment vertical="top" wrapText="1"/>
    </xf>
    <xf numFmtId="165" fontId="2" fillId="0" borderId="4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5" fontId="2" fillId="0" borderId="46" xfId="0" applyNumberFormat="1" applyFont="1" applyBorder="1" applyAlignment="1">
      <alignment horizontal="center" vertical="top"/>
    </xf>
    <xf numFmtId="0" fontId="2" fillId="0" borderId="72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zoomScaleNormal="100" zoomScaleSheetLayoutView="90" workbookViewId="0">
      <selection activeCell="Z57" sqref="Z57:Z58"/>
    </sheetView>
  </sheetViews>
  <sheetFormatPr defaultRowHeight="12.75"/>
  <cols>
    <col min="1" max="3" width="2.7109375" style="10" customWidth="1"/>
    <col min="4" max="4" width="35.85546875" style="10" customWidth="1"/>
    <col min="5" max="5" width="4.42578125" style="74" customWidth="1"/>
    <col min="6" max="6" width="3.5703125" style="11" customWidth="1"/>
    <col min="7" max="7" width="4.140625" style="132" customWidth="1"/>
    <col min="8" max="8" width="7.7109375" style="11" customWidth="1"/>
    <col min="9" max="11" width="7.7109375" style="10" customWidth="1"/>
    <col min="12" max="12" width="8.7109375" style="10" customWidth="1"/>
    <col min="13" max="14" width="7.7109375" style="10" customWidth="1"/>
    <col min="15" max="15" width="26.85546875" style="10" customWidth="1"/>
    <col min="16" max="17" width="3.7109375" style="10" customWidth="1"/>
    <col min="18" max="18" width="3.5703125" style="10" customWidth="1"/>
    <col min="19" max="16384" width="9.140625" style="5"/>
  </cols>
  <sheetData>
    <row r="1" spans="1:21" ht="15.75">
      <c r="A1" s="316" t="s">
        <v>70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21" ht="15.75">
      <c r="A2" s="317" t="s">
        <v>77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</row>
    <row r="3" spans="1:21" ht="15.75">
      <c r="A3" s="318" t="s">
        <v>30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17"/>
      <c r="T3" s="17"/>
      <c r="U3" s="17"/>
    </row>
    <row r="4" spans="1:21" ht="13.5" thickBot="1">
      <c r="P4" s="319" t="s">
        <v>0</v>
      </c>
      <c r="Q4" s="319"/>
      <c r="R4" s="319"/>
    </row>
    <row r="5" spans="1:21">
      <c r="A5" s="326" t="s">
        <v>31</v>
      </c>
      <c r="B5" s="308" t="s">
        <v>1</v>
      </c>
      <c r="C5" s="308" t="s">
        <v>2</v>
      </c>
      <c r="D5" s="351" t="s">
        <v>15</v>
      </c>
      <c r="E5" s="299" t="s">
        <v>3</v>
      </c>
      <c r="F5" s="308" t="s">
        <v>39</v>
      </c>
      <c r="G5" s="311" t="s">
        <v>4</v>
      </c>
      <c r="H5" s="302" t="s">
        <v>5</v>
      </c>
      <c r="I5" s="323" t="s">
        <v>32</v>
      </c>
      <c r="J5" s="324"/>
      <c r="K5" s="324"/>
      <c r="L5" s="325"/>
      <c r="M5" s="302" t="s">
        <v>37</v>
      </c>
      <c r="N5" s="302" t="s">
        <v>38</v>
      </c>
      <c r="O5" s="305" t="s">
        <v>71</v>
      </c>
      <c r="P5" s="306"/>
      <c r="Q5" s="306"/>
      <c r="R5" s="307"/>
    </row>
    <row r="6" spans="1:21">
      <c r="A6" s="327"/>
      <c r="B6" s="309"/>
      <c r="C6" s="309"/>
      <c r="D6" s="352"/>
      <c r="E6" s="300"/>
      <c r="F6" s="309"/>
      <c r="G6" s="312"/>
      <c r="H6" s="303"/>
      <c r="I6" s="331" t="s">
        <v>6</v>
      </c>
      <c r="J6" s="320" t="s">
        <v>7</v>
      </c>
      <c r="K6" s="332"/>
      <c r="L6" s="329" t="s">
        <v>22</v>
      </c>
      <c r="M6" s="303"/>
      <c r="N6" s="303"/>
      <c r="O6" s="389" t="s">
        <v>15</v>
      </c>
      <c r="P6" s="320" t="s">
        <v>8</v>
      </c>
      <c r="Q6" s="321"/>
      <c r="R6" s="322"/>
    </row>
    <row r="7" spans="1:21" ht="112.5" customHeight="1" thickBot="1">
      <c r="A7" s="328"/>
      <c r="B7" s="310"/>
      <c r="C7" s="310"/>
      <c r="D7" s="353"/>
      <c r="E7" s="301"/>
      <c r="F7" s="310"/>
      <c r="G7" s="313"/>
      <c r="H7" s="304"/>
      <c r="I7" s="328"/>
      <c r="J7" s="7" t="s">
        <v>6</v>
      </c>
      <c r="K7" s="6" t="s">
        <v>16</v>
      </c>
      <c r="L7" s="330"/>
      <c r="M7" s="304"/>
      <c r="N7" s="304"/>
      <c r="O7" s="390"/>
      <c r="P7" s="8" t="s">
        <v>40</v>
      </c>
      <c r="Q7" s="8" t="s">
        <v>41</v>
      </c>
      <c r="R7" s="9" t="s">
        <v>42</v>
      </c>
    </row>
    <row r="8" spans="1:21" s="120" customFormat="1">
      <c r="A8" s="348" t="s">
        <v>45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50"/>
    </row>
    <row r="9" spans="1:21" s="120" customFormat="1">
      <c r="A9" s="336" t="s">
        <v>78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</row>
    <row r="10" spans="1:21" ht="15" customHeight="1" thickBot="1">
      <c r="A10" s="128" t="s">
        <v>9</v>
      </c>
      <c r="B10" s="339" t="s">
        <v>46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21" ht="13.5" thickBot="1">
      <c r="A11" s="13" t="s">
        <v>9</v>
      </c>
      <c r="B11" s="14" t="s">
        <v>9</v>
      </c>
      <c r="C11" s="342" t="s">
        <v>47</v>
      </c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4"/>
    </row>
    <row r="12" spans="1:21">
      <c r="A12" s="345" t="s">
        <v>9</v>
      </c>
      <c r="B12" s="357" t="s">
        <v>9</v>
      </c>
      <c r="C12" s="360" t="s">
        <v>9</v>
      </c>
      <c r="D12" s="363" t="s">
        <v>51</v>
      </c>
      <c r="E12" s="401"/>
      <c r="F12" s="354" t="s">
        <v>44</v>
      </c>
      <c r="G12" s="333" t="s">
        <v>53</v>
      </c>
      <c r="H12" s="243" t="s">
        <v>43</v>
      </c>
      <c r="I12" s="170">
        <f>J12+L12</f>
        <v>15</v>
      </c>
      <c r="J12" s="171">
        <v>15</v>
      </c>
      <c r="K12" s="171"/>
      <c r="L12" s="172"/>
      <c r="M12" s="186"/>
      <c r="N12" s="186"/>
      <c r="O12" s="314" t="s">
        <v>80</v>
      </c>
      <c r="P12" s="57">
        <v>1</v>
      </c>
      <c r="Q12" s="57"/>
      <c r="R12" s="58"/>
    </row>
    <row r="13" spans="1:21">
      <c r="A13" s="346"/>
      <c r="B13" s="358"/>
      <c r="C13" s="361"/>
      <c r="D13" s="364"/>
      <c r="E13" s="402"/>
      <c r="F13" s="355"/>
      <c r="G13" s="334"/>
      <c r="H13" s="238" t="s">
        <v>52</v>
      </c>
      <c r="I13" s="245">
        <f>J13+L13</f>
        <v>85</v>
      </c>
      <c r="J13" s="242">
        <v>85</v>
      </c>
      <c r="K13" s="242"/>
      <c r="L13" s="242"/>
      <c r="M13" s="133"/>
      <c r="N13" s="133"/>
      <c r="O13" s="315"/>
      <c r="P13" s="59"/>
      <c r="Q13" s="59"/>
      <c r="R13" s="60"/>
    </row>
    <row r="14" spans="1:21">
      <c r="A14" s="346"/>
      <c r="B14" s="358"/>
      <c r="C14" s="361"/>
      <c r="D14" s="364"/>
      <c r="E14" s="402"/>
      <c r="F14" s="355"/>
      <c r="G14" s="334"/>
      <c r="H14" s="239"/>
      <c r="I14" s="246"/>
      <c r="J14" s="33"/>
      <c r="K14" s="33"/>
      <c r="L14" s="33"/>
      <c r="M14" s="187"/>
      <c r="N14" s="187"/>
      <c r="O14" s="315"/>
      <c r="P14" s="61"/>
      <c r="Q14" s="61"/>
      <c r="R14" s="62"/>
      <c r="T14" s="17"/>
    </row>
    <row r="15" spans="1:21">
      <c r="A15" s="346"/>
      <c r="B15" s="358"/>
      <c r="C15" s="361"/>
      <c r="D15" s="364"/>
      <c r="E15" s="402"/>
      <c r="F15" s="355"/>
      <c r="G15" s="334"/>
      <c r="H15" s="240"/>
      <c r="I15" s="246"/>
      <c r="J15" s="33"/>
      <c r="K15" s="33"/>
      <c r="L15" s="33"/>
      <c r="M15" s="34"/>
      <c r="N15" s="34"/>
      <c r="O15" s="315"/>
      <c r="P15" s="59"/>
      <c r="Q15" s="59"/>
      <c r="R15" s="60"/>
    </row>
    <row r="16" spans="1:21">
      <c r="A16" s="346"/>
      <c r="B16" s="358"/>
      <c r="C16" s="361"/>
      <c r="D16" s="364"/>
      <c r="E16" s="402"/>
      <c r="F16" s="355"/>
      <c r="G16" s="334"/>
      <c r="H16" s="239"/>
      <c r="I16" s="246"/>
      <c r="J16" s="33"/>
      <c r="K16" s="33"/>
      <c r="L16" s="33"/>
      <c r="M16" s="187"/>
      <c r="N16" s="187"/>
      <c r="O16" s="393" t="s">
        <v>81</v>
      </c>
      <c r="P16" s="116">
        <v>250</v>
      </c>
      <c r="Q16" s="116"/>
      <c r="R16" s="117"/>
      <c r="T16" s="17"/>
    </row>
    <row r="17" spans="1:22">
      <c r="A17" s="346"/>
      <c r="B17" s="358"/>
      <c r="C17" s="361"/>
      <c r="D17" s="364"/>
      <c r="E17" s="402"/>
      <c r="F17" s="355"/>
      <c r="G17" s="334"/>
      <c r="H17" s="240"/>
      <c r="I17" s="246"/>
      <c r="J17" s="33"/>
      <c r="K17" s="33"/>
      <c r="L17" s="33"/>
      <c r="M17" s="34"/>
      <c r="N17" s="34"/>
      <c r="O17" s="315"/>
      <c r="P17" s="59"/>
      <c r="Q17" s="59"/>
      <c r="R17" s="60"/>
    </row>
    <row r="18" spans="1:22">
      <c r="A18" s="346"/>
      <c r="B18" s="358"/>
      <c r="C18" s="361"/>
      <c r="D18" s="364"/>
      <c r="E18" s="402"/>
      <c r="F18" s="355"/>
      <c r="G18" s="334"/>
      <c r="H18" s="241"/>
      <c r="I18" s="247"/>
      <c r="J18" s="101"/>
      <c r="K18" s="101"/>
      <c r="L18" s="101"/>
      <c r="M18" s="73"/>
      <c r="N18" s="73"/>
      <c r="O18" s="315"/>
      <c r="P18" s="61"/>
      <c r="Q18" s="61"/>
      <c r="R18" s="62"/>
      <c r="T18" s="17"/>
    </row>
    <row r="19" spans="1:22" ht="13.5" thickBot="1">
      <c r="A19" s="347"/>
      <c r="B19" s="359"/>
      <c r="C19" s="362"/>
      <c r="D19" s="365"/>
      <c r="E19" s="403"/>
      <c r="F19" s="356"/>
      <c r="G19" s="335"/>
      <c r="H19" s="244" t="s">
        <v>10</v>
      </c>
      <c r="I19" s="248">
        <f t="shared" ref="I19:N19" si="0">SUM(I12:I18)</f>
        <v>100</v>
      </c>
      <c r="J19" s="40">
        <f t="shared" si="0"/>
        <v>100</v>
      </c>
      <c r="K19" s="249">
        <f t="shared" si="0"/>
        <v>0</v>
      </c>
      <c r="L19" s="250">
        <f t="shared" si="0"/>
        <v>0</v>
      </c>
      <c r="M19" s="54">
        <f t="shared" si="0"/>
        <v>0</v>
      </c>
      <c r="N19" s="54">
        <f t="shared" si="0"/>
        <v>0</v>
      </c>
      <c r="O19" s="394"/>
      <c r="P19" s="63"/>
      <c r="Q19" s="63"/>
      <c r="R19" s="64"/>
      <c r="T19" s="17"/>
    </row>
    <row r="20" spans="1:22" ht="18" customHeight="1">
      <c r="A20" s="345" t="s">
        <v>9</v>
      </c>
      <c r="B20" s="357" t="s">
        <v>9</v>
      </c>
      <c r="C20" s="360" t="s">
        <v>11</v>
      </c>
      <c r="D20" s="363" t="s">
        <v>91</v>
      </c>
      <c r="E20" s="384"/>
      <c r="F20" s="396" t="s">
        <v>44</v>
      </c>
      <c r="G20" s="399" t="s">
        <v>53</v>
      </c>
      <c r="H20" s="146" t="s">
        <v>43</v>
      </c>
      <c r="I20" s="188">
        <v>60</v>
      </c>
      <c r="J20" s="32">
        <v>60</v>
      </c>
      <c r="K20" s="188"/>
      <c r="L20" s="172"/>
      <c r="M20" s="186">
        <v>150</v>
      </c>
      <c r="N20" s="186">
        <v>200</v>
      </c>
      <c r="O20" s="180" t="s">
        <v>58</v>
      </c>
      <c r="P20" s="84"/>
      <c r="Q20" s="84">
        <v>8</v>
      </c>
      <c r="R20" s="85">
        <v>10</v>
      </c>
      <c r="S20" s="81"/>
      <c r="T20" s="82"/>
      <c r="U20" s="82"/>
      <c r="V20" s="82"/>
    </row>
    <row r="21" spans="1:22" ht="25.5">
      <c r="A21" s="346"/>
      <c r="B21" s="358"/>
      <c r="C21" s="361"/>
      <c r="D21" s="364"/>
      <c r="E21" s="385"/>
      <c r="F21" s="397"/>
      <c r="G21" s="334"/>
      <c r="H21" s="19"/>
      <c r="I21" s="178">
        <f>J21+L21</f>
        <v>0</v>
      </c>
      <c r="J21" s="32"/>
      <c r="K21" s="178"/>
      <c r="L21" s="33"/>
      <c r="M21" s="34"/>
      <c r="N21" s="34"/>
      <c r="O21" s="181" t="s">
        <v>60</v>
      </c>
      <c r="P21" s="77"/>
      <c r="Q21" s="77">
        <v>5</v>
      </c>
      <c r="R21" s="78">
        <v>10</v>
      </c>
      <c r="S21" s="81"/>
      <c r="T21" s="82"/>
      <c r="U21" s="82"/>
      <c r="V21" s="82"/>
    </row>
    <row r="22" spans="1:22" ht="41.25" customHeight="1">
      <c r="A22" s="346"/>
      <c r="B22" s="358"/>
      <c r="C22" s="361"/>
      <c r="D22" s="237"/>
      <c r="E22" s="385"/>
      <c r="F22" s="397"/>
      <c r="G22" s="334"/>
      <c r="H22" s="19"/>
      <c r="I22" s="178">
        <f>J22+L22</f>
        <v>0</v>
      </c>
      <c r="J22" s="32"/>
      <c r="K22" s="178"/>
      <c r="L22" s="33"/>
      <c r="M22" s="187"/>
      <c r="N22" s="187"/>
      <c r="O22" s="182" t="s">
        <v>61</v>
      </c>
      <c r="P22" s="65"/>
      <c r="Q22" s="65">
        <v>8</v>
      </c>
      <c r="R22" s="66">
        <v>10</v>
      </c>
      <c r="S22" s="81"/>
      <c r="T22" s="82"/>
      <c r="U22" s="82"/>
      <c r="V22" s="82"/>
    </row>
    <row r="23" spans="1:22" ht="28.5" customHeight="1">
      <c r="A23" s="346"/>
      <c r="B23" s="358"/>
      <c r="C23" s="361"/>
      <c r="D23" s="211"/>
      <c r="E23" s="385"/>
      <c r="F23" s="397"/>
      <c r="G23" s="334"/>
      <c r="H23" s="19"/>
      <c r="I23" s="178">
        <f>J23+L23</f>
        <v>0</v>
      </c>
      <c r="J23" s="32"/>
      <c r="K23" s="178"/>
      <c r="L23" s="33"/>
      <c r="M23" s="34"/>
      <c r="N23" s="34"/>
      <c r="O23" s="181" t="s">
        <v>62</v>
      </c>
      <c r="P23" s="77"/>
      <c r="Q23" s="77">
        <v>5</v>
      </c>
      <c r="R23" s="78">
        <v>10</v>
      </c>
      <c r="S23" s="81"/>
      <c r="T23" s="82"/>
      <c r="U23" s="82"/>
      <c r="V23" s="82"/>
    </row>
    <row r="24" spans="1:22" ht="25.5">
      <c r="A24" s="346"/>
      <c r="B24" s="358"/>
      <c r="C24" s="361"/>
      <c r="D24" s="211"/>
      <c r="E24" s="385"/>
      <c r="F24" s="397"/>
      <c r="G24" s="334"/>
      <c r="H24" s="19"/>
      <c r="I24" s="178">
        <f>J24+L24</f>
        <v>0</v>
      </c>
      <c r="J24" s="100"/>
      <c r="K24" s="178"/>
      <c r="L24" s="33"/>
      <c r="M24" s="187"/>
      <c r="N24" s="187"/>
      <c r="O24" s="182" t="s">
        <v>59</v>
      </c>
      <c r="P24" s="65"/>
      <c r="Q24" s="65">
        <v>15</v>
      </c>
      <c r="R24" s="66">
        <v>20</v>
      </c>
      <c r="S24" s="81"/>
      <c r="T24" s="82"/>
      <c r="U24" s="82"/>
      <c r="V24" s="82"/>
    </row>
    <row r="25" spans="1:22" ht="27.75" customHeight="1" thickBot="1">
      <c r="A25" s="347"/>
      <c r="B25" s="359"/>
      <c r="C25" s="362"/>
      <c r="D25" s="208"/>
      <c r="E25" s="395"/>
      <c r="F25" s="398"/>
      <c r="G25" s="400"/>
      <c r="H25" s="18" t="s">
        <v>10</v>
      </c>
      <c r="I25" s="39">
        <f t="shared" ref="I25:N25" si="1">SUM(I20:I24)</f>
        <v>60</v>
      </c>
      <c r="J25" s="40">
        <f t="shared" si="1"/>
        <v>60</v>
      </c>
      <c r="K25" s="40">
        <f t="shared" si="1"/>
        <v>0</v>
      </c>
      <c r="L25" s="99">
        <f t="shared" si="1"/>
        <v>0</v>
      </c>
      <c r="M25" s="42">
        <f t="shared" si="1"/>
        <v>150</v>
      </c>
      <c r="N25" s="42">
        <f t="shared" si="1"/>
        <v>200</v>
      </c>
      <c r="O25" s="185" t="s">
        <v>63</v>
      </c>
      <c r="P25" s="298">
        <v>2</v>
      </c>
      <c r="Q25" s="79">
        <v>2</v>
      </c>
      <c r="R25" s="80">
        <v>3</v>
      </c>
      <c r="S25" s="81"/>
      <c r="T25" s="82"/>
      <c r="U25" s="82"/>
      <c r="V25" s="82"/>
    </row>
    <row r="26" spans="1:22" ht="13.5" thickBot="1">
      <c r="A26" s="13" t="s">
        <v>9</v>
      </c>
      <c r="B26" s="93" t="s">
        <v>9</v>
      </c>
      <c r="C26" s="469" t="s">
        <v>12</v>
      </c>
      <c r="D26" s="379"/>
      <c r="E26" s="379"/>
      <c r="F26" s="379"/>
      <c r="G26" s="379"/>
      <c r="H26" s="470"/>
      <c r="I26" s="183">
        <f t="shared" ref="I26:N26" si="2">SUM(I25,I19)</f>
        <v>160</v>
      </c>
      <c r="J26" s="183">
        <f t="shared" si="2"/>
        <v>160</v>
      </c>
      <c r="K26" s="183">
        <f t="shared" si="2"/>
        <v>0</v>
      </c>
      <c r="L26" s="184">
        <f t="shared" si="2"/>
        <v>0</v>
      </c>
      <c r="M26" s="184">
        <f t="shared" si="2"/>
        <v>150</v>
      </c>
      <c r="N26" s="183">
        <f t="shared" si="2"/>
        <v>200</v>
      </c>
      <c r="O26" s="123"/>
      <c r="P26" s="124"/>
      <c r="Q26" s="124"/>
      <c r="R26" s="125"/>
      <c r="S26" s="366"/>
      <c r="T26" s="82"/>
      <c r="U26" s="82"/>
      <c r="V26" s="82"/>
    </row>
    <row r="27" spans="1:22" ht="13.5" thickBot="1">
      <c r="A27" s="13" t="s">
        <v>9</v>
      </c>
      <c r="B27" s="93" t="s">
        <v>11</v>
      </c>
      <c r="C27" s="367" t="s">
        <v>48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9"/>
      <c r="S27" s="366"/>
      <c r="T27" s="83"/>
      <c r="U27" s="83"/>
      <c r="V27" s="83"/>
    </row>
    <row r="28" spans="1:22" ht="13.5" customHeight="1">
      <c r="A28" s="150" t="s">
        <v>9</v>
      </c>
      <c r="B28" s="152" t="s">
        <v>11</v>
      </c>
      <c r="C28" s="154" t="s">
        <v>9</v>
      </c>
      <c r="D28" s="391" t="s">
        <v>54</v>
      </c>
      <c r="E28" s="386" t="s">
        <v>72</v>
      </c>
      <c r="F28" s="159" t="s">
        <v>56</v>
      </c>
      <c r="G28" s="129" t="s">
        <v>53</v>
      </c>
      <c r="H28" s="21" t="s">
        <v>43</v>
      </c>
      <c r="I28" s="27">
        <f>J28+L28</f>
        <v>1272.0999999999999</v>
      </c>
      <c r="J28" s="28">
        <f>42.6+16.4</f>
        <v>59</v>
      </c>
      <c r="K28" s="28"/>
      <c r="L28" s="29">
        <v>1213.0999999999999</v>
      </c>
      <c r="M28" s="30">
        <v>933.6</v>
      </c>
      <c r="N28" s="30">
        <v>0</v>
      </c>
      <c r="O28" s="370" t="s">
        <v>85</v>
      </c>
      <c r="P28" s="474">
        <v>93</v>
      </c>
      <c r="Q28" s="57"/>
      <c r="R28" s="58"/>
      <c r="T28" s="17"/>
    </row>
    <row r="29" spans="1:22" ht="13.5" customHeight="1">
      <c r="A29" s="151"/>
      <c r="B29" s="153"/>
      <c r="C29" s="155"/>
      <c r="D29" s="392"/>
      <c r="E29" s="387"/>
      <c r="F29" s="160"/>
      <c r="G29" s="130"/>
      <c r="H29" s="46" t="s">
        <v>55</v>
      </c>
      <c r="I29" s="119">
        <f>J29+L29</f>
        <v>1666.7</v>
      </c>
      <c r="J29" s="32"/>
      <c r="K29" s="32"/>
      <c r="L29" s="33">
        <v>1666.7</v>
      </c>
      <c r="M29" s="34"/>
      <c r="N29" s="34"/>
      <c r="O29" s="371"/>
      <c r="P29" s="475"/>
      <c r="Q29" s="206">
        <v>100</v>
      </c>
      <c r="R29" s="62"/>
      <c r="T29" s="17"/>
    </row>
    <row r="30" spans="1:22" ht="13.5" customHeight="1">
      <c r="A30" s="151"/>
      <c r="B30" s="153"/>
      <c r="C30" s="155"/>
      <c r="D30" s="392"/>
      <c r="E30" s="387"/>
      <c r="F30" s="160"/>
      <c r="G30" s="130"/>
      <c r="H30" s="22" t="s">
        <v>52</v>
      </c>
      <c r="I30" s="119">
        <f>J30+L30</f>
        <v>6202.8</v>
      </c>
      <c r="J30" s="36"/>
      <c r="K30" s="36"/>
      <c r="L30" s="37">
        <v>6202.8</v>
      </c>
      <c r="M30" s="133"/>
      <c r="N30" s="133"/>
      <c r="O30" s="371"/>
      <c r="P30" s="61"/>
      <c r="Q30" s="61"/>
      <c r="R30" s="62"/>
      <c r="T30" s="17"/>
    </row>
    <row r="31" spans="1:22" ht="13.5" customHeight="1" thickBot="1">
      <c r="A31" s="126"/>
      <c r="B31" s="127"/>
      <c r="C31" s="156"/>
      <c r="D31" s="164"/>
      <c r="E31" s="388"/>
      <c r="F31" s="161"/>
      <c r="G31" s="131"/>
      <c r="H31" s="18" t="s">
        <v>10</v>
      </c>
      <c r="I31" s="39">
        <f t="shared" ref="I31:N31" si="3">SUM(I28:I30)</f>
        <v>9141.6</v>
      </c>
      <c r="J31" s="40">
        <f t="shared" si="3"/>
        <v>59</v>
      </c>
      <c r="K31" s="40">
        <f t="shared" si="3"/>
        <v>0</v>
      </c>
      <c r="L31" s="40">
        <f t="shared" si="3"/>
        <v>9082.6</v>
      </c>
      <c r="M31" s="42">
        <f t="shared" si="3"/>
        <v>933.6</v>
      </c>
      <c r="N31" s="42">
        <f t="shared" si="3"/>
        <v>0</v>
      </c>
      <c r="O31" s="372"/>
      <c r="P31" s="63"/>
      <c r="Q31" s="63"/>
      <c r="R31" s="64"/>
      <c r="T31" s="17"/>
    </row>
    <row r="32" spans="1:22" ht="25.5" customHeight="1">
      <c r="A32" s="111" t="s">
        <v>9</v>
      </c>
      <c r="B32" s="112" t="s">
        <v>11</v>
      </c>
      <c r="C32" s="95" t="s">
        <v>11</v>
      </c>
      <c r="D32" s="363" t="s">
        <v>69</v>
      </c>
      <c r="E32" s="384"/>
      <c r="F32" s="159" t="s">
        <v>44</v>
      </c>
      <c r="G32" s="129" t="s">
        <v>53</v>
      </c>
      <c r="H32" s="21" t="s">
        <v>43</v>
      </c>
      <c r="I32" s="27">
        <f>J32+L32</f>
        <v>87.2</v>
      </c>
      <c r="J32" s="28">
        <v>87.2</v>
      </c>
      <c r="K32" s="28"/>
      <c r="L32" s="29"/>
      <c r="M32" s="102"/>
      <c r="N32" s="102"/>
      <c r="O32" s="135" t="s">
        <v>64</v>
      </c>
      <c r="P32" s="136">
        <v>1</v>
      </c>
      <c r="Q32" s="106"/>
      <c r="R32" s="107"/>
      <c r="T32" s="17"/>
    </row>
    <row r="33" spans="1:20" ht="24">
      <c r="A33" s="113"/>
      <c r="B33" s="109"/>
      <c r="C33" s="110"/>
      <c r="D33" s="364"/>
      <c r="E33" s="385"/>
      <c r="F33" s="160"/>
      <c r="G33" s="130"/>
      <c r="H33" s="46" t="s">
        <v>52</v>
      </c>
      <c r="I33" s="196">
        <f>J33+L33</f>
        <v>494.1</v>
      </c>
      <c r="J33" s="199">
        <v>494.1</v>
      </c>
      <c r="K33" s="199"/>
      <c r="L33" s="200"/>
      <c r="M33" s="103"/>
      <c r="N33" s="103"/>
      <c r="O33" s="137" t="s">
        <v>82</v>
      </c>
      <c r="P33" s="138">
        <v>1</v>
      </c>
      <c r="Q33" s="105"/>
      <c r="R33" s="108"/>
      <c r="T33" s="17"/>
    </row>
    <row r="34" spans="1:20" ht="24.75" thickBot="1">
      <c r="A34" s="114"/>
      <c r="B34" s="115"/>
      <c r="C34" s="96"/>
      <c r="D34" s="208"/>
      <c r="E34" s="97"/>
      <c r="F34" s="161"/>
      <c r="G34" s="131"/>
      <c r="H34" s="18" t="s">
        <v>10</v>
      </c>
      <c r="I34" s="98">
        <f t="shared" ref="I34:N34" si="4">SUM(I32:I33)</f>
        <v>581.30000000000007</v>
      </c>
      <c r="J34" s="40">
        <f t="shared" si="4"/>
        <v>581.30000000000007</v>
      </c>
      <c r="K34" s="40">
        <f t="shared" si="4"/>
        <v>0</v>
      </c>
      <c r="L34" s="99">
        <f t="shared" si="4"/>
        <v>0</v>
      </c>
      <c r="M34" s="104">
        <f t="shared" si="4"/>
        <v>0</v>
      </c>
      <c r="N34" s="104">
        <f t="shared" si="4"/>
        <v>0</v>
      </c>
      <c r="O34" s="139" t="s">
        <v>83</v>
      </c>
      <c r="P34" s="140">
        <v>1</v>
      </c>
      <c r="Q34" s="86"/>
      <c r="R34" s="87"/>
      <c r="T34" s="17"/>
    </row>
    <row r="35" spans="1:20" ht="13.5" thickBot="1">
      <c r="A35" s="23" t="s">
        <v>9</v>
      </c>
      <c r="B35" s="14" t="s">
        <v>11</v>
      </c>
      <c r="C35" s="379" t="s">
        <v>12</v>
      </c>
      <c r="D35" s="379"/>
      <c r="E35" s="379"/>
      <c r="F35" s="379"/>
      <c r="G35" s="379"/>
      <c r="H35" s="380"/>
      <c r="I35" s="43">
        <f>SUM(I34,I31)</f>
        <v>9722.9</v>
      </c>
      <c r="J35" s="43">
        <f>J34+J31</f>
        <v>640.30000000000007</v>
      </c>
      <c r="K35" s="43">
        <f>K34+K31</f>
        <v>0</v>
      </c>
      <c r="L35" s="44">
        <f>L34+L31</f>
        <v>9082.6</v>
      </c>
      <c r="M35" s="44">
        <f>M34+M31</f>
        <v>933.6</v>
      </c>
      <c r="N35" s="43">
        <f>N34+N31</f>
        <v>0</v>
      </c>
      <c r="O35" s="381"/>
      <c r="P35" s="382"/>
      <c r="Q35" s="382"/>
      <c r="R35" s="383"/>
    </row>
    <row r="36" spans="1:20" ht="13.5" thickBot="1">
      <c r="A36" s="23" t="s">
        <v>9</v>
      </c>
      <c r="B36" s="373" t="s">
        <v>13</v>
      </c>
      <c r="C36" s="374"/>
      <c r="D36" s="374"/>
      <c r="E36" s="374"/>
      <c r="F36" s="374"/>
      <c r="G36" s="374"/>
      <c r="H36" s="375"/>
      <c r="I36" s="25">
        <f>SUM(I26,I35)</f>
        <v>9882.9</v>
      </c>
      <c r="J36" s="25">
        <f>SUM(J26,J35)</f>
        <v>800.30000000000007</v>
      </c>
      <c r="K36" s="25">
        <f>SUM(K26,K35)</f>
        <v>0</v>
      </c>
      <c r="L36" s="26">
        <f>SUM(L26,L35)</f>
        <v>9082.6</v>
      </c>
      <c r="M36" s="26">
        <f>SUM(M35,M26)</f>
        <v>1083.5999999999999</v>
      </c>
      <c r="N36" s="25">
        <f>SUM(N26,N35)</f>
        <v>200</v>
      </c>
      <c r="O36" s="376"/>
      <c r="P36" s="377"/>
      <c r="Q36" s="377"/>
      <c r="R36" s="378"/>
    </row>
    <row r="37" spans="1:20" ht="15.75" customHeight="1" thickBot="1">
      <c r="A37" s="12" t="s">
        <v>11</v>
      </c>
      <c r="B37" s="471" t="s">
        <v>49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3"/>
    </row>
    <row r="38" spans="1:20" ht="13.5" thickBot="1">
      <c r="A38" s="13" t="s">
        <v>11</v>
      </c>
      <c r="B38" s="14" t="s">
        <v>9</v>
      </c>
      <c r="C38" s="342" t="s">
        <v>50</v>
      </c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4"/>
    </row>
    <row r="39" spans="1:20" ht="38.25">
      <c r="A39" s="434" t="s">
        <v>11</v>
      </c>
      <c r="B39" s="441" t="s">
        <v>9</v>
      </c>
      <c r="C39" s="444" t="s">
        <v>9</v>
      </c>
      <c r="D39" s="450" t="s">
        <v>57</v>
      </c>
      <c r="E39" s="401"/>
      <c r="F39" s="354"/>
      <c r="G39" s="447" t="s">
        <v>53</v>
      </c>
      <c r="H39" s="48" t="s">
        <v>43</v>
      </c>
      <c r="I39" s="27">
        <f>J39+L39</f>
        <v>49.5</v>
      </c>
      <c r="J39" s="28">
        <v>49.5</v>
      </c>
      <c r="K39" s="28">
        <v>0.8</v>
      </c>
      <c r="L39" s="29"/>
      <c r="M39" s="30"/>
      <c r="N39" s="30"/>
      <c r="O39" s="118" t="s">
        <v>65</v>
      </c>
      <c r="P39" s="67">
        <v>1</v>
      </c>
      <c r="Q39" s="67"/>
      <c r="R39" s="68"/>
      <c r="S39" s="75"/>
      <c r="T39" s="82"/>
    </row>
    <row r="40" spans="1:20" ht="38.25">
      <c r="A40" s="435"/>
      <c r="B40" s="442"/>
      <c r="C40" s="445"/>
      <c r="D40" s="451"/>
      <c r="E40" s="402"/>
      <c r="F40" s="355"/>
      <c r="G40" s="448"/>
      <c r="H40" s="49" t="s">
        <v>52</v>
      </c>
      <c r="I40" s="31">
        <f>J40+L40</f>
        <v>152.19999999999999</v>
      </c>
      <c r="J40" s="32">
        <v>152.19999999999999</v>
      </c>
      <c r="K40" s="32">
        <v>3.8</v>
      </c>
      <c r="L40" s="33"/>
      <c r="M40" s="34"/>
      <c r="N40" s="34"/>
      <c r="O40" s="76" t="s">
        <v>68</v>
      </c>
      <c r="P40" s="88">
        <v>1</v>
      </c>
      <c r="Q40" s="88"/>
      <c r="R40" s="89"/>
      <c r="S40" s="75"/>
      <c r="T40" s="82"/>
    </row>
    <row r="41" spans="1:20" ht="78.75" customHeight="1">
      <c r="A41" s="435"/>
      <c r="B41" s="442"/>
      <c r="C41" s="445"/>
      <c r="D41" s="451"/>
      <c r="E41" s="402"/>
      <c r="F41" s="355"/>
      <c r="G41" s="448"/>
      <c r="H41" s="47"/>
      <c r="I41" s="35"/>
      <c r="J41" s="36"/>
      <c r="K41" s="36"/>
      <c r="L41" s="37"/>
      <c r="M41" s="38"/>
      <c r="N41" s="38"/>
      <c r="O41" s="20" t="s">
        <v>66</v>
      </c>
      <c r="P41" s="61">
        <v>1</v>
      </c>
      <c r="Q41" s="61"/>
      <c r="R41" s="62"/>
      <c r="S41" s="75"/>
      <c r="T41" s="82"/>
    </row>
    <row r="42" spans="1:20" ht="26.25" thickBot="1">
      <c r="A42" s="436"/>
      <c r="B42" s="443"/>
      <c r="C42" s="446"/>
      <c r="D42" s="452"/>
      <c r="E42" s="403"/>
      <c r="F42" s="356"/>
      <c r="G42" s="449"/>
      <c r="H42" s="18" t="s">
        <v>10</v>
      </c>
      <c r="I42" s="39">
        <f t="shared" ref="I42:N42" si="5">SUM(I39:I41)</f>
        <v>201.7</v>
      </c>
      <c r="J42" s="40">
        <f t="shared" si="5"/>
        <v>201.7</v>
      </c>
      <c r="K42" s="40">
        <f t="shared" si="5"/>
        <v>4.5999999999999996</v>
      </c>
      <c r="L42" s="40">
        <f t="shared" si="5"/>
        <v>0</v>
      </c>
      <c r="M42" s="42">
        <f t="shared" si="5"/>
        <v>0</v>
      </c>
      <c r="N42" s="42">
        <f t="shared" si="5"/>
        <v>0</v>
      </c>
      <c r="O42" s="90" t="s">
        <v>67</v>
      </c>
      <c r="P42" s="94">
        <v>1</v>
      </c>
      <c r="Q42" s="91"/>
      <c r="R42" s="92"/>
      <c r="S42" s="75"/>
      <c r="T42" s="82"/>
    </row>
    <row r="43" spans="1:20" ht="21" customHeight="1">
      <c r="A43" s="345" t="s">
        <v>11</v>
      </c>
      <c r="B43" s="357" t="s">
        <v>9</v>
      </c>
      <c r="C43" s="444" t="s">
        <v>11</v>
      </c>
      <c r="D43" s="391" t="s">
        <v>93</v>
      </c>
      <c r="E43" s="384"/>
      <c r="F43" s="457"/>
      <c r="G43" s="333" t="s">
        <v>53</v>
      </c>
      <c r="H43" s="146" t="s">
        <v>43</v>
      </c>
      <c r="I43" s="170">
        <f>J43+L43</f>
        <v>84.9</v>
      </c>
      <c r="J43" s="171">
        <v>84.9</v>
      </c>
      <c r="K43" s="171"/>
      <c r="L43" s="172"/>
      <c r="M43" s="141">
        <v>179.5</v>
      </c>
      <c r="N43" s="207">
        <v>199.5</v>
      </c>
      <c r="O43" s="147" t="s">
        <v>84</v>
      </c>
      <c r="P43" s="148"/>
      <c r="Q43" s="148">
        <v>1</v>
      </c>
      <c r="R43" s="149">
        <v>1</v>
      </c>
      <c r="S43" s="75"/>
      <c r="T43" s="82"/>
    </row>
    <row r="44" spans="1:20" ht="42.75" customHeight="1">
      <c r="A44" s="346"/>
      <c r="B44" s="358"/>
      <c r="C44" s="445"/>
      <c r="D44" s="392"/>
      <c r="E44" s="385"/>
      <c r="F44" s="458"/>
      <c r="G44" s="459"/>
      <c r="H44" s="19"/>
      <c r="I44" s="169"/>
      <c r="J44" s="32"/>
      <c r="K44" s="32"/>
      <c r="L44" s="33"/>
      <c r="M44" s="167"/>
      <c r="N44" s="175"/>
      <c r="O44" s="209" t="s">
        <v>79</v>
      </c>
      <c r="P44" s="148">
        <v>1</v>
      </c>
      <c r="Q44" s="148"/>
      <c r="R44" s="149">
        <v>1</v>
      </c>
      <c r="S44" s="75"/>
      <c r="T44" s="83"/>
    </row>
    <row r="45" spans="1:20" ht="42" customHeight="1">
      <c r="A45" s="151"/>
      <c r="B45" s="153"/>
      <c r="C45" s="162"/>
      <c r="D45" s="143" t="s">
        <v>89</v>
      </c>
      <c r="E45" s="158"/>
      <c r="F45" s="163"/>
      <c r="G45" s="157"/>
      <c r="H45" s="19"/>
      <c r="I45" s="169"/>
      <c r="J45" s="32"/>
      <c r="K45" s="32"/>
      <c r="L45" s="33"/>
      <c r="M45" s="167"/>
      <c r="N45" s="175"/>
      <c r="O45" s="210" t="s">
        <v>88</v>
      </c>
      <c r="P45" s="212">
        <v>1</v>
      </c>
      <c r="Q45" s="212"/>
      <c r="R45" s="213"/>
      <c r="S45" s="75"/>
      <c r="T45" s="83"/>
    </row>
    <row r="46" spans="1:20" ht="12.75" customHeight="1">
      <c r="A46" s="151"/>
      <c r="B46" s="153"/>
      <c r="C46" s="162"/>
      <c r="D46" s="462" t="s">
        <v>95</v>
      </c>
      <c r="E46" s="158"/>
      <c r="F46" s="163"/>
      <c r="G46" s="157"/>
      <c r="H46" s="166"/>
      <c r="I46" s="35"/>
      <c r="J46" s="100"/>
      <c r="K46" s="100"/>
      <c r="L46" s="101"/>
      <c r="M46" s="173"/>
      <c r="N46" s="174"/>
      <c r="O46" s="210"/>
      <c r="P46" s="212"/>
      <c r="Q46" s="212"/>
      <c r="R46" s="213"/>
      <c r="T46" s="17"/>
    </row>
    <row r="47" spans="1:20" ht="37.5" customHeight="1">
      <c r="A47" s="151"/>
      <c r="B47" s="153"/>
      <c r="C47" s="162"/>
      <c r="D47" s="463"/>
      <c r="E47" s="158"/>
      <c r="F47" s="163"/>
      <c r="G47" s="157"/>
      <c r="H47" s="201" t="s">
        <v>10</v>
      </c>
      <c r="I47" s="202">
        <f t="shared" ref="I47:N47" si="6">SUM(I43:I46)</f>
        <v>84.9</v>
      </c>
      <c r="J47" s="202">
        <f t="shared" si="6"/>
        <v>84.9</v>
      </c>
      <c r="K47" s="202">
        <f t="shared" si="6"/>
        <v>0</v>
      </c>
      <c r="L47" s="203">
        <f t="shared" si="6"/>
        <v>0</v>
      </c>
      <c r="M47" s="204">
        <f t="shared" si="6"/>
        <v>179.5</v>
      </c>
      <c r="N47" s="202">
        <f t="shared" si="6"/>
        <v>199.5</v>
      </c>
      <c r="O47" s="210"/>
      <c r="P47" s="212"/>
      <c r="Q47" s="212"/>
      <c r="R47" s="213"/>
      <c r="T47" s="17"/>
    </row>
    <row r="48" spans="1:20" ht="13.5" thickBot="1">
      <c r="A48" s="144" t="s">
        <v>11</v>
      </c>
      <c r="B48" s="145" t="s">
        <v>9</v>
      </c>
      <c r="C48" s="460" t="s">
        <v>12</v>
      </c>
      <c r="D48" s="461"/>
      <c r="E48" s="461"/>
      <c r="F48" s="461"/>
      <c r="G48" s="461"/>
      <c r="H48" s="461"/>
      <c r="I48" s="192">
        <f>SUM(I47,I42)</f>
        <v>286.60000000000002</v>
      </c>
      <c r="J48" s="193">
        <f>J47+J42</f>
        <v>286.60000000000002</v>
      </c>
      <c r="K48" s="193">
        <f>K47+K42</f>
        <v>4.5999999999999996</v>
      </c>
      <c r="L48" s="194">
        <f>SUM(L47,L42)</f>
        <v>0</v>
      </c>
      <c r="M48" s="189">
        <f>M47+M42</f>
        <v>179.5</v>
      </c>
      <c r="N48" s="189">
        <f>N47+N42</f>
        <v>199.5</v>
      </c>
      <c r="O48" s="454"/>
      <c r="P48" s="455"/>
      <c r="Q48" s="455"/>
      <c r="R48" s="456"/>
    </row>
    <row r="49" spans="1:39" ht="14.25" customHeight="1" thickBot="1">
      <c r="A49" s="13" t="s">
        <v>11</v>
      </c>
      <c r="B49" s="373" t="s">
        <v>13</v>
      </c>
      <c r="C49" s="374"/>
      <c r="D49" s="374"/>
      <c r="E49" s="374"/>
      <c r="F49" s="374"/>
      <c r="G49" s="374"/>
      <c r="H49" s="374"/>
      <c r="I49" s="191">
        <f>SUM(I48)</f>
        <v>286.60000000000002</v>
      </c>
      <c r="J49" s="25">
        <f t="shared" ref="J49:L50" si="7">SUM(J48,J35)</f>
        <v>926.90000000000009</v>
      </c>
      <c r="K49" s="25">
        <f t="shared" si="7"/>
        <v>4.5999999999999996</v>
      </c>
      <c r="L49" s="26">
        <f t="shared" si="7"/>
        <v>9082.6</v>
      </c>
      <c r="M49" s="142">
        <f>SUM(M48)</f>
        <v>179.5</v>
      </c>
      <c r="N49" s="142">
        <f>SUM(N48,N35)</f>
        <v>199.5</v>
      </c>
      <c r="O49" s="376"/>
      <c r="P49" s="377"/>
      <c r="Q49" s="377"/>
      <c r="R49" s="378"/>
    </row>
    <row r="50" spans="1:39" ht="12.75" customHeight="1" thickBot="1">
      <c r="A50" s="24" t="s">
        <v>44</v>
      </c>
      <c r="B50" s="464" t="s">
        <v>76</v>
      </c>
      <c r="C50" s="465"/>
      <c r="D50" s="465"/>
      <c r="E50" s="465"/>
      <c r="F50" s="465"/>
      <c r="G50" s="465"/>
      <c r="H50" s="465"/>
      <c r="I50" s="51">
        <f>SUM(I49,I36)</f>
        <v>10169.5</v>
      </c>
      <c r="J50" s="52">
        <f t="shared" si="7"/>
        <v>1727.2000000000003</v>
      </c>
      <c r="K50" s="52">
        <f t="shared" si="7"/>
        <v>4.5999999999999996</v>
      </c>
      <c r="L50" s="190">
        <f t="shared" si="7"/>
        <v>18165.2</v>
      </c>
      <c r="M50" s="190">
        <f>SUM(M49,M36)</f>
        <v>1263.0999999999999</v>
      </c>
      <c r="N50" s="50">
        <f>SUM(N49,N36)</f>
        <v>399.5</v>
      </c>
      <c r="O50" s="466"/>
      <c r="P50" s="467"/>
      <c r="Q50" s="467"/>
      <c r="R50" s="468"/>
      <c r="S50" s="134"/>
    </row>
    <row r="51" spans="1:39" s="122" customFormat="1" ht="26.25" customHeight="1">
      <c r="A51" s="453" t="s">
        <v>73</v>
      </c>
      <c r="B51" s="453"/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165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</row>
    <row r="52" spans="1:39" s="122" customFormat="1" ht="14.25" customHeight="1" thickBot="1">
      <c r="A52" s="437" t="s">
        <v>17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"/>
      <c r="P52" s="4"/>
      <c r="Q52" s="4"/>
      <c r="R52" s="4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</row>
    <row r="53" spans="1:39" ht="45" customHeight="1" thickBot="1">
      <c r="A53" s="438" t="s">
        <v>14</v>
      </c>
      <c r="B53" s="439"/>
      <c r="C53" s="439"/>
      <c r="D53" s="439"/>
      <c r="E53" s="439"/>
      <c r="F53" s="439"/>
      <c r="G53" s="439"/>
      <c r="H53" s="440"/>
      <c r="I53" s="438" t="s">
        <v>32</v>
      </c>
      <c r="J53" s="439"/>
      <c r="K53" s="439"/>
      <c r="L53" s="440"/>
      <c r="M53" s="53" t="s">
        <v>74</v>
      </c>
      <c r="N53" s="53" t="s">
        <v>75</v>
      </c>
      <c r="R53" s="195"/>
    </row>
    <row r="54" spans="1:39" ht="14.25" customHeight="1">
      <c r="A54" s="425" t="s">
        <v>18</v>
      </c>
      <c r="B54" s="426"/>
      <c r="C54" s="426"/>
      <c r="D54" s="426"/>
      <c r="E54" s="426"/>
      <c r="F54" s="426"/>
      <c r="G54" s="426"/>
      <c r="H54" s="427"/>
      <c r="I54" s="428">
        <f>SUM(I55:L56)</f>
        <v>3235.4</v>
      </c>
      <c r="J54" s="429"/>
      <c r="K54" s="429"/>
      <c r="L54" s="430"/>
      <c r="M54" s="55">
        <f>SUM(M55:M56)</f>
        <v>1263.0999999999999</v>
      </c>
      <c r="N54" s="55">
        <f>SUM(N55:N56)</f>
        <v>399.5</v>
      </c>
      <c r="O54" s="134"/>
    </row>
    <row r="55" spans="1:39" ht="14.25" customHeight="1">
      <c r="A55" s="431" t="s">
        <v>34</v>
      </c>
      <c r="B55" s="432"/>
      <c r="C55" s="432"/>
      <c r="D55" s="432"/>
      <c r="E55" s="432"/>
      <c r="F55" s="432"/>
      <c r="G55" s="432"/>
      <c r="H55" s="433"/>
      <c r="I55" s="407">
        <f>SUMIF(H12:H43,H32,I12:I43)</f>
        <v>1568.7</v>
      </c>
      <c r="J55" s="408"/>
      <c r="K55" s="408"/>
      <c r="L55" s="409"/>
      <c r="M55" s="73">
        <f>SUMIF(H12:H43,H32,M12:M47)</f>
        <v>1263.0999999999999</v>
      </c>
      <c r="N55" s="73">
        <f>SUMIF(H12:H50,"SB",N12:N50)</f>
        <v>399.5</v>
      </c>
    </row>
    <row r="56" spans="1:39" ht="14.25" customHeight="1">
      <c r="A56" s="404" t="s">
        <v>35</v>
      </c>
      <c r="B56" s="405"/>
      <c r="C56" s="405"/>
      <c r="D56" s="405"/>
      <c r="E56" s="405"/>
      <c r="F56" s="405"/>
      <c r="G56" s="405"/>
      <c r="H56" s="406"/>
      <c r="I56" s="407">
        <f>SUMIF(H12:H43,"SB(P)",I12:I47)</f>
        <v>1666.7</v>
      </c>
      <c r="J56" s="408"/>
      <c r="K56" s="408"/>
      <c r="L56" s="409"/>
      <c r="M56" s="73">
        <f>SUMIF(H12:H43,"SB(P)",M12:M47)</f>
        <v>0</v>
      </c>
      <c r="N56" s="73">
        <f>SUMIF(H12:H50,"SB(P)",N12:N50)</f>
        <v>0</v>
      </c>
    </row>
    <row r="57" spans="1:39" ht="14.25" customHeight="1">
      <c r="A57" s="416" t="s">
        <v>19</v>
      </c>
      <c r="B57" s="417"/>
      <c r="C57" s="417"/>
      <c r="D57" s="417"/>
      <c r="E57" s="417"/>
      <c r="F57" s="417"/>
      <c r="G57" s="417"/>
      <c r="H57" s="418"/>
      <c r="I57" s="419">
        <f>SUM(I58:L58)</f>
        <v>6934.1</v>
      </c>
      <c r="J57" s="420"/>
      <c r="K57" s="420"/>
      <c r="L57" s="421"/>
      <c r="M57" s="56">
        <f>SUM(M58:M58)</f>
        <v>0</v>
      </c>
      <c r="N57" s="56">
        <f>SUM(N58:N58)</f>
        <v>0</v>
      </c>
    </row>
    <row r="58" spans="1:39" ht="14.25" customHeight="1">
      <c r="A58" s="422" t="s">
        <v>36</v>
      </c>
      <c r="B58" s="423"/>
      <c r="C58" s="423"/>
      <c r="D58" s="423"/>
      <c r="E58" s="423"/>
      <c r="F58" s="423"/>
      <c r="G58" s="423"/>
      <c r="H58" s="424"/>
      <c r="I58" s="407">
        <f>SUMIF(H12:H43,"ES",I12:I47)</f>
        <v>6934.1</v>
      </c>
      <c r="J58" s="408"/>
      <c r="K58" s="408"/>
      <c r="L58" s="409"/>
      <c r="M58" s="73">
        <f>SUMIF(H12:H43,"ES",M12:M47)</f>
        <v>0</v>
      </c>
      <c r="N58" s="73">
        <f>SUMIF(H12:H50,"ES",N12:N50)</f>
        <v>0</v>
      </c>
    </row>
    <row r="59" spans="1:39" ht="14.25" customHeight="1" thickBot="1">
      <c r="A59" s="410" t="s">
        <v>20</v>
      </c>
      <c r="B59" s="411"/>
      <c r="C59" s="411"/>
      <c r="D59" s="411"/>
      <c r="E59" s="411"/>
      <c r="F59" s="411"/>
      <c r="G59" s="411"/>
      <c r="H59" s="412"/>
      <c r="I59" s="413">
        <f>SUM(I57,I54)</f>
        <v>10169.5</v>
      </c>
      <c r="J59" s="414"/>
      <c r="K59" s="414"/>
      <c r="L59" s="415"/>
      <c r="M59" s="54">
        <f>SUM(M54,M57)</f>
        <v>1263.0999999999999</v>
      </c>
      <c r="N59" s="54">
        <f>SUM(N54,N57)</f>
        <v>399.5</v>
      </c>
    </row>
    <row r="61" spans="1:39">
      <c r="I61" s="195"/>
      <c r="J61" s="195"/>
    </row>
  </sheetData>
  <mergeCells count="93">
    <mergeCell ref="B50:H50"/>
    <mergeCell ref="O50:R50"/>
    <mergeCell ref="C26:H26"/>
    <mergeCell ref="B37:R37"/>
    <mergeCell ref="C38:R38"/>
    <mergeCell ref="P28:P29"/>
    <mergeCell ref="B43:B44"/>
    <mergeCell ref="C48:H48"/>
    <mergeCell ref="D46:D47"/>
    <mergeCell ref="C43:C44"/>
    <mergeCell ref="D20:D21"/>
    <mergeCell ref="O49:R49"/>
    <mergeCell ref="E39:E42"/>
    <mergeCell ref="F39:F42"/>
    <mergeCell ref="G39:G42"/>
    <mergeCell ref="D39:D42"/>
    <mergeCell ref="A51:R51"/>
    <mergeCell ref="B49:H49"/>
    <mergeCell ref="O48:R48"/>
    <mergeCell ref="F43:F44"/>
    <mergeCell ref="G43:G44"/>
    <mergeCell ref="A43:A44"/>
    <mergeCell ref="A54:H54"/>
    <mergeCell ref="I54:L54"/>
    <mergeCell ref="A55:H55"/>
    <mergeCell ref="I55:L55"/>
    <mergeCell ref="A39:A42"/>
    <mergeCell ref="A52:N52"/>
    <mergeCell ref="A53:H53"/>
    <mergeCell ref="I53:L53"/>
    <mergeCell ref="B39:B42"/>
    <mergeCell ref="C39:C42"/>
    <mergeCell ref="A56:H56"/>
    <mergeCell ref="I56:L56"/>
    <mergeCell ref="A59:H59"/>
    <mergeCell ref="I59:L59"/>
    <mergeCell ref="A57:H57"/>
    <mergeCell ref="I57:L57"/>
    <mergeCell ref="A58:H58"/>
    <mergeCell ref="I58:L58"/>
    <mergeCell ref="O6:O7"/>
    <mergeCell ref="B12:B19"/>
    <mergeCell ref="D43:D44"/>
    <mergeCell ref="E43:E44"/>
    <mergeCell ref="D28:D30"/>
    <mergeCell ref="O16:O19"/>
    <mergeCell ref="E20:E25"/>
    <mergeCell ref="F20:F25"/>
    <mergeCell ref="G20:G25"/>
    <mergeCell ref="E12:E19"/>
    <mergeCell ref="S26:S27"/>
    <mergeCell ref="C27:R27"/>
    <mergeCell ref="O28:O31"/>
    <mergeCell ref="B36:H36"/>
    <mergeCell ref="O36:R36"/>
    <mergeCell ref="D32:D33"/>
    <mergeCell ref="C35:H35"/>
    <mergeCell ref="O35:R35"/>
    <mergeCell ref="E32:E33"/>
    <mergeCell ref="E28:E31"/>
    <mergeCell ref="D5:D7"/>
    <mergeCell ref="F12:F19"/>
    <mergeCell ref="A20:A25"/>
    <mergeCell ref="B20:B25"/>
    <mergeCell ref="C20:C25"/>
    <mergeCell ref="C12:C19"/>
    <mergeCell ref="D12:D19"/>
    <mergeCell ref="G12:G19"/>
    <mergeCell ref="A9:R9"/>
    <mergeCell ref="B10:R10"/>
    <mergeCell ref="C11:R11"/>
    <mergeCell ref="A12:A19"/>
    <mergeCell ref="A8:R8"/>
    <mergeCell ref="O12:O15"/>
    <mergeCell ref="A1:R1"/>
    <mergeCell ref="A2:R2"/>
    <mergeCell ref="A3:R3"/>
    <mergeCell ref="P4:R4"/>
    <mergeCell ref="P6:R6"/>
    <mergeCell ref="I5:L5"/>
    <mergeCell ref="A5:A7"/>
    <mergeCell ref="B5:B7"/>
    <mergeCell ref="C5:C7"/>
    <mergeCell ref="E5:E7"/>
    <mergeCell ref="N5:N7"/>
    <mergeCell ref="O5:R5"/>
    <mergeCell ref="F5:F7"/>
    <mergeCell ref="G5:G7"/>
    <mergeCell ref="M5:M7"/>
    <mergeCell ref="H5:H7"/>
    <mergeCell ref="L6:L7"/>
    <mergeCell ref="I6:I7"/>
    <mergeCell ref="J6:K6"/>
  </mergeCells>
  <phoneticPr fontId="0" type="noConversion"/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6" max="19" man="1"/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topLeftCell="A35" zoomScaleNormal="100" zoomScaleSheetLayoutView="100" workbookViewId="0">
      <selection activeCell="L61" sqref="L61"/>
    </sheetView>
  </sheetViews>
  <sheetFormatPr defaultRowHeight="12.75"/>
  <cols>
    <col min="1" max="1" width="3.28515625" customWidth="1"/>
    <col min="2" max="2" width="4.7109375" customWidth="1"/>
    <col min="3" max="3" width="5.42578125" customWidth="1"/>
    <col min="4" max="4" width="29.140625" customWidth="1"/>
    <col min="5" max="5" width="5" customWidth="1"/>
    <col min="6" max="6" width="4.85546875" customWidth="1"/>
    <col min="7" max="7" width="5.140625" customWidth="1"/>
    <col min="8" max="8" width="10.85546875" customWidth="1"/>
    <col min="13" max="13" width="8.5703125" customWidth="1"/>
    <col min="14" max="14" width="7.28515625" customWidth="1"/>
    <col min="15" max="15" width="7.140625" customWidth="1"/>
    <col min="16" max="16" width="7.42578125" customWidth="1"/>
    <col min="17" max="17" width="8.5703125" customWidth="1"/>
    <col min="18" max="18" width="7.28515625" customWidth="1"/>
    <col min="19" max="19" width="7.140625" customWidth="1"/>
    <col min="20" max="20" width="7.42578125" customWidth="1"/>
  </cols>
  <sheetData>
    <row r="1" spans="1:20" s="5" customFormat="1" ht="15.75" customHeight="1">
      <c r="A1" s="316" t="s">
        <v>70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s="5" customFormat="1" ht="15.75" customHeight="1">
      <c r="A2" s="317" t="s">
        <v>77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s="5" customFormat="1" ht="15.75">
      <c r="A3" s="318" t="s">
        <v>30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4" spans="1:20" s="5" customFormat="1" ht="13.5" thickBot="1">
      <c r="A4" s="10"/>
      <c r="B4" s="10"/>
      <c r="C4" s="10"/>
      <c r="D4" s="10"/>
      <c r="E4" s="74"/>
      <c r="F4" s="11"/>
      <c r="G4" s="132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 t="s">
        <v>0</v>
      </c>
    </row>
    <row r="5" spans="1:20" s="5" customFormat="1" ht="37.5" customHeight="1">
      <c r="A5" s="326" t="s">
        <v>31</v>
      </c>
      <c r="B5" s="308" t="s">
        <v>1</v>
      </c>
      <c r="C5" s="308" t="s">
        <v>2</v>
      </c>
      <c r="D5" s="351" t="s">
        <v>15</v>
      </c>
      <c r="E5" s="299" t="s">
        <v>3</v>
      </c>
      <c r="F5" s="308" t="s">
        <v>39</v>
      </c>
      <c r="G5" s="311" t="s">
        <v>4</v>
      </c>
      <c r="H5" s="302" t="s">
        <v>5</v>
      </c>
      <c r="I5" s="323" t="s">
        <v>32</v>
      </c>
      <c r="J5" s="324"/>
      <c r="K5" s="324"/>
      <c r="L5" s="325"/>
      <c r="M5" s="482" t="s">
        <v>86</v>
      </c>
      <c r="N5" s="483"/>
      <c r="O5" s="483"/>
      <c r="P5" s="484"/>
      <c r="Q5" s="482" t="s">
        <v>87</v>
      </c>
      <c r="R5" s="483"/>
      <c r="S5" s="483"/>
      <c r="T5" s="484"/>
    </row>
    <row r="6" spans="1:20" s="5" customFormat="1" ht="12.75" customHeight="1">
      <c r="A6" s="327"/>
      <c r="B6" s="309"/>
      <c r="C6" s="309"/>
      <c r="D6" s="352"/>
      <c r="E6" s="300"/>
      <c r="F6" s="309"/>
      <c r="G6" s="312"/>
      <c r="H6" s="303"/>
      <c r="I6" s="331" t="s">
        <v>6</v>
      </c>
      <c r="J6" s="320" t="s">
        <v>7</v>
      </c>
      <c r="K6" s="332"/>
      <c r="L6" s="329" t="s">
        <v>22</v>
      </c>
      <c r="M6" s="485" t="s">
        <v>6</v>
      </c>
      <c r="N6" s="487" t="s">
        <v>7</v>
      </c>
      <c r="O6" s="488"/>
      <c r="P6" s="489" t="s">
        <v>22</v>
      </c>
      <c r="Q6" s="485" t="s">
        <v>6</v>
      </c>
      <c r="R6" s="487" t="s">
        <v>7</v>
      </c>
      <c r="S6" s="488"/>
      <c r="T6" s="489" t="s">
        <v>22</v>
      </c>
    </row>
    <row r="7" spans="1:20" s="5" customFormat="1" ht="112.5" customHeight="1" thickBot="1">
      <c r="A7" s="328"/>
      <c r="B7" s="310"/>
      <c r="C7" s="310"/>
      <c r="D7" s="353"/>
      <c r="E7" s="301"/>
      <c r="F7" s="310"/>
      <c r="G7" s="313"/>
      <c r="H7" s="304"/>
      <c r="I7" s="328"/>
      <c r="J7" s="7" t="s">
        <v>6</v>
      </c>
      <c r="K7" s="6" t="s">
        <v>16</v>
      </c>
      <c r="L7" s="330"/>
      <c r="M7" s="486"/>
      <c r="N7" s="251" t="s">
        <v>6</v>
      </c>
      <c r="O7" s="251" t="s">
        <v>16</v>
      </c>
      <c r="P7" s="490"/>
      <c r="Q7" s="486"/>
      <c r="R7" s="251" t="s">
        <v>6</v>
      </c>
      <c r="S7" s="251" t="s">
        <v>16</v>
      </c>
      <c r="T7" s="490"/>
    </row>
    <row r="8" spans="1:20" s="120" customFormat="1">
      <c r="A8" s="348" t="s">
        <v>45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8"/>
      <c r="R8" s="349"/>
      <c r="S8" s="349"/>
      <c r="T8" s="350"/>
    </row>
    <row r="9" spans="1:20" s="120" customFormat="1">
      <c r="A9" s="336" t="s">
        <v>78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253"/>
      <c r="R9" s="252"/>
      <c r="S9" s="252"/>
      <c r="T9" s="254"/>
    </row>
    <row r="10" spans="1:20" s="5" customFormat="1" ht="15" customHeight="1" thickBot="1">
      <c r="A10" s="128" t="s">
        <v>9</v>
      </c>
      <c r="B10" s="339" t="s">
        <v>46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494"/>
      <c r="R10" s="340"/>
      <c r="S10" s="340"/>
      <c r="T10" s="341"/>
    </row>
    <row r="11" spans="1:20" s="5" customFormat="1" ht="13.5" thickBot="1">
      <c r="A11" s="13" t="s">
        <v>9</v>
      </c>
      <c r="B11" s="14" t="s">
        <v>9</v>
      </c>
      <c r="C11" s="342" t="s">
        <v>47</v>
      </c>
      <c r="D11" s="343"/>
      <c r="E11" s="343"/>
      <c r="F11" s="343"/>
      <c r="G11" s="343"/>
      <c r="H11" s="343"/>
      <c r="I11" s="343"/>
      <c r="J11" s="343"/>
      <c r="K11" s="343"/>
      <c r="L11" s="343"/>
      <c r="M11" s="498"/>
      <c r="N11" s="498"/>
      <c r="O11" s="498"/>
      <c r="P11" s="498"/>
      <c r="Q11" s="476"/>
      <c r="R11" s="343"/>
      <c r="S11" s="343"/>
      <c r="T11" s="344"/>
    </row>
    <row r="12" spans="1:20" s="5" customFormat="1" ht="12.75" customHeight="1">
      <c r="A12" s="345" t="s">
        <v>9</v>
      </c>
      <c r="B12" s="357" t="s">
        <v>9</v>
      </c>
      <c r="C12" s="360" t="s">
        <v>9</v>
      </c>
      <c r="D12" s="363" t="s">
        <v>51</v>
      </c>
      <c r="E12" s="401"/>
      <c r="F12" s="354" t="s">
        <v>44</v>
      </c>
      <c r="G12" s="333" t="s">
        <v>53</v>
      </c>
      <c r="H12" s="15" t="s">
        <v>43</v>
      </c>
      <c r="I12" s="27">
        <f>J12+L12</f>
        <v>15</v>
      </c>
      <c r="J12" s="28">
        <v>15</v>
      </c>
      <c r="K12" s="28"/>
      <c r="L12" s="29"/>
      <c r="M12" s="255">
        <f>N12+P12</f>
        <v>15</v>
      </c>
      <c r="N12" s="256">
        <v>15</v>
      </c>
      <c r="O12" s="256"/>
      <c r="P12" s="257"/>
      <c r="Q12" s="255">
        <v>0</v>
      </c>
      <c r="R12" s="256">
        <v>0</v>
      </c>
      <c r="S12" s="256">
        <v>0</v>
      </c>
      <c r="T12" s="257">
        <v>0</v>
      </c>
    </row>
    <row r="13" spans="1:20" s="5" customFormat="1">
      <c r="A13" s="346"/>
      <c r="B13" s="358"/>
      <c r="C13" s="361"/>
      <c r="D13" s="364"/>
      <c r="E13" s="402"/>
      <c r="F13" s="355"/>
      <c r="G13" s="459"/>
      <c r="H13" s="16" t="s">
        <v>52</v>
      </c>
      <c r="I13" s="196">
        <f>J13+L13</f>
        <v>85</v>
      </c>
      <c r="J13" s="197">
        <v>85</v>
      </c>
      <c r="K13" s="197"/>
      <c r="L13" s="198"/>
      <c r="M13" s="258">
        <f>N13+P13</f>
        <v>85</v>
      </c>
      <c r="N13" s="259">
        <v>85</v>
      </c>
      <c r="O13" s="259"/>
      <c r="P13" s="260"/>
      <c r="Q13" s="258">
        <v>0</v>
      </c>
      <c r="R13" s="259">
        <v>0</v>
      </c>
      <c r="S13" s="259">
        <v>0</v>
      </c>
      <c r="T13" s="260">
        <v>0</v>
      </c>
    </row>
    <row r="14" spans="1:20" s="5" customFormat="1">
      <c r="A14" s="346"/>
      <c r="B14" s="358"/>
      <c r="C14" s="361"/>
      <c r="D14" s="364"/>
      <c r="E14" s="402"/>
      <c r="F14" s="355"/>
      <c r="G14" s="459"/>
      <c r="H14" s="45"/>
      <c r="I14" s="70"/>
      <c r="J14" s="71"/>
      <c r="K14" s="71"/>
      <c r="L14" s="72"/>
      <c r="M14" s="258"/>
      <c r="N14" s="259"/>
      <c r="O14" s="259"/>
      <c r="P14" s="260"/>
      <c r="Q14" s="258"/>
      <c r="R14" s="259"/>
      <c r="S14" s="259"/>
      <c r="T14" s="260"/>
    </row>
    <row r="15" spans="1:20" s="5" customFormat="1">
      <c r="A15" s="346"/>
      <c r="B15" s="358"/>
      <c r="C15" s="361"/>
      <c r="D15" s="364"/>
      <c r="E15" s="402"/>
      <c r="F15" s="355"/>
      <c r="G15" s="459"/>
      <c r="H15" s="16"/>
      <c r="I15" s="69"/>
      <c r="J15" s="32"/>
      <c r="K15" s="32"/>
      <c r="L15" s="33"/>
      <c r="M15" s="258"/>
      <c r="N15" s="259"/>
      <c r="O15" s="259"/>
      <c r="P15" s="260"/>
      <c r="Q15" s="258"/>
      <c r="R15" s="259"/>
      <c r="S15" s="259"/>
      <c r="T15" s="260"/>
    </row>
    <row r="16" spans="1:20" s="5" customFormat="1" ht="12.75" customHeight="1">
      <c r="A16" s="346"/>
      <c r="B16" s="358"/>
      <c r="C16" s="361"/>
      <c r="D16" s="364"/>
      <c r="E16" s="402"/>
      <c r="F16" s="355"/>
      <c r="G16" s="459"/>
      <c r="H16" s="45"/>
      <c r="I16" s="70"/>
      <c r="J16" s="71"/>
      <c r="K16" s="71"/>
      <c r="L16" s="72"/>
      <c r="M16" s="258"/>
      <c r="N16" s="259"/>
      <c r="O16" s="259"/>
      <c r="P16" s="260"/>
      <c r="Q16" s="258"/>
      <c r="R16" s="259"/>
      <c r="S16" s="259"/>
      <c r="T16" s="260"/>
    </row>
    <row r="17" spans="1:20" s="5" customFormat="1">
      <c r="A17" s="346"/>
      <c r="B17" s="358"/>
      <c r="C17" s="361"/>
      <c r="D17" s="364"/>
      <c r="E17" s="402"/>
      <c r="F17" s="355"/>
      <c r="G17" s="459"/>
      <c r="H17" s="16"/>
      <c r="I17" s="69"/>
      <c r="J17" s="32"/>
      <c r="K17" s="32"/>
      <c r="L17" s="33"/>
      <c r="M17" s="258"/>
      <c r="N17" s="259"/>
      <c r="O17" s="259"/>
      <c r="P17" s="260"/>
      <c r="Q17" s="258"/>
      <c r="R17" s="259"/>
      <c r="S17" s="259"/>
      <c r="T17" s="260"/>
    </row>
    <row r="18" spans="1:20" s="5" customFormat="1" ht="13.5" thickBot="1">
      <c r="A18" s="347"/>
      <c r="B18" s="359"/>
      <c r="C18" s="362"/>
      <c r="D18" s="365"/>
      <c r="E18" s="403"/>
      <c r="F18" s="356"/>
      <c r="G18" s="335"/>
      <c r="H18" s="176" t="s">
        <v>10</v>
      </c>
      <c r="I18" s="177">
        <f>SUM(I12:I17)</f>
        <v>100</v>
      </c>
      <c r="J18" s="179">
        <f>SUM(J12:J17)</f>
        <v>100</v>
      </c>
      <c r="K18" s="179">
        <f>SUM(K12:K17)</f>
        <v>0</v>
      </c>
      <c r="L18" s="215">
        <f>SUM(L12:L17)</f>
        <v>0</v>
      </c>
      <c r="M18" s="216">
        <f>N18+P18</f>
        <v>100</v>
      </c>
      <c r="N18" s="179">
        <f>N13+N12</f>
        <v>100</v>
      </c>
      <c r="O18" s="179"/>
      <c r="P18" s="217"/>
      <c r="Q18" s="216">
        <f>SUM(Q12:Q17)</f>
        <v>0</v>
      </c>
      <c r="R18" s="179">
        <f>SUM(R12:R17)</f>
        <v>0</v>
      </c>
      <c r="S18" s="179">
        <v>0</v>
      </c>
      <c r="T18" s="217">
        <v>0</v>
      </c>
    </row>
    <row r="19" spans="1:20" s="5" customFormat="1" ht="41.25" customHeight="1">
      <c r="A19" s="345" t="s">
        <v>9</v>
      </c>
      <c r="B19" s="357" t="s">
        <v>9</v>
      </c>
      <c r="C19" s="360" t="s">
        <v>11</v>
      </c>
      <c r="D19" s="297" t="s">
        <v>94</v>
      </c>
      <c r="E19" s="384"/>
      <c r="F19" s="396" t="s">
        <v>44</v>
      </c>
      <c r="G19" s="399" t="s">
        <v>53</v>
      </c>
      <c r="H19" s="146" t="s">
        <v>43</v>
      </c>
      <c r="I19" s="188">
        <v>0</v>
      </c>
      <c r="J19" s="172">
        <v>0</v>
      </c>
      <c r="K19" s="172"/>
      <c r="L19" s="172"/>
      <c r="M19" s="291">
        <v>60</v>
      </c>
      <c r="N19" s="292">
        <v>60</v>
      </c>
      <c r="O19" s="275"/>
      <c r="P19" s="275"/>
      <c r="Q19" s="291">
        <v>60</v>
      </c>
      <c r="R19" s="292">
        <v>60</v>
      </c>
      <c r="S19" s="275"/>
      <c r="T19" s="276"/>
    </row>
    <row r="20" spans="1:20" s="5" customFormat="1" ht="13.5" customHeight="1">
      <c r="A20" s="346"/>
      <c r="B20" s="358"/>
      <c r="C20" s="361"/>
      <c r="D20" s="214"/>
      <c r="E20" s="385"/>
      <c r="F20" s="397"/>
      <c r="G20" s="334"/>
      <c r="H20" s="19"/>
      <c r="I20" s="178"/>
      <c r="J20" s="33"/>
      <c r="K20" s="33"/>
      <c r="L20" s="33"/>
      <c r="M20" s="282"/>
      <c r="N20" s="283"/>
      <c r="O20" s="283"/>
      <c r="P20" s="283"/>
      <c r="Q20" s="286"/>
      <c r="R20" s="287"/>
      <c r="S20" s="287"/>
      <c r="T20" s="280"/>
    </row>
    <row r="21" spans="1:20" s="5" customFormat="1" ht="28.5" hidden="1" customHeight="1">
      <c r="A21" s="346"/>
      <c r="B21" s="358"/>
      <c r="C21" s="361"/>
      <c r="D21" s="211"/>
      <c r="E21" s="385"/>
      <c r="F21" s="397"/>
      <c r="G21" s="334"/>
      <c r="H21" s="19"/>
      <c r="I21" s="178">
        <f>J21+L21</f>
        <v>0</v>
      </c>
      <c r="J21" s="33"/>
      <c r="K21" s="33"/>
      <c r="L21" s="33"/>
      <c r="M21" s="282"/>
      <c r="N21" s="283"/>
      <c r="O21" s="283"/>
      <c r="P21" s="283"/>
      <c r="Q21" s="286"/>
      <c r="R21" s="287"/>
      <c r="S21" s="287"/>
      <c r="T21" s="280"/>
    </row>
    <row r="22" spans="1:20" s="5" customFormat="1" hidden="1">
      <c r="A22" s="346"/>
      <c r="B22" s="358"/>
      <c r="C22" s="361"/>
      <c r="D22" s="211"/>
      <c r="E22" s="385"/>
      <c r="F22" s="397"/>
      <c r="G22" s="334"/>
      <c r="H22" s="19"/>
      <c r="I22" s="178">
        <f>J22+L22</f>
        <v>0</v>
      </c>
      <c r="J22" s="33"/>
      <c r="K22" s="33"/>
      <c r="L22" s="33"/>
      <c r="M22" s="284"/>
      <c r="N22" s="285"/>
      <c r="O22" s="285"/>
      <c r="P22" s="285"/>
      <c r="Q22" s="288"/>
      <c r="R22" s="289"/>
      <c r="S22" s="289"/>
      <c r="T22" s="290"/>
    </row>
    <row r="23" spans="1:20" s="5" customFormat="1" ht="16.5" customHeight="1" thickBot="1">
      <c r="A23" s="346"/>
      <c r="B23" s="358"/>
      <c r="C23" s="361"/>
      <c r="D23" s="211"/>
      <c r="E23" s="385"/>
      <c r="F23" s="397"/>
      <c r="G23" s="334"/>
      <c r="H23" s="176" t="s">
        <v>10</v>
      </c>
      <c r="I23" s="177">
        <f>SUM(I19:I22)</f>
        <v>0</v>
      </c>
      <c r="J23" s="179">
        <f>SUM(J19:J22)</f>
        <v>0</v>
      </c>
      <c r="K23" s="179">
        <f>SUM(K19:K22)</f>
        <v>0</v>
      </c>
      <c r="L23" s="215">
        <f>SUM(L19:L22)</f>
        <v>0</v>
      </c>
      <c r="M23" s="218">
        <f>N23+P23</f>
        <v>60</v>
      </c>
      <c r="N23" s="219">
        <f>N19</f>
        <v>60</v>
      </c>
      <c r="O23" s="219"/>
      <c r="P23" s="235"/>
      <c r="Q23" s="218">
        <f>SUM(Q19:Q22)</f>
        <v>60</v>
      </c>
      <c r="R23" s="219">
        <f>SUM(R19:R22)</f>
        <v>60</v>
      </c>
      <c r="S23" s="219">
        <v>0</v>
      </c>
      <c r="T23" s="261">
        <v>0</v>
      </c>
    </row>
    <row r="24" spans="1:20" s="5" customFormat="1" ht="13.5" thickBot="1">
      <c r="A24" s="13" t="s">
        <v>9</v>
      </c>
      <c r="B24" s="93" t="s">
        <v>9</v>
      </c>
      <c r="C24" s="469" t="s">
        <v>12</v>
      </c>
      <c r="D24" s="379"/>
      <c r="E24" s="379"/>
      <c r="F24" s="379"/>
      <c r="G24" s="379"/>
      <c r="H24" s="380"/>
      <c r="I24" s="168">
        <f>SUM(I23,I18)</f>
        <v>100</v>
      </c>
      <c r="J24" s="43">
        <f>SUM(J23,J18)</f>
        <v>100</v>
      </c>
      <c r="K24" s="43">
        <f>SUM(K23,K18)</f>
        <v>0</v>
      </c>
      <c r="L24" s="44">
        <f>SUM(L23,L18)</f>
        <v>0</v>
      </c>
      <c r="M24" s="168">
        <f>SUM(M23,M18)</f>
        <v>160</v>
      </c>
      <c r="N24" s="220">
        <f>N23+N18</f>
        <v>160</v>
      </c>
      <c r="O24" s="220"/>
      <c r="P24" s="222"/>
      <c r="Q24" s="168">
        <f>R24+T24</f>
        <v>60</v>
      </c>
      <c r="R24" s="220">
        <f>R23+R18</f>
        <v>60</v>
      </c>
      <c r="S24" s="220">
        <v>0</v>
      </c>
      <c r="T24" s="44">
        <v>0</v>
      </c>
    </row>
    <row r="25" spans="1:20" s="5" customFormat="1" ht="13.5" thickBot="1">
      <c r="A25" s="13" t="s">
        <v>9</v>
      </c>
      <c r="B25" s="93" t="s">
        <v>11</v>
      </c>
      <c r="C25" s="367" t="s">
        <v>48</v>
      </c>
      <c r="D25" s="368"/>
      <c r="E25" s="368"/>
      <c r="F25" s="368"/>
      <c r="G25" s="368"/>
      <c r="H25" s="368"/>
      <c r="I25" s="368"/>
      <c r="J25" s="368"/>
      <c r="K25" s="368"/>
      <c r="L25" s="368"/>
      <c r="M25" s="499"/>
      <c r="N25" s="499"/>
      <c r="O25" s="499"/>
      <c r="P25" s="499"/>
      <c r="Q25" s="477"/>
      <c r="R25" s="368"/>
      <c r="S25" s="368"/>
      <c r="T25" s="369"/>
    </row>
    <row r="26" spans="1:20" s="5" customFormat="1" ht="13.5" customHeight="1">
      <c r="A26" s="150" t="s">
        <v>9</v>
      </c>
      <c r="B26" s="152" t="s">
        <v>11</v>
      </c>
      <c r="C26" s="154" t="s">
        <v>9</v>
      </c>
      <c r="D26" s="496" t="s">
        <v>54</v>
      </c>
      <c r="E26" s="386" t="s">
        <v>72</v>
      </c>
      <c r="F26" s="159" t="s">
        <v>56</v>
      </c>
      <c r="G26" s="129" t="s">
        <v>53</v>
      </c>
      <c r="H26" s="21" t="s">
        <v>43</v>
      </c>
      <c r="I26" s="27">
        <f>J26+L26</f>
        <v>1229.5</v>
      </c>
      <c r="J26" s="28">
        <v>16.399999999999999</v>
      </c>
      <c r="K26" s="28"/>
      <c r="L26" s="29">
        <v>1213.0999999999999</v>
      </c>
      <c r="M26" s="294">
        <f t="shared" ref="M26:M31" si="0">N26+P26</f>
        <v>1272.0999999999999</v>
      </c>
      <c r="N26" s="295">
        <f>16.4+42.6</f>
        <v>59</v>
      </c>
      <c r="O26" s="278"/>
      <c r="P26" s="296">
        <v>1213.0999999999999</v>
      </c>
      <c r="Q26" s="294">
        <f>M26-I26</f>
        <v>42.599999999999909</v>
      </c>
      <c r="R26" s="295">
        <f>N26-J26</f>
        <v>42.6</v>
      </c>
      <c r="S26" s="295">
        <v>0</v>
      </c>
      <c r="T26" s="296">
        <v>0</v>
      </c>
    </row>
    <row r="27" spans="1:20" s="5" customFormat="1" ht="13.5" customHeight="1">
      <c r="A27" s="151"/>
      <c r="B27" s="153"/>
      <c r="C27" s="155"/>
      <c r="D27" s="497"/>
      <c r="E27" s="387"/>
      <c r="F27" s="160"/>
      <c r="G27" s="130"/>
      <c r="H27" s="46" t="s">
        <v>55</v>
      </c>
      <c r="I27" s="119">
        <f>J27+L27</f>
        <v>1666.7</v>
      </c>
      <c r="J27" s="32"/>
      <c r="K27" s="32"/>
      <c r="L27" s="33">
        <v>1666.7</v>
      </c>
      <c r="M27" s="268">
        <f t="shared" si="0"/>
        <v>1666.7</v>
      </c>
      <c r="N27" s="279"/>
      <c r="O27" s="279"/>
      <c r="P27" s="264">
        <v>1666.7</v>
      </c>
      <c r="Q27" s="268"/>
      <c r="R27" s="269"/>
      <c r="S27" s="269"/>
      <c r="T27" s="264"/>
    </row>
    <row r="28" spans="1:20" s="5" customFormat="1" ht="13.5" customHeight="1">
      <c r="A28" s="151"/>
      <c r="B28" s="153"/>
      <c r="C28" s="155"/>
      <c r="D28" s="497"/>
      <c r="E28" s="387"/>
      <c r="F28" s="160"/>
      <c r="G28" s="130"/>
      <c r="H28" s="22" t="s">
        <v>52</v>
      </c>
      <c r="I28" s="119">
        <f>J28+L28</f>
        <v>6202.8</v>
      </c>
      <c r="J28" s="36"/>
      <c r="K28" s="36"/>
      <c r="L28" s="37">
        <v>6202.8</v>
      </c>
      <c r="M28" s="268">
        <f t="shared" si="0"/>
        <v>6202.8</v>
      </c>
      <c r="N28" s="281"/>
      <c r="O28" s="281"/>
      <c r="P28" s="271">
        <v>6202.8</v>
      </c>
      <c r="Q28" s="268"/>
      <c r="R28" s="270"/>
      <c r="S28" s="270"/>
      <c r="T28" s="271"/>
    </row>
    <row r="29" spans="1:20" s="5" customFormat="1" ht="13.5" customHeight="1" thickBot="1">
      <c r="A29" s="126"/>
      <c r="B29" s="127"/>
      <c r="C29" s="156"/>
      <c r="D29" s="164"/>
      <c r="E29" s="388"/>
      <c r="F29" s="161"/>
      <c r="G29" s="131"/>
      <c r="H29" s="18" t="s">
        <v>10</v>
      </c>
      <c r="I29" s="39">
        <f>SUM(I26:I28)</f>
        <v>9099</v>
      </c>
      <c r="J29" s="40">
        <f>SUM(J26:J28)</f>
        <v>16.399999999999999</v>
      </c>
      <c r="K29" s="40">
        <f>SUM(K26:K28)</f>
        <v>0</v>
      </c>
      <c r="L29" s="99">
        <f>SUM(L26:L28)</f>
        <v>9082.6</v>
      </c>
      <c r="M29" s="98">
        <f>SUM(M26:M28)</f>
        <v>9141.6</v>
      </c>
      <c r="N29" s="40">
        <f>N28+N27+N26</f>
        <v>59</v>
      </c>
      <c r="O29" s="40"/>
      <c r="P29" s="41">
        <f>SUM(P26:P28)</f>
        <v>9082.6</v>
      </c>
      <c r="Q29" s="98">
        <f>SUM(Q26:Q28)</f>
        <v>42.599999999999909</v>
      </c>
      <c r="R29" s="40">
        <f>SUM(R26:R28)</f>
        <v>42.6</v>
      </c>
      <c r="S29" s="40">
        <f>SUM(S26:S28)</f>
        <v>0</v>
      </c>
      <c r="T29" s="41">
        <f>SUM(T26:T28)</f>
        <v>0</v>
      </c>
    </row>
    <row r="30" spans="1:20" s="5" customFormat="1" ht="25.5" customHeight="1">
      <c r="A30" s="111" t="s">
        <v>9</v>
      </c>
      <c r="B30" s="112" t="s">
        <v>11</v>
      </c>
      <c r="C30" s="95" t="s">
        <v>11</v>
      </c>
      <c r="D30" s="363" t="s">
        <v>69</v>
      </c>
      <c r="E30" s="384"/>
      <c r="F30" s="159" t="s">
        <v>44</v>
      </c>
      <c r="G30" s="129" t="s">
        <v>53</v>
      </c>
      <c r="H30" s="21" t="s">
        <v>43</v>
      </c>
      <c r="I30" s="27">
        <f>J30+L30</f>
        <v>87.2</v>
      </c>
      <c r="J30" s="28">
        <v>87.2</v>
      </c>
      <c r="K30" s="28"/>
      <c r="L30" s="29"/>
      <c r="M30" s="255">
        <f t="shared" si="0"/>
        <v>87.2</v>
      </c>
      <c r="N30" s="256">
        <v>87.2</v>
      </c>
      <c r="O30" s="256"/>
      <c r="P30" s="257"/>
      <c r="Q30" s="255">
        <v>0</v>
      </c>
      <c r="R30" s="256">
        <v>0</v>
      </c>
      <c r="S30" s="256">
        <v>0</v>
      </c>
      <c r="T30" s="257">
        <v>0</v>
      </c>
    </row>
    <row r="31" spans="1:20" s="5" customFormat="1" ht="13.5" customHeight="1">
      <c r="A31" s="113"/>
      <c r="B31" s="109"/>
      <c r="C31" s="110"/>
      <c r="D31" s="364"/>
      <c r="E31" s="385"/>
      <c r="F31" s="160"/>
      <c r="G31" s="130"/>
      <c r="H31" s="46" t="s">
        <v>52</v>
      </c>
      <c r="I31" s="196">
        <f>J31+L31</f>
        <v>494.1</v>
      </c>
      <c r="J31" s="199">
        <v>494.1</v>
      </c>
      <c r="K31" s="199"/>
      <c r="L31" s="200"/>
      <c r="M31" s="258">
        <f t="shared" si="0"/>
        <v>494.1</v>
      </c>
      <c r="N31" s="259">
        <v>494.1</v>
      </c>
      <c r="O31" s="259"/>
      <c r="P31" s="260"/>
      <c r="Q31" s="258">
        <v>0</v>
      </c>
      <c r="R31" s="259">
        <v>0</v>
      </c>
      <c r="S31" s="259">
        <v>0</v>
      </c>
      <c r="T31" s="260">
        <v>0</v>
      </c>
    </row>
    <row r="32" spans="1:20" s="5" customFormat="1" ht="13.5" thickBot="1">
      <c r="A32" s="114"/>
      <c r="B32" s="115"/>
      <c r="C32" s="96"/>
      <c r="D32" s="501"/>
      <c r="E32" s="97"/>
      <c r="F32" s="161"/>
      <c r="G32" s="131"/>
      <c r="H32" s="234" t="s">
        <v>10</v>
      </c>
      <c r="I32" s="98">
        <f t="shared" ref="I32:N32" si="1">SUM(I30:I31)</f>
        <v>581.30000000000007</v>
      </c>
      <c r="J32" s="40">
        <f t="shared" si="1"/>
        <v>581.30000000000007</v>
      </c>
      <c r="K32" s="40">
        <f t="shared" si="1"/>
        <v>0</v>
      </c>
      <c r="L32" s="99">
        <f t="shared" si="1"/>
        <v>0</v>
      </c>
      <c r="M32" s="216">
        <f t="shared" si="1"/>
        <v>581.30000000000007</v>
      </c>
      <c r="N32" s="179">
        <f t="shared" si="1"/>
        <v>581.30000000000007</v>
      </c>
      <c r="O32" s="179"/>
      <c r="P32" s="217">
        <v>0</v>
      </c>
      <c r="Q32" s="216">
        <f>SUM(Q30:Q31)</f>
        <v>0</v>
      </c>
      <c r="R32" s="179">
        <f>SUM(R30:R31)</f>
        <v>0</v>
      </c>
      <c r="S32" s="179">
        <v>0</v>
      </c>
      <c r="T32" s="217">
        <v>0</v>
      </c>
    </row>
    <row r="33" spans="1:36" s="5" customFormat="1" ht="13.5" thickBot="1">
      <c r="A33" s="23" t="s">
        <v>9</v>
      </c>
      <c r="B33" s="14" t="s">
        <v>11</v>
      </c>
      <c r="C33" s="379" t="s">
        <v>12</v>
      </c>
      <c r="D33" s="379"/>
      <c r="E33" s="379"/>
      <c r="F33" s="379"/>
      <c r="G33" s="379"/>
      <c r="H33" s="380"/>
      <c r="I33" s="43">
        <f>SUM(I32,I29)</f>
        <v>9680.2999999999993</v>
      </c>
      <c r="J33" s="43">
        <f>SUM(J32,J29)</f>
        <v>597.70000000000005</v>
      </c>
      <c r="K33" s="43">
        <f>K32+K29</f>
        <v>0</v>
      </c>
      <c r="L33" s="222">
        <f>L32+L29</f>
        <v>9082.6</v>
      </c>
      <c r="M33" s="223">
        <f>SUM(M32,M29)</f>
        <v>9722.9</v>
      </c>
      <c r="N33" s="224">
        <f>SUM(N32,N29)</f>
        <v>640.30000000000007</v>
      </c>
      <c r="O33" s="224"/>
      <c r="P33" s="236">
        <f>SUM(P29,P32)</f>
        <v>9082.6</v>
      </c>
      <c r="Q33" s="223">
        <f>SUM(Q32,Q29)</f>
        <v>42.599999999999909</v>
      </c>
      <c r="R33" s="224">
        <f>R32+R29</f>
        <v>42.6</v>
      </c>
      <c r="S33" s="224">
        <f>SUM(S32,S29)</f>
        <v>0</v>
      </c>
      <c r="T33" s="236">
        <f>SUM(T32,T29)</f>
        <v>0</v>
      </c>
    </row>
    <row r="34" spans="1:36" s="5" customFormat="1" ht="13.5" thickBot="1">
      <c r="A34" s="23" t="s">
        <v>9</v>
      </c>
      <c r="B34" s="373" t="s">
        <v>13</v>
      </c>
      <c r="C34" s="374"/>
      <c r="D34" s="374"/>
      <c r="E34" s="374"/>
      <c r="F34" s="374"/>
      <c r="G34" s="374"/>
      <c r="H34" s="375"/>
      <c r="I34" s="25">
        <f>SUM(I33,I24)</f>
        <v>9780.2999999999993</v>
      </c>
      <c r="J34" s="25">
        <f>SUM(J33)</f>
        <v>597.70000000000005</v>
      </c>
      <c r="K34" s="25">
        <f>SUM(K24,K33)</f>
        <v>0</v>
      </c>
      <c r="L34" s="221">
        <f>SUM(L24,L33)</f>
        <v>9082.6</v>
      </c>
      <c r="M34" s="191">
        <f>SUM(M33,M24)</f>
        <v>9882.9</v>
      </c>
      <c r="N34" s="230">
        <f>SUM(N33,N24)</f>
        <v>800.30000000000007</v>
      </c>
      <c r="O34" s="230"/>
      <c r="P34" s="26">
        <f>P33</f>
        <v>9082.6</v>
      </c>
      <c r="Q34" s="191">
        <f>SUM(Q33,Q24)</f>
        <v>102.59999999999991</v>
      </c>
      <c r="R34" s="230">
        <f>SUM(R33,R24)</f>
        <v>102.6</v>
      </c>
      <c r="S34" s="230">
        <f>SUM(S33,S24)</f>
        <v>0</v>
      </c>
      <c r="T34" s="26">
        <f>SUM(T33,T24)</f>
        <v>0</v>
      </c>
    </row>
    <row r="35" spans="1:36" s="5" customFormat="1" ht="15.75" customHeight="1" thickBot="1">
      <c r="A35" s="12" t="s">
        <v>11</v>
      </c>
      <c r="B35" s="471" t="s">
        <v>49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340"/>
      <c r="N35" s="340"/>
      <c r="O35" s="340"/>
      <c r="P35" s="340"/>
      <c r="Q35" s="478"/>
      <c r="R35" s="472"/>
      <c r="S35" s="472"/>
      <c r="T35" s="473"/>
    </row>
    <row r="36" spans="1:36" s="5" customFormat="1" ht="13.5" thickBot="1">
      <c r="A36" s="13" t="s">
        <v>11</v>
      </c>
      <c r="B36" s="14" t="s">
        <v>9</v>
      </c>
      <c r="C36" s="342" t="s">
        <v>50</v>
      </c>
      <c r="D36" s="343"/>
      <c r="E36" s="343"/>
      <c r="F36" s="343"/>
      <c r="G36" s="343"/>
      <c r="H36" s="343"/>
      <c r="I36" s="343"/>
      <c r="J36" s="343"/>
      <c r="K36" s="343"/>
      <c r="L36" s="343"/>
      <c r="M36" s="498"/>
      <c r="N36" s="498"/>
      <c r="O36" s="498"/>
      <c r="P36" s="498"/>
      <c r="Q36" s="476"/>
      <c r="R36" s="343"/>
      <c r="S36" s="343"/>
      <c r="T36" s="344"/>
    </row>
    <row r="37" spans="1:36" s="5" customFormat="1">
      <c r="A37" s="434" t="s">
        <v>11</v>
      </c>
      <c r="B37" s="441" t="s">
        <v>9</v>
      </c>
      <c r="C37" s="444" t="s">
        <v>9</v>
      </c>
      <c r="D37" s="450" t="s">
        <v>57</v>
      </c>
      <c r="E37" s="401"/>
      <c r="F37" s="354"/>
      <c r="G37" s="447" t="s">
        <v>53</v>
      </c>
      <c r="H37" s="48" t="s">
        <v>43</v>
      </c>
      <c r="I37" s="27">
        <f>J37+L37</f>
        <v>49.5</v>
      </c>
      <c r="J37" s="28">
        <v>49.5</v>
      </c>
      <c r="K37" s="28">
        <v>0.8</v>
      </c>
      <c r="L37" s="29">
        <v>0</v>
      </c>
      <c r="M37" s="255">
        <f>N37+P37</f>
        <v>49.5</v>
      </c>
      <c r="N37" s="256">
        <v>49.5</v>
      </c>
      <c r="O37" s="256">
        <v>0.8</v>
      </c>
      <c r="P37" s="257">
        <v>0</v>
      </c>
      <c r="Q37" s="255">
        <v>0</v>
      </c>
      <c r="R37" s="256">
        <v>0</v>
      </c>
      <c r="S37" s="256">
        <v>0</v>
      </c>
      <c r="T37" s="257">
        <v>0</v>
      </c>
    </row>
    <row r="38" spans="1:36" s="5" customFormat="1" ht="38.25" customHeight="1">
      <c r="A38" s="435"/>
      <c r="B38" s="442"/>
      <c r="C38" s="445"/>
      <c r="D38" s="451"/>
      <c r="E38" s="402"/>
      <c r="F38" s="355"/>
      <c r="G38" s="448"/>
      <c r="H38" s="49" t="s">
        <v>52</v>
      </c>
      <c r="I38" s="31">
        <f>J38+L38</f>
        <v>152.19999999999999</v>
      </c>
      <c r="J38" s="32">
        <v>152.19999999999999</v>
      </c>
      <c r="K38" s="32">
        <v>3.8</v>
      </c>
      <c r="L38" s="33">
        <v>0</v>
      </c>
      <c r="M38" s="258">
        <f>N38+P38</f>
        <v>152.19999999999999</v>
      </c>
      <c r="N38" s="269">
        <v>152.19999999999999</v>
      </c>
      <c r="O38" s="269">
        <v>3.8</v>
      </c>
      <c r="P38" s="260">
        <v>0</v>
      </c>
      <c r="Q38" s="258">
        <v>0</v>
      </c>
      <c r="R38" s="269">
        <v>0</v>
      </c>
      <c r="S38" s="269">
        <v>0</v>
      </c>
      <c r="T38" s="260">
        <v>0</v>
      </c>
    </row>
    <row r="39" spans="1:36" s="5" customFormat="1" ht="19.5" customHeight="1" thickBot="1">
      <c r="A39" s="436"/>
      <c r="B39" s="443"/>
      <c r="C39" s="446"/>
      <c r="D39" s="452"/>
      <c r="E39" s="403"/>
      <c r="F39" s="356"/>
      <c r="G39" s="449"/>
      <c r="H39" s="18" t="s">
        <v>10</v>
      </c>
      <c r="I39" s="39">
        <f t="shared" ref="I39:N39" si="2">SUM(I37:I38)</f>
        <v>201.7</v>
      </c>
      <c r="J39" s="40">
        <f t="shared" si="2"/>
        <v>201.7</v>
      </c>
      <c r="K39" s="40">
        <f t="shared" si="2"/>
        <v>4.5999999999999996</v>
      </c>
      <c r="L39" s="99">
        <f t="shared" si="2"/>
        <v>0</v>
      </c>
      <c r="M39" s="216">
        <f t="shared" si="2"/>
        <v>201.7</v>
      </c>
      <c r="N39" s="179">
        <f t="shared" si="2"/>
        <v>201.7</v>
      </c>
      <c r="O39" s="179">
        <f>O38+O37</f>
        <v>4.5999999999999996</v>
      </c>
      <c r="P39" s="217"/>
      <c r="Q39" s="216">
        <f>R39+T39</f>
        <v>0</v>
      </c>
      <c r="R39" s="179">
        <f>R38+R37</f>
        <v>0</v>
      </c>
      <c r="S39" s="179">
        <f>S38+S37</f>
        <v>0</v>
      </c>
      <c r="T39" s="217">
        <v>0</v>
      </c>
    </row>
    <row r="40" spans="1:36" s="5" customFormat="1" ht="21" customHeight="1">
      <c r="A40" s="345" t="s">
        <v>11</v>
      </c>
      <c r="B40" s="357" t="s">
        <v>9</v>
      </c>
      <c r="C40" s="444" t="s">
        <v>11</v>
      </c>
      <c r="D40" s="496" t="s">
        <v>92</v>
      </c>
      <c r="E40" s="384"/>
      <c r="F40" s="457"/>
      <c r="G40" s="333" t="s">
        <v>53</v>
      </c>
      <c r="H40" s="146" t="s">
        <v>43</v>
      </c>
      <c r="I40" s="170">
        <f>J40+L40</f>
        <v>187.5</v>
      </c>
      <c r="J40" s="171">
        <v>187.5</v>
      </c>
      <c r="K40" s="171">
        <v>0</v>
      </c>
      <c r="L40" s="172">
        <v>0</v>
      </c>
      <c r="M40" s="291">
        <f>N40+P40</f>
        <v>84.9</v>
      </c>
      <c r="N40" s="292">
        <v>84.9</v>
      </c>
      <c r="O40" s="273">
        <v>0</v>
      </c>
      <c r="P40" s="274">
        <v>0</v>
      </c>
      <c r="Q40" s="291">
        <f>M40-I40</f>
        <v>-102.6</v>
      </c>
      <c r="R40" s="292">
        <v>-102.6</v>
      </c>
      <c r="S40" s="292">
        <v>0</v>
      </c>
      <c r="T40" s="293">
        <v>0</v>
      </c>
    </row>
    <row r="41" spans="1:36" s="5" customFormat="1" ht="31.5" customHeight="1">
      <c r="A41" s="346"/>
      <c r="B41" s="358"/>
      <c r="C41" s="445"/>
      <c r="D41" s="497"/>
      <c r="E41" s="385"/>
      <c r="F41" s="458"/>
      <c r="G41" s="459"/>
      <c r="H41" s="19"/>
      <c r="I41" s="169"/>
      <c r="J41" s="32"/>
      <c r="K41" s="32"/>
      <c r="L41" s="33"/>
      <c r="M41" s="262"/>
      <c r="N41" s="263"/>
      <c r="O41" s="263"/>
      <c r="P41" s="264"/>
      <c r="Q41" s="262"/>
      <c r="R41" s="263"/>
      <c r="S41" s="263"/>
      <c r="T41" s="264"/>
    </row>
    <row r="42" spans="1:36" s="5" customFormat="1" ht="56.25" customHeight="1">
      <c r="A42" s="151"/>
      <c r="B42" s="153"/>
      <c r="C42" s="162"/>
      <c r="D42" s="143" t="s">
        <v>90</v>
      </c>
      <c r="E42" s="158"/>
      <c r="F42" s="163"/>
      <c r="G42" s="157"/>
      <c r="H42" s="19"/>
      <c r="I42" s="169"/>
      <c r="J42" s="32"/>
      <c r="K42" s="32"/>
      <c r="L42" s="33"/>
      <c r="M42" s="262"/>
      <c r="N42" s="263"/>
      <c r="O42" s="263"/>
      <c r="P42" s="264"/>
      <c r="Q42" s="262"/>
      <c r="R42" s="263"/>
      <c r="S42" s="263"/>
      <c r="T42" s="264"/>
      <c r="U42" s="277"/>
    </row>
    <row r="43" spans="1:36" s="5" customFormat="1" ht="12.75" customHeight="1">
      <c r="A43" s="151"/>
      <c r="B43" s="153"/>
      <c r="C43" s="162"/>
      <c r="D43" s="500" t="s">
        <v>96</v>
      </c>
      <c r="E43" s="158"/>
      <c r="F43" s="163"/>
      <c r="G43" s="157"/>
      <c r="H43" s="166"/>
      <c r="I43" s="35"/>
      <c r="J43" s="100"/>
      <c r="K43" s="100"/>
      <c r="L43" s="101"/>
      <c r="M43" s="265"/>
      <c r="N43" s="266"/>
      <c r="O43" s="266"/>
      <c r="P43" s="267"/>
      <c r="Q43" s="265"/>
      <c r="R43" s="266"/>
      <c r="S43" s="266"/>
      <c r="T43" s="267"/>
    </row>
    <row r="44" spans="1:36" s="5" customFormat="1" ht="69" customHeight="1" thickBot="1">
      <c r="A44" s="151"/>
      <c r="B44" s="153"/>
      <c r="C44" s="162"/>
      <c r="D44" s="463"/>
      <c r="E44" s="158"/>
      <c r="F44" s="163"/>
      <c r="G44" s="157"/>
      <c r="H44" s="201" t="s">
        <v>10</v>
      </c>
      <c r="I44" s="202">
        <f>SUM(I40:I43)</f>
        <v>187.5</v>
      </c>
      <c r="J44" s="202">
        <f>SUM(J40:J43)</f>
        <v>187.5</v>
      </c>
      <c r="K44" s="202">
        <f>SUM(K40:K43)</f>
        <v>0</v>
      </c>
      <c r="L44" s="203">
        <f>SUM(L40:L43)</f>
        <v>0</v>
      </c>
      <c r="M44" s="231">
        <f>N44+P44</f>
        <v>84.9</v>
      </c>
      <c r="N44" s="232">
        <f>N40</f>
        <v>84.9</v>
      </c>
      <c r="O44" s="232">
        <v>0</v>
      </c>
      <c r="P44" s="233">
        <v>0</v>
      </c>
      <c r="Q44" s="231">
        <f>R44+T44</f>
        <v>-102.6</v>
      </c>
      <c r="R44" s="232">
        <f>R40</f>
        <v>-102.6</v>
      </c>
      <c r="S44" s="232">
        <v>0</v>
      </c>
      <c r="T44" s="233">
        <v>0</v>
      </c>
    </row>
    <row r="45" spans="1:36" s="5" customFormat="1" ht="13.5" thickBot="1">
      <c r="A45" s="144" t="s">
        <v>11</v>
      </c>
      <c r="B45" s="145" t="s">
        <v>9</v>
      </c>
      <c r="C45" s="460" t="s">
        <v>12</v>
      </c>
      <c r="D45" s="461"/>
      <c r="E45" s="461"/>
      <c r="F45" s="461"/>
      <c r="G45" s="461"/>
      <c r="H45" s="461"/>
      <c r="I45" s="223">
        <f>SUM(I44,I39)</f>
        <v>389.2</v>
      </c>
      <c r="J45" s="224">
        <f>SUM(J44,J39)</f>
        <v>389.2</v>
      </c>
      <c r="K45" s="224">
        <f>SUM(K44,K39)</f>
        <v>4.5999999999999996</v>
      </c>
      <c r="L45" s="225">
        <f>L44+L39</f>
        <v>0</v>
      </c>
      <c r="M45" s="223">
        <f>N45+P45</f>
        <v>286.60000000000002</v>
      </c>
      <c r="N45" s="224">
        <f>N44+N39</f>
        <v>286.60000000000002</v>
      </c>
      <c r="O45" s="224">
        <v>0</v>
      </c>
      <c r="P45" s="225">
        <v>0</v>
      </c>
      <c r="Q45" s="223">
        <f>SUM(Q44,Q39)</f>
        <v>-102.6</v>
      </c>
      <c r="R45" s="224">
        <f>SUM(R44,R39)</f>
        <v>-102.6</v>
      </c>
      <c r="S45" s="224">
        <f>SUM(S44,S39)</f>
        <v>0</v>
      </c>
      <c r="T45" s="236">
        <f>SUM(T44,T39)</f>
        <v>0</v>
      </c>
    </row>
    <row r="46" spans="1:36" s="5" customFormat="1" ht="14.25" customHeight="1" thickBot="1">
      <c r="A46" s="13" t="s">
        <v>11</v>
      </c>
      <c r="B46" s="373" t="s">
        <v>13</v>
      </c>
      <c r="C46" s="374"/>
      <c r="D46" s="374"/>
      <c r="E46" s="374"/>
      <c r="F46" s="374"/>
      <c r="G46" s="374"/>
      <c r="H46" s="374"/>
      <c r="I46" s="191">
        <f>SUM(I45)</f>
        <v>389.2</v>
      </c>
      <c r="J46" s="25">
        <f>SUM(J45)</f>
        <v>389.2</v>
      </c>
      <c r="K46" s="25">
        <f>K45</f>
        <v>4.5999999999999996</v>
      </c>
      <c r="L46" s="221">
        <f>L45</f>
        <v>0</v>
      </c>
      <c r="M46" s="191">
        <f>N46+P46</f>
        <v>286.60000000000002</v>
      </c>
      <c r="N46" s="230">
        <f>N45</f>
        <v>286.60000000000002</v>
      </c>
      <c r="O46" s="230">
        <v>0</v>
      </c>
      <c r="P46" s="221">
        <v>0</v>
      </c>
      <c r="Q46" s="191">
        <f>SUM(Q45)</f>
        <v>-102.6</v>
      </c>
      <c r="R46" s="230">
        <f>SUM(R45)</f>
        <v>-102.6</v>
      </c>
      <c r="S46" s="230">
        <f>SUM(S45)</f>
        <v>0</v>
      </c>
      <c r="T46" s="26">
        <f>SUM(T45)</f>
        <v>0</v>
      </c>
    </row>
    <row r="47" spans="1:36" s="5" customFormat="1" ht="12.75" customHeight="1" thickBot="1">
      <c r="A47" s="24" t="s">
        <v>44</v>
      </c>
      <c r="B47" s="464" t="s">
        <v>76</v>
      </c>
      <c r="C47" s="465"/>
      <c r="D47" s="465"/>
      <c r="E47" s="465"/>
      <c r="F47" s="465"/>
      <c r="G47" s="465"/>
      <c r="H47" s="465"/>
      <c r="I47" s="226">
        <f>SUM(I46,I34)</f>
        <v>10169.5</v>
      </c>
      <c r="J47" s="227">
        <f>SUM(J46,J34)</f>
        <v>986.90000000000009</v>
      </c>
      <c r="K47" s="227">
        <f>SUM(K34,K46)</f>
        <v>4.5999999999999996</v>
      </c>
      <c r="L47" s="228">
        <f>SUM(L34,L46)</f>
        <v>9082.6</v>
      </c>
      <c r="M47" s="226">
        <f>SUM(M46,M34)</f>
        <v>10169.5</v>
      </c>
      <c r="N47" s="227">
        <f>SUM(N46,N34)</f>
        <v>1086.9000000000001</v>
      </c>
      <c r="O47" s="227"/>
      <c r="P47" s="229">
        <f>P46+P34</f>
        <v>9082.6</v>
      </c>
      <c r="Q47" s="226">
        <f>SUM(Q46,Q34)</f>
        <v>0</v>
      </c>
      <c r="R47" s="227">
        <f>SUM(R46,R34)</f>
        <v>0</v>
      </c>
      <c r="S47" s="227">
        <f>SUM(S46,S34)</f>
        <v>0</v>
      </c>
      <c r="T47" s="272">
        <f>SUM(T46,T34)</f>
        <v>0</v>
      </c>
    </row>
    <row r="48" spans="1:36" s="122" customFormat="1" ht="26.25" customHeight="1">
      <c r="A48" s="453" t="s">
        <v>73</v>
      </c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95"/>
      <c r="N48" s="495"/>
      <c r="O48" s="495"/>
      <c r="P48" s="495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</row>
    <row r="49" spans="1:36" s="122" customFormat="1" ht="14.25" customHeight="1" thickBot="1">
      <c r="A49" s="437" t="s">
        <v>17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</row>
    <row r="50" spans="1:36" s="5" customFormat="1" ht="27.75" customHeight="1" thickBot="1">
      <c r="A50" s="438" t="s">
        <v>14</v>
      </c>
      <c r="B50" s="439"/>
      <c r="C50" s="439"/>
      <c r="D50" s="439"/>
      <c r="E50" s="439"/>
      <c r="F50" s="439"/>
      <c r="G50" s="439"/>
      <c r="H50" s="440"/>
      <c r="I50" s="438" t="s">
        <v>32</v>
      </c>
      <c r="J50" s="439"/>
      <c r="K50" s="439"/>
      <c r="L50" s="440"/>
      <c r="M50" s="482" t="s">
        <v>86</v>
      </c>
      <c r="N50" s="483"/>
      <c r="O50" s="483"/>
      <c r="P50" s="484"/>
      <c r="Q50" s="491" t="s">
        <v>87</v>
      </c>
      <c r="R50" s="492"/>
      <c r="S50" s="492"/>
      <c r="T50" s="493"/>
    </row>
    <row r="51" spans="1:36" s="5" customFormat="1" ht="14.25" customHeight="1">
      <c r="A51" s="425" t="s">
        <v>18</v>
      </c>
      <c r="B51" s="426"/>
      <c r="C51" s="426"/>
      <c r="D51" s="426"/>
      <c r="E51" s="426"/>
      <c r="F51" s="426"/>
      <c r="G51" s="426"/>
      <c r="H51" s="427"/>
      <c r="I51" s="428">
        <f>SUM(I52:L53)</f>
        <v>3235.4</v>
      </c>
      <c r="J51" s="429"/>
      <c r="K51" s="429"/>
      <c r="L51" s="430"/>
      <c r="M51" s="428">
        <f ca="1">SUM(M52:P53)</f>
        <v>3235.4</v>
      </c>
      <c r="N51" s="429"/>
      <c r="O51" s="429"/>
      <c r="P51" s="430"/>
      <c r="Q51" s="428">
        <f ca="1">M51-I51</f>
        <v>0</v>
      </c>
      <c r="R51" s="429"/>
      <c r="S51" s="429"/>
      <c r="T51" s="430"/>
    </row>
    <row r="52" spans="1:36" s="5" customFormat="1" ht="14.25" customHeight="1">
      <c r="A52" s="431" t="s">
        <v>34</v>
      </c>
      <c r="B52" s="432"/>
      <c r="C52" s="432"/>
      <c r="D52" s="432"/>
      <c r="E52" s="432"/>
      <c r="F52" s="432"/>
      <c r="G52" s="432"/>
      <c r="H52" s="433"/>
      <c r="I52" s="407">
        <f>SUMIF(H12:H47,"SB",I12:I47)</f>
        <v>1568.7</v>
      </c>
      <c r="J52" s="408"/>
      <c r="K52" s="408"/>
      <c r="L52" s="409"/>
      <c r="M52" s="407">
        <f>SUMIF(H12:H40,"SB",M12:M44)</f>
        <v>1568.7</v>
      </c>
      <c r="N52" s="408"/>
      <c r="O52" s="408"/>
      <c r="P52" s="409"/>
      <c r="Q52" s="502">
        <f>M52-I52</f>
        <v>0</v>
      </c>
      <c r="R52" s="503"/>
      <c r="S52" s="503"/>
      <c r="T52" s="504"/>
    </row>
    <row r="53" spans="1:36" s="5" customFormat="1" ht="14.25" customHeight="1" thickBot="1">
      <c r="A53" s="404" t="s">
        <v>35</v>
      </c>
      <c r="B53" s="405"/>
      <c r="C53" s="405"/>
      <c r="D53" s="405"/>
      <c r="E53" s="405"/>
      <c r="F53" s="405"/>
      <c r="G53" s="405"/>
      <c r="H53" s="406"/>
      <c r="I53" s="407">
        <f>SUMIF(H12:H47,"SB(P)",I12:I47)</f>
        <v>1666.7</v>
      </c>
      <c r="J53" s="408"/>
      <c r="K53" s="408"/>
      <c r="L53" s="409"/>
      <c r="M53" s="407">
        <f ca="1">SUMIF(H12:I44,"SB(P)",M12:M44)</f>
        <v>1666.7</v>
      </c>
      <c r="N53" s="408"/>
      <c r="O53" s="408"/>
      <c r="P53" s="409"/>
      <c r="Q53" s="505">
        <f ca="1">M53-I53</f>
        <v>0</v>
      </c>
      <c r="R53" s="506"/>
      <c r="S53" s="506"/>
      <c r="T53" s="507"/>
    </row>
    <row r="54" spans="1:36" s="5" customFormat="1" ht="14.25" customHeight="1">
      <c r="A54" s="416" t="s">
        <v>19</v>
      </c>
      <c r="B54" s="417"/>
      <c r="C54" s="417"/>
      <c r="D54" s="417"/>
      <c r="E54" s="417"/>
      <c r="F54" s="417"/>
      <c r="G54" s="417"/>
      <c r="H54" s="418"/>
      <c r="I54" s="419">
        <f>SUM(I55:L55)</f>
        <v>6934.1</v>
      </c>
      <c r="J54" s="420"/>
      <c r="K54" s="420"/>
      <c r="L54" s="421"/>
      <c r="M54" s="419">
        <f>SUM(M55)</f>
        <v>6934.1</v>
      </c>
      <c r="N54" s="420"/>
      <c r="O54" s="420"/>
      <c r="P54" s="421"/>
      <c r="Q54" s="428">
        <f>M54-I54</f>
        <v>0</v>
      </c>
      <c r="R54" s="429"/>
      <c r="S54" s="429"/>
      <c r="T54" s="430"/>
    </row>
    <row r="55" spans="1:36" s="5" customFormat="1" ht="14.25" customHeight="1">
      <c r="A55" s="422" t="s">
        <v>36</v>
      </c>
      <c r="B55" s="423"/>
      <c r="C55" s="423"/>
      <c r="D55" s="423"/>
      <c r="E55" s="423"/>
      <c r="F55" s="423"/>
      <c r="G55" s="423"/>
      <c r="H55" s="424"/>
      <c r="I55" s="407">
        <f>SUMIF(H12:H47,"ES",I12:I47)</f>
        <v>6934.1</v>
      </c>
      <c r="J55" s="408"/>
      <c r="K55" s="408"/>
      <c r="L55" s="409"/>
      <c r="M55" s="407">
        <f>SUMIF(H12:H40,"ES",M12:M40)</f>
        <v>6934.1</v>
      </c>
      <c r="N55" s="408"/>
      <c r="O55" s="408"/>
      <c r="P55" s="409"/>
      <c r="Q55" s="505">
        <f>M55-I55</f>
        <v>0</v>
      </c>
      <c r="R55" s="506"/>
      <c r="S55" s="506"/>
      <c r="T55" s="507"/>
    </row>
    <row r="56" spans="1:36" s="5" customFormat="1" ht="14.25" customHeight="1" thickBot="1">
      <c r="A56" s="410" t="s">
        <v>20</v>
      </c>
      <c r="B56" s="411"/>
      <c r="C56" s="411"/>
      <c r="D56" s="411"/>
      <c r="E56" s="411"/>
      <c r="F56" s="411"/>
      <c r="G56" s="411"/>
      <c r="H56" s="412"/>
      <c r="I56" s="479">
        <f>SUM(I54,I51)</f>
        <v>10169.5</v>
      </c>
      <c r="J56" s="480"/>
      <c r="K56" s="480"/>
      <c r="L56" s="481"/>
      <c r="M56" s="479">
        <f ca="1">SUM(M51,M54)</f>
        <v>10169.5</v>
      </c>
      <c r="N56" s="480"/>
      <c r="O56" s="480"/>
      <c r="P56" s="481"/>
      <c r="Q56" s="479">
        <f ca="1">SUM(Q54,Q51)</f>
        <v>0</v>
      </c>
      <c r="R56" s="480"/>
      <c r="S56" s="480"/>
      <c r="T56" s="481"/>
    </row>
  </sheetData>
  <mergeCells count="104">
    <mergeCell ref="A3:T3"/>
    <mergeCell ref="A2:T2"/>
    <mergeCell ref="A1:T1"/>
    <mergeCell ref="Q56:T56"/>
    <mergeCell ref="Q51:T51"/>
    <mergeCell ref="Q52:T52"/>
    <mergeCell ref="Q53:T53"/>
    <mergeCell ref="Q54:T54"/>
    <mergeCell ref="Q55:T55"/>
    <mergeCell ref="J6:K6"/>
    <mergeCell ref="I50:L50"/>
    <mergeCell ref="I51:L51"/>
    <mergeCell ref="M50:P50"/>
    <mergeCell ref="M51:P51"/>
    <mergeCell ref="A8:P8"/>
    <mergeCell ref="F12:F18"/>
    <mergeCell ref="G12:G18"/>
    <mergeCell ref="A12:A18"/>
    <mergeCell ref="B12:B18"/>
    <mergeCell ref="A5:A7"/>
    <mergeCell ref="B5:B7"/>
    <mergeCell ref="C5:C7"/>
    <mergeCell ref="B10:P10"/>
    <mergeCell ref="C11:P11"/>
    <mergeCell ref="I6:I7"/>
    <mergeCell ref="L6:L7"/>
    <mergeCell ref="P6:P7"/>
    <mergeCell ref="D5:D7"/>
    <mergeCell ref="E5:E7"/>
    <mergeCell ref="F5:F7"/>
    <mergeCell ref="A9:P9"/>
    <mergeCell ref="M5:P5"/>
    <mergeCell ref="M6:M7"/>
    <mergeCell ref="G5:G7"/>
    <mergeCell ref="H5:H7"/>
    <mergeCell ref="I5:L5"/>
    <mergeCell ref="N6:O6"/>
    <mergeCell ref="C12:C18"/>
    <mergeCell ref="D12:D18"/>
    <mergeCell ref="E12:E18"/>
    <mergeCell ref="F19:F23"/>
    <mergeCell ref="E30:E31"/>
    <mergeCell ref="C33:H33"/>
    <mergeCell ref="D30:D32"/>
    <mergeCell ref="A19:A23"/>
    <mergeCell ref="B19:B23"/>
    <mergeCell ref="C19:C23"/>
    <mergeCell ref="E19:E23"/>
    <mergeCell ref="D43:D44"/>
    <mergeCell ref="C45:H45"/>
    <mergeCell ref="B34:H34"/>
    <mergeCell ref="A53:H53"/>
    <mergeCell ref="A54:H54"/>
    <mergeCell ref="I52:L52"/>
    <mergeCell ref="I53:L53"/>
    <mergeCell ref="I54:L54"/>
    <mergeCell ref="G19:G23"/>
    <mergeCell ref="C24:H24"/>
    <mergeCell ref="C25:P25"/>
    <mergeCell ref="D26:D28"/>
    <mergeCell ref="E26:E29"/>
    <mergeCell ref="B35:P35"/>
    <mergeCell ref="C36:P36"/>
    <mergeCell ref="F37:F39"/>
    <mergeCell ref="G37:G39"/>
    <mergeCell ref="E40:E41"/>
    <mergeCell ref="E37:E39"/>
    <mergeCell ref="F40:F41"/>
    <mergeCell ref="C37:C39"/>
    <mergeCell ref="D37:D39"/>
    <mergeCell ref="A40:A41"/>
    <mergeCell ref="B40:B41"/>
    <mergeCell ref="C40:C41"/>
    <mergeCell ref="D40:D41"/>
    <mergeCell ref="A56:H56"/>
    <mergeCell ref="I55:L55"/>
    <mergeCell ref="I56:L56"/>
    <mergeCell ref="A48:P48"/>
    <mergeCell ref="A49:P49"/>
    <mergeCell ref="A50:H50"/>
    <mergeCell ref="A51:H51"/>
    <mergeCell ref="A52:H52"/>
    <mergeCell ref="M52:P52"/>
    <mergeCell ref="M53:P53"/>
    <mergeCell ref="M56:P56"/>
    <mergeCell ref="Q5:T5"/>
    <mergeCell ref="Q6:Q7"/>
    <mergeCell ref="R6:S6"/>
    <mergeCell ref="T6:T7"/>
    <mergeCell ref="Q8:T8"/>
    <mergeCell ref="Q36:T36"/>
    <mergeCell ref="Q50:T50"/>
    <mergeCell ref="Q10:T10"/>
    <mergeCell ref="M54:P54"/>
    <mergeCell ref="Q11:T11"/>
    <mergeCell ref="Q25:T25"/>
    <mergeCell ref="Q35:T35"/>
    <mergeCell ref="B47:H47"/>
    <mergeCell ref="B46:H46"/>
    <mergeCell ref="M55:P55"/>
    <mergeCell ref="G40:G41"/>
    <mergeCell ref="A55:H55"/>
    <mergeCell ref="A37:A39"/>
    <mergeCell ref="B37:B39"/>
  </mergeCells>
  <phoneticPr fontId="0" type="noConversion"/>
  <pageMargins left="0.25" right="0.25" top="0.75" bottom="0.75" header="0.3" footer="0.3"/>
  <pageSetup paperSize="9" scale="87" fitToHeight="0" orientation="landscape" r:id="rId1"/>
  <rowBreaks count="1" manualBreakCount="1">
    <brk id="2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D28" sqref="D28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08" t="s">
        <v>23</v>
      </c>
      <c r="B1" s="508"/>
    </row>
    <row r="2" spans="1:2" ht="31.5">
      <c r="A2" s="2" t="s">
        <v>4</v>
      </c>
      <c r="B2" s="1" t="s">
        <v>21</v>
      </c>
    </row>
    <row r="3" spans="1:2" ht="15.75" customHeight="1">
      <c r="A3" s="205">
        <v>1</v>
      </c>
      <c r="B3" s="1" t="s">
        <v>24</v>
      </c>
    </row>
    <row r="4" spans="1:2" ht="15.75" customHeight="1">
      <c r="A4" s="205">
        <v>2</v>
      </c>
      <c r="B4" s="1" t="s">
        <v>25</v>
      </c>
    </row>
    <row r="5" spans="1:2" ht="15.75" customHeight="1">
      <c r="A5" s="205">
        <v>3</v>
      </c>
      <c r="B5" s="1" t="s">
        <v>26</v>
      </c>
    </row>
    <row r="6" spans="1:2" ht="15.75" customHeight="1">
      <c r="A6" s="205">
        <v>4</v>
      </c>
      <c r="B6" s="1" t="s">
        <v>27</v>
      </c>
    </row>
    <row r="7" spans="1:2" ht="15.75" customHeight="1">
      <c r="A7" s="205">
        <v>5</v>
      </c>
      <c r="B7" s="1" t="s">
        <v>28</v>
      </c>
    </row>
    <row r="8" spans="1:2" ht="15.75" customHeight="1">
      <c r="A8" s="205">
        <v>6</v>
      </c>
      <c r="B8" s="1" t="s">
        <v>29</v>
      </c>
    </row>
    <row r="9" spans="1:2" ht="15.75" customHeight="1"/>
    <row r="10" spans="1:2" ht="15.75" customHeight="1">
      <c r="A10" s="509" t="s">
        <v>33</v>
      </c>
      <c r="B10" s="509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SVP 2013-2015</vt:lpstr>
      <vt:lpstr>Lyginamasis</vt:lpstr>
      <vt:lpstr>Asignavimų valdytojų kodai</vt:lpstr>
      <vt:lpstr>Lyginamasis!Spausdinimo_sritis</vt:lpstr>
      <vt:lpstr>'SVP 2013-2015'!Spausdinimo_sritis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2013-07-12T06:16:43Z</cp:lastPrinted>
  <dcterms:created xsi:type="dcterms:W3CDTF">2007-07-27T10:32:34Z</dcterms:created>
  <dcterms:modified xsi:type="dcterms:W3CDTF">2013-07-15T06:20:55Z</dcterms:modified>
</cp:coreProperties>
</file>