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920"/>
  </bookViews>
  <sheets>
    <sheet name="SVP 2013-2015" sheetId="10" r:id="rId1"/>
    <sheet name="Asignavimų valdytojai" sheetId="11" r:id="rId2"/>
  </sheets>
  <definedNames>
    <definedName name="_xlnm.Print_Area" localSheetId="0">'SVP 2013-2015'!$A$1:$R$134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N133" i="10" l="1"/>
  <c r="M133" i="10"/>
  <c r="I133" i="10"/>
  <c r="I64" i="10"/>
  <c r="I61" i="10"/>
  <c r="I36" i="10"/>
  <c r="I34" i="10"/>
  <c r="K32" i="10" l="1"/>
  <c r="J52" i="10" l="1"/>
  <c r="J32" i="10"/>
  <c r="K49" i="10"/>
  <c r="I69" i="10"/>
  <c r="I24" i="10"/>
  <c r="I35" i="10"/>
  <c r="I33" i="10"/>
  <c r="I32" i="10"/>
  <c r="N127" i="10"/>
  <c r="M127" i="10"/>
  <c r="M129" i="10"/>
  <c r="M128" i="10"/>
  <c r="N57" i="10"/>
  <c r="M57" i="10"/>
  <c r="M131" i="10"/>
  <c r="M126" i="10"/>
  <c r="M125" i="10" s="1"/>
  <c r="J113" i="10"/>
  <c r="K113" i="10"/>
  <c r="L113" i="10"/>
  <c r="M113" i="10"/>
  <c r="N113" i="10"/>
  <c r="I106" i="10"/>
  <c r="I113" i="10" s="1"/>
  <c r="J100" i="10"/>
  <c r="J101" i="10" s="1"/>
  <c r="K100" i="10"/>
  <c r="L100" i="10"/>
  <c r="L101" i="10" s="1"/>
  <c r="M100" i="10"/>
  <c r="N100" i="10"/>
  <c r="I52" i="10"/>
  <c r="L49" i="10"/>
  <c r="M49" i="10"/>
  <c r="N49" i="10"/>
  <c r="M117" i="10"/>
  <c r="M17" i="10"/>
  <c r="M15" i="10"/>
  <c r="J89" i="10"/>
  <c r="K89" i="10"/>
  <c r="K101" i="10" s="1"/>
  <c r="L89" i="10"/>
  <c r="I80" i="10"/>
  <c r="I79" i="10"/>
  <c r="I78" i="10"/>
  <c r="I93" i="10"/>
  <c r="I92" i="10"/>
  <c r="I131" i="10" s="1"/>
  <c r="N89" i="10"/>
  <c r="M89" i="10"/>
  <c r="N75" i="10"/>
  <c r="M75" i="10"/>
  <c r="L75" i="10"/>
  <c r="J75" i="10"/>
  <c r="I66" i="10"/>
  <c r="N132" i="10"/>
  <c r="M132" i="10"/>
  <c r="M130" i="10" s="1"/>
  <c r="M134" i="10" s="1"/>
  <c r="N131" i="10"/>
  <c r="N130" i="10" s="1"/>
  <c r="N129" i="10"/>
  <c r="N126" i="10"/>
  <c r="K118" i="10"/>
  <c r="N117" i="10"/>
  <c r="L117" i="10"/>
  <c r="I117" i="10" s="1"/>
  <c r="N105" i="10"/>
  <c r="M105" i="10"/>
  <c r="M118" i="10" s="1"/>
  <c r="L105" i="10"/>
  <c r="J105" i="10"/>
  <c r="I103" i="10"/>
  <c r="I105" i="10" s="1"/>
  <c r="I96" i="10"/>
  <c r="I91" i="10"/>
  <c r="I129" i="10" s="1"/>
  <c r="I90" i="10"/>
  <c r="N73" i="10"/>
  <c r="M73" i="10"/>
  <c r="L73" i="10"/>
  <c r="J73" i="10"/>
  <c r="I72" i="10"/>
  <c r="N71" i="10"/>
  <c r="M71" i="10"/>
  <c r="L71" i="10"/>
  <c r="J71" i="10"/>
  <c r="N68" i="10"/>
  <c r="M68" i="10"/>
  <c r="J68" i="10"/>
  <c r="I68" i="10" s="1"/>
  <c r="N65" i="10"/>
  <c r="M65" i="10"/>
  <c r="J65" i="10"/>
  <c r="I65" i="10" s="1"/>
  <c r="I63" i="10"/>
  <c r="N62" i="10"/>
  <c r="M62" i="10"/>
  <c r="L62" i="10"/>
  <c r="J62" i="10"/>
  <c r="I60" i="10"/>
  <c r="N59" i="10"/>
  <c r="M59" i="10"/>
  <c r="J59" i="10"/>
  <c r="I59" i="10" s="1"/>
  <c r="I58" i="10"/>
  <c r="L57" i="10"/>
  <c r="K57" i="10"/>
  <c r="K76" i="10" s="1"/>
  <c r="J57" i="10"/>
  <c r="N51" i="10"/>
  <c r="M51" i="10"/>
  <c r="J51" i="10"/>
  <c r="I51" i="10"/>
  <c r="I50" i="10"/>
  <c r="I49" i="10"/>
  <c r="J49" i="10"/>
  <c r="N29" i="10"/>
  <c r="M29" i="10"/>
  <c r="L29" i="10"/>
  <c r="K29" i="10"/>
  <c r="J29" i="10"/>
  <c r="I28" i="10"/>
  <c r="I29" i="10" s="1"/>
  <c r="N27" i="10"/>
  <c r="M27" i="10"/>
  <c r="L27" i="10"/>
  <c r="K27" i="10"/>
  <c r="J26" i="10"/>
  <c r="N25" i="10"/>
  <c r="M25" i="10"/>
  <c r="L25" i="10"/>
  <c r="K25" i="10"/>
  <c r="J25" i="10"/>
  <c r="I25" i="10"/>
  <c r="N23" i="10"/>
  <c r="M23" i="10"/>
  <c r="L23" i="10"/>
  <c r="K23" i="10"/>
  <c r="J23" i="10"/>
  <c r="I23" i="10"/>
  <c r="I22" i="10"/>
  <c r="I132" i="10"/>
  <c r="N21" i="10"/>
  <c r="M21" i="10"/>
  <c r="L21" i="10"/>
  <c r="K21" i="10"/>
  <c r="J21" i="10"/>
  <c r="I21" i="10" s="1"/>
  <c r="I20" i="10"/>
  <c r="N19" i="10"/>
  <c r="M19" i="10"/>
  <c r="L19" i="10"/>
  <c r="K19" i="10"/>
  <c r="J19" i="10"/>
  <c r="I19" i="10"/>
  <c r="L17" i="10"/>
  <c r="K17" i="10"/>
  <c r="J17" i="10"/>
  <c r="N128" i="10"/>
  <c r="I16" i="10"/>
  <c r="N15" i="10"/>
  <c r="J15" i="10"/>
  <c r="I15" i="10"/>
  <c r="I12" i="10"/>
  <c r="N17" i="10"/>
  <c r="I126" i="10"/>
  <c r="I26" i="10"/>
  <c r="I128" i="10"/>
  <c r="I100" i="10"/>
  <c r="L76" i="10"/>
  <c r="N76" i="10"/>
  <c r="J76" i="10"/>
  <c r="M76" i="10"/>
  <c r="I17" i="10"/>
  <c r="M30" i="10"/>
  <c r="I62" i="10"/>
  <c r="I57" i="10"/>
  <c r="I71" i="10"/>
  <c r="I73" i="10"/>
  <c r="J27" i="10"/>
  <c r="J30" i="10"/>
  <c r="I30" i="10" s="1"/>
  <c r="N30" i="10"/>
  <c r="N125" i="10"/>
  <c r="I75" i="10"/>
  <c r="I76" i="10" s="1"/>
  <c r="K30" i="10"/>
  <c r="J118" i="10"/>
  <c r="N118" i="10"/>
  <c r="I27" i="10"/>
  <c r="I130" i="10" l="1"/>
  <c r="J119" i="10"/>
  <c r="J120" i="10" s="1"/>
  <c r="K119" i="10"/>
  <c r="K120" i="10" s="1"/>
  <c r="I101" i="10"/>
  <c r="N134" i="10"/>
  <c r="N101" i="10"/>
  <c r="N119" i="10" s="1"/>
  <c r="N120" i="10" s="1"/>
  <c r="I127" i="10"/>
  <c r="I125" i="10" s="1"/>
  <c r="I89" i="10"/>
  <c r="M101" i="10"/>
  <c r="M119" i="10" s="1"/>
  <c r="M120" i="10" s="1"/>
  <c r="L118" i="10"/>
  <c r="L119" i="10" s="1"/>
  <c r="I134" i="10" l="1"/>
  <c r="L120" i="10"/>
  <c r="I120" i="10" s="1"/>
  <c r="I119" i="10"/>
  <c r="I118" i="10"/>
</calcChain>
</file>

<file path=xl/sharedStrings.xml><?xml version="1.0" encoding="utf-8"?>
<sst xmlns="http://schemas.openxmlformats.org/spreadsheetml/2006/main" count="366" uniqueCount="189">
  <si>
    <t>tūkst. Lt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</si>
  <si>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</si>
  <si>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</si>
  <si>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</si>
  <si>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</si>
  <si>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</si>
  <si>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</si>
  <si>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</si>
  <si>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</si>
  <si>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</si>
  <si>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</si>
  <si>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</si>
  <si>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</si>
  <si>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</si>
  <si>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</si>
  <si>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</si>
  <si>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</si>
  <si>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</si>
  <si>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</si>
  <si>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</si>
  <si>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</si>
  <si>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</si>
  <si>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</si>
  <si>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</si>
  <si>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</si>
  <si>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</si>
  <si>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</si>
  <si>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</si>
  <si>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</si>
  <si>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</si>
  <si>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</si>
  <si>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</si>
  <si>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</si>
  <si>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</si>
  <si>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</si>
  <si>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</si>
  <si>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</si>
  <si>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</si>
  <si>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</si>
  <si>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</si>
  <si>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</si>
  <si>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</si>
  <si>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</si>
  <si>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</si>
  <si>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Socialinio būsto fondo gyvenamųjų namų statyba ir būsto pirkimas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</si>
  <si>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</si>
  <si>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</si>
  <si>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</si>
  <si>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</si>
  <si>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</si>
  <si>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</si>
  <si>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</si>
  <si>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</si>
  <si>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SB(P)</t>
  </si>
  <si>
    <t>1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</si>
  <si>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</si>
  <si>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</si>
  <si>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</si>
  <si>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 xml:space="preserve"> TIKSLŲ, UŽDAVINIŲ, PRIEMONIŲ, PRIEMONIŲ IŠLAIDŲ IR KRITERIJŲ SUVESTINĖ</t>
  </si>
  <si>
    <t>pavadinimas</t>
  </si>
  <si>
    <t>Senyvo amžiaus asmenų bei asmenų su negalia, apgyvendintų apskrities pavaldumo globos institucijose per metus, sk.</t>
  </si>
  <si>
    <t>Pritaikyta būstų neįgaliesiems</t>
  </si>
  <si>
    <t>I</t>
  </si>
  <si>
    <t>2014-ųjų metų lėšų poreikis</t>
  </si>
  <si>
    <t>2015-ųjų metų lėšų poreikis</t>
  </si>
  <si>
    <t>planas</t>
  </si>
  <si>
    <t>2013-ieji metai</t>
  </si>
  <si>
    <t>2014-ieji metai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</si>
  <si>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</si>
  <si>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</si>
  <si>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Vidutinis išmokamų socialinių pašalpų ir kompensacijų skaičius per mėn.</t>
  </si>
  <si>
    <t>Vidutinškai per mėn. išmokamų laidojimo pašalpų skaičius</t>
  </si>
  <si>
    <t>Asmenims su sunkia negalia teikiamų socialinės globos paslaugų apmokėjimas</t>
  </si>
  <si>
    <t>Asmenų su sunkia negalia, kuriems teikiamos socialinės globos paslaugos, skaičius (perkamos paslaugos)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</si>
  <si>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</si>
  <si>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</si>
  <si>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</si>
  <si>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</si>
  <si>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08</t>
  </si>
  <si>
    <t>2</t>
  </si>
  <si>
    <t>Paslaugos gavėjų sk.</t>
  </si>
  <si>
    <t>Mobilių komandų sk</t>
  </si>
  <si>
    <t>Suaugusių asmenų su protine negalia dienos socialinės globos centre (2 spec. mokykla, III a.)</t>
  </si>
  <si>
    <t xml:space="preserve">BĮ Klaipėdos m. globos namų fasado perdažymas ir statinio konstrukcijos pažeidimų pašalinimas </t>
  </si>
  <si>
    <t>Nupirkta butų, sk.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</si>
  <si>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</si>
  <si>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</si>
  <si>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</si>
  <si>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</si>
  <si>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</si>
  <si>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</si>
  <si>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Parengtų remontui butų skaičius</t>
  </si>
  <si>
    <t>Suremontuotų butų skaičius</t>
  </si>
  <si>
    <t>Sutrumpėjo nuomininkų pasirinktos garantijos įvykdymo terminas (mėn.)</t>
  </si>
  <si>
    <t>Objektų, kuriuose buvo pašalintos galimų avarijų grėsmės ir likviduotos avarijos, skaičius</t>
  </si>
  <si>
    <t>2013-ųjų metų  asignavimų planas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</si>
  <si>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</si>
  <si>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</si>
  <si>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Iš dalies finansuota projektų, sk.</t>
  </si>
  <si>
    <t>Etatų skaičius mobilioje komandoje</t>
  </si>
  <si>
    <t>Labdaros valgyklos (Baltijos pr. 102) patalpų kosmetinis remontas</t>
  </si>
  <si>
    <t>SOCIALINĖS ATSKIRTIES MAŽINIMO PROGRAMOS (NR. 12)</t>
  </si>
  <si>
    <t>09</t>
  </si>
  <si>
    <t>Bandomojo projekto pagal Integralios pagalbos plėtros programą įgyvendinimas (dienos socialinės globos ir slaugos paslaugos į namus)</t>
  </si>
  <si>
    <t>Socialinės paslaugos kokybės vertinimas</t>
  </si>
  <si>
    <t>Parengta audito ataskaita, vnt.</t>
  </si>
  <si>
    <t>2014 m. poreikis</t>
  </si>
  <si>
    <t>2015 m. poreikis</t>
  </si>
  <si>
    <t>2013–2015 M. KLAIPĖDOS MIESTO SAVIVALDYBĖS</t>
  </si>
  <si>
    <t>Produkto vertinimo kriterijus</t>
  </si>
  <si>
    <t>2013-ųjų metų asignavimų planas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</si>
  <si>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</si>
  <si>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</si>
  <si>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</si>
  <si>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</si>
  <si>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</si>
  <si>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</si>
  <si>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</si>
  <si>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</si>
  <si>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</si>
  <si>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Socialinės infrastruktūros objektų ir viešųjų erdvių pritaikymo neįgaliesiems galimybių studijos parengimas</t>
  </si>
  <si>
    <t>Parengta studija vnt.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</si>
  <si>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</si>
  <si>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I   </t>
  </si>
  <si>
    <t>Socialinių paslaugų moterims, patyrusioms smurtą šeimoje ar nukentėjusioms nuo prekybos žmonėmis, plėtra, steigiant moterų krizių centrą</t>
  </si>
  <si>
    <t>5</t>
  </si>
  <si>
    <t>Parengtas techninis projektas, vnt.</t>
  </si>
  <si>
    <t>Įgyvendinta projektų, vnt.</t>
  </si>
  <si>
    <t>Nemokamą maitinimą gaunančių bei aprūpinamų mokinio reikmenimis mokinių sk., tūkst.</t>
  </si>
  <si>
    <t>3,8</t>
  </si>
  <si>
    <t>3,7</t>
  </si>
  <si>
    <t>3,6</t>
  </si>
  <si>
    <t xml:space="preserve">Vidutinis vienkartinių išmokų socialiai pažeidžiamiems asmenims skaičius/mėn. </t>
  </si>
  <si>
    <t xml:space="preserve">Paramą gaunančių mokinių skaičius </t>
  </si>
  <si>
    <t>7000</t>
  </si>
  <si>
    <t>6800</t>
  </si>
  <si>
    <t>6600</t>
  </si>
  <si>
    <t>BĮ Klaipėdos miesto globos namuose;</t>
  </si>
  <si>
    <t>BĮ Klaipėdos miesto socialinės paramos centre;</t>
  </si>
  <si>
    <t>BĮ Neįgaliųjų centre „Klaipėdos lakštutė“;</t>
  </si>
  <si>
    <t>BĮ Klaipėdos miesto šeimos ir vaiko gerovės centre;</t>
  </si>
  <si>
    <t>BĮ Klaipėdos miesto nakvynės namuose;</t>
  </si>
  <si>
    <t>BĮ Klaipėdos vaikų globos namuose „Smiltelė“;</t>
  </si>
  <si>
    <t>BĮ Klaipėdos vaikų globos namuose „Danė“;</t>
  </si>
  <si>
    <t>BĮ Klaipėdos vaikų globos namuose „Rytas“;</t>
  </si>
  <si>
    <t>Senyvo amžiaus asmenų dienos socialinės globos centre (Kretingos g. 44);</t>
  </si>
  <si>
    <t>Suaugusių asmenų su psichine negalia dienos socialinės globos centre (Kretingos g. 44);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</si>
  <si>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</si>
  <si>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</si>
  <si>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socialinę globą per mėn. gaunančių asmenų skaičius</t>
  </si>
  <si>
    <t xml:space="preserve">Parengta techninių projektų, sk. </t>
  </si>
  <si>
    <t>Atlikti remonto darbai įstaigose, įstaigų sk.</t>
  </si>
  <si>
    <t xml:space="preserve"> NVO projektų, gaunančių dalinį finansavimą iš savivaldybės biudžeto, sk.</t>
  </si>
  <si>
    <t>Paslaugų gavėjų skaičius</t>
  </si>
  <si>
    <t>Planinis vietų skaičius stacioanarias paslaugas teikiančiose įstaigose</t>
  </si>
  <si>
    <t>BĮ Klaipėdos vaikų globos namų „Rytas“ šildymo, vandentiekio sistemų rekonstravimas</t>
  </si>
  <si>
    <t>Strateginis tikslas 03.  Užtikrinti gyventojams aukštą švietimo, kultūros, socialinių, sporto ir sveikatos apsaugos paslaugų kokybę ir prieinamumą</t>
  </si>
  <si>
    <t>BĮ Klaipėdos nakvynės namų pastatų (Viršutinė g. 21 ir Šilutės pl. 8) avarinių vamzdynų keitimo darbai</t>
  </si>
  <si>
    <t xml:space="preserve">Užtikrinti Klaipėdos miesto socialinio būsto fondo plėtrą ir valstybės politikos, padedančios apsirūpinti būstu, įgyvendinimą </t>
  </si>
  <si>
    <t>Politinių kalinių ir tremtinių bei jų šeimų narių sugrįžimo į Lietuvą programos įgyvendinimas- daugiabučio gyvenamojo namo statybos sklype Rambyno g. 14A, Klaipėdoje, techninio projekto parengimas</t>
  </si>
  <si>
    <t>Daugiabučių namų, kuriuose  buvo vykdomi atnaujinimo darbai, skaičius</t>
  </si>
  <si>
    <t xml:space="preserve">Surinkta nuomos mokesčio  proc. nuo priskaičiuoto </t>
  </si>
  <si>
    <t>Savivaldybės gyvenamųjų patalpų  tinkamos fizinės būklės užtikrinimas ir nuomos administravimas:</t>
  </si>
  <si>
    <t xml:space="preserve">Nemokamo maitinimo organizavimas labdaros valgykloje Klaipėdos mieste gyvenantiems asmenims, nepajėgiantiems maitintis savo namuose </t>
  </si>
  <si>
    <t>Dienos socialinės priežiūros paslauga vaikams iš socialinės rizikos šeimų vaikų dienos centruose;</t>
  </si>
  <si>
    <t>Nemokamą maitinimą labdaros valgykloje per mėn. gaunančių asmenų sk</t>
  </si>
  <si>
    <t>1.3.3.2, 1.3.3.6</t>
  </si>
  <si>
    <t>1.3.1.2, 1.3.1.3, 1.3.2.1, 1.3.3.1, 1.3.3.6</t>
  </si>
  <si>
    <t>1.3.3.6</t>
  </si>
  <si>
    <t>1.3.1.5, 1.3.3.3</t>
  </si>
  <si>
    <t>1.3.1.2, 1.3.1.4, 1.3.2.1, 1.3.2.2, 1.3.2.3</t>
  </si>
  <si>
    <t>1.3.3.2</t>
  </si>
  <si>
    <t>1.3.3.1</t>
  </si>
  <si>
    <t>1.3.5.2</t>
  </si>
  <si>
    <t>1.3.5.3</t>
  </si>
  <si>
    <t>Kompensacijų Nepriklausomybės gynėjams, nukentėjusiems nuo 1991 m. sausio 11-13 d. ir po to vykdytos SSRS agresijos bei jų šeimoms, sk.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</si>
  <si>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</si>
  <si>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  <charset val="186"/>
      </rPr>
      <t>Vietos bendruomenių savivaldos 2013 m. programos</t>
    </r>
    <r>
      <rPr>
        <sz val="10"/>
        <rFont val="Times New Roman"/>
        <family val="1"/>
        <charset val="186"/>
      </rPr>
      <t xml:space="preserve"> įgyvendinimas </t>
    </r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</si>
  <si>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</si>
  <si>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</si>
  <si>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  <r>
      <rPr>
        <sz val="10"/>
        <rFont val="Times New Roman"/>
        <family val="1"/>
        <charset val="186"/>
      </rPr>
      <t xml:space="preserve"> įgyvendinimas</t>
    </r>
  </si>
  <si>
    <r>
      <rPr>
        <b/>
        <sz val="10"/>
        <rFont val="Times New Roman"/>
        <family val="1"/>
        <charset val="186"/>
      </rPr>
      <t xml:space="preserve">Pastato, adresu Kretingos g. 44, Klaipėda, I-IV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</si>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</sst>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u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  <charset val="186"/>
    </font>
    <font>
      <b/>
      <sz val="11"/>
      <name val="Times New Roman"/>
      <family val="1"/>
    </font>
    <font>
      <b/>
      <sz val="8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97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6" fillId="4" borderId="8" xfId="0" applyNumberFormat="1" applyFont="1" applyFill="1" applyBorder="1" applyAlignment="1">
      <alignment horizontal="center" vertical="top"/>
    </xf>
    <xf numFmtId="164" fontId="6" fillId="4" borderId="6" xfId="0" applyNumberFormat="1" applyFont="1" applyFill="1" applyBorder="1" applyAlignment="1">
      <alignment horizontal="center" vertical="top"/>
    </xf>
    <xf numFmtId="164" fontId="6" fillId="4" borderId="15" xfId="0" applyNumberFormat="1" applyFont="1" applyFill="1" applyBorder="1" applyAlignment="1">
      <alignment horizontal="center" vertical="top"/>
    </xf>
    <xf numFmtId="164" fontId="6" fillId="4" borderId="17" xfId="0" applyNumberFormat="1" applyFont="1" applyFill="1" applyBorder="1" applyAlignment="1">
      <alignment horizontal="center" vertical="top"/>
    </xf>
    <xf numFmtId="49" fontId="10" fillId="2" borderId="6" xfId="0" applyNumberFormat="1" applyFont="1" applyFill="1" applyBorder="1" applyAlignment="1">
      <alignment horizontal="center" vertical="top"/>
    </xf>
    <xf numFmtId="49" fontId="10" fillId="3" borderId="8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0" fontId="10" fillId="5" borderId="10" xfId="0" applyFont="1" applyFill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10" fillId="0" borderId="9" xfId="0" applyNumberFormat="1" applyFont="1" applyBorder="1" applyAlignment="1">
      <alignment horizontal="center" vertical="top"/>
    </xf>
    <xf numFmtId="49" fontId="10" fillId="2" borderId="15" xfId="0" applyNumberFormat="1" applyFont="1" applyFill="1" applyBorder="1" applyAlignment="1">
      <alignment horizontal="center" vertical="top"/>
    </xf>
    <xf numFmtId="49" fontId="10" fillId="3" borderId="17" xfId="0" applyNumberFormat="1" applyFont="1" applyFill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164" fontId="11" fillId="8" borderId="1" xfId="0" applyNumberFormat="1" applyFont="1" applyFill="1" applyBorder="1" applyAlignment="1">
      <alignment horizontal="center" vertical="top"/>
    </xf>
    <xf numFmtId="0" fontId="6" fillId="5" borderId="24" xfId="0" applyFont="1" applyFill="1" applyBorder="1" applyAlignment="1">
      <alignment vertical="top" wrapText="1"/>
    </xf>
    <xf numFmtId="49" fontId="6" fillId="0" borderId="17" xfId="0" applyNumberFormat="1" applyFont="1" applyBorder="1" applyAlignment="1">
      <alignment vertical="top" wrapText="1"/>
    </xf>
    <xf numFmtId="49" fontId="10" fillId="2" borderId="35" xfId="0" applyNumberFormat="1" applyFont="1" applyFill="1" applyBorder="1" applyAlignment="1">
      <alignment horizontal="center" vertical="top"/>
    </xf>
    <xf numFmtId="49" fontId="10" fillId="3" borderId="37" xfId="0" applyNumberFormat="1" applyFont="1" applyFill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>
      <alignment horizontal="center" vertical="top" wrapText="1"/>
    </xf>
    <xf numFmtId="0" fontId="10" fillId="0" borderId="38" xfId="0" applyNumberFormat="1" applyFont="1" applyBorder="1" applyAlignment="1">
      <alignment horizontal="center" vertical="top"/>
    </xf>
    <xf numFmtId="0" fontId="6" fillId="5" borderId="41" xfId="0" applyFont="1" applyFill="1" applyBorder="1" applyAlignment="1">
      <alignment horizontal="center" vertical="top"/>
    </xf>
    <xf numFmtId="0" fontId="6" fillId="5" borderId="60" xfId="0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/>
    </xf>
    <xf numFmtId="0" fontId="6" fillId="0" borderId="60" xfId="0" applyFont="1" applyFill="1" applyBorder="1" applyAlignment="1">
      <alignment horizontal="center" vertical="top"/>
    </xf>
    <xf numFmtId="0" fontId="6" fillId="0" borderId="60" xfId="0" applyFont="1" applyBorder="1" applyAlignment="1">
      <alignment vertical="top"/>
    </xf>
    <xf numFmtId="0" fontId="6" fillId="0" borderId="47" xfId="0" applyFont="1" applyFill="1" applyBorder="1" applyAlignment="1">
      <alignment horizontal="center" vertical="top"/>
    </xf>
    <xf numFmtId="164" fontId="12" fillId="8" borderId="1" xfId="0" applyNumberFormat="1" applyFont="1" applyFill="1" applyBorder="1" applyAlignment="1">
      <alignment horizontal="center" vertical="top"/>
    </xf>
    <xf numFmtId="0" fontId="6" fillId="8" borderId="1" xfId="0" applyFont="1" applyFill="1" applyBorder="1" applyAlignment="1">
      <alignment vertical="top"/>
    </xf>
    <xf numFmtId="164" fontId="11" fillId="8" borderId="12" xfId="0" applyNumberFormat="1" applyFont="1" applyFill="1" applyBorder="1" applyAlignment="1">
      <alignment horizontal="center" vertical="top"/>
    </xf>
    <xf numFmtId="164" fontId="11" fillId="8" borderId="2" xfId="0" applyNumberFormat="1" applyFont="1" applyFill="1" applyBorder="1" applyAlignment="1">
      <alignment horizontal="center" vertical="top"/>
    </xf>
    <xf numFmtId="49" fontId="10" fillId="2" borderId="15" xfId="0" applyNumberFormat="1" applyFont="1" applyFill="1" applyBorder="1" applyAlignment="1">
      <alignment vertical="top" wrapText="1"/>
    </xf>
    <xf numFmtId="49" fontId="10" fillId="3" borderId="17" xfId="0" applyNumberFormat="1" applyFont="1" applyFill="1" applyBorder="1" applyAlignment="1">
      <alignment vertical="top" wrapText="1"/>
    </xf>
    <xf numFmtId="49" fontId="10" fillId="0" borderId="17" xfId="0" applyNumberFormat="1" applyFont="1" applyBorder="1" applyAlignment="1">
      <alignment vertical="top" wrapText="1"/>
    </xf>
    <xf numFmtId="0" fontId="7" fillId="0" borderId="15" xfId="0" applyFont="1" applyFill="1" applyBorder="1" applyAlignment="1">
      <alignment vertical="center" textRotation="90" wrapText="1"/>
    </xf>
    <xf numFmtId="0" fontId="6" fillId="0" borderId="17" xfId="0" applyFont="1" applyBorder="1" applyAlignment="1">
      <alignment vertical="top" wrapText="1"/>
    </xf>
    <xf numFmtId="49" fontId="10" fillId="0" borderId="26" xfId="0" applyNumberFormat="1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 wrapText="1"/>
    </xf>
    <xf numFmtId="164" fontId="6" fillId="4" borderId="17" xfId="0" applyNumberFormat="1" applyFont="1" applyFill="1" applyBorder="1" applyAlignment="1">
      <alignment horizontal="center" vertical="top" wrapText="1"/>
    </xf>
    <xf numFmtId="164" fontId="6" fillId="5" borderId="24" xfId="0" applyNumberFormat="1" applyFont="1" applyFill="1" applyBorder="1" applyAlignment="1">
      <alignment horizontal="center" vertical="top" wrapText="1"/>
    </xf>
    <xf numFmtId="164" fontId="6" fillId="5" borderId="39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horizontal="left" vertical="top" wrapText="1"/>
    </xf>
    <xf numFmtId="164" fontId="6" fillId="4" borderId="63" xfId="0" applyNumberFormat="1" applyFont="1" applyFill="1" applyBorder="1" applyAlignment="1">
      <alignment horizontal="center" vertical="top" wrapText="1"/>
    </xf>
    <xf numFmtId="49" fontId="10" fillId="2" borderId="35" xfId="0" applyNumberFormat="1" applyFont="1" applyFill="1" applyBorder="1" applyAlignment="1">
      <alignment vertical="top" wrapText="1"/>
    </xf>
    <xf numFmtId="49" fontId="10" fillId="3" borderId="37" xfId="0" applyNumberFormat="1" applyFont="1" applyFill="1" applyBorder="1" applyAlignment="1">
      <alignment vertical="top" wrapText="1"/>
    </xf>
    <xf numFmtId="49" fontId="10" fillId="0" borderId="37" xfId="0" applyNumberFormat="1" applyFont="1" applyBorder="1" applyAlignment="1">
      <alignment vertical="top" wrapText="1"/>
    </xf>
    <xf numFmtId="0" fontId="6" fillId="5" borderId="40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vertical="center" textRotation="90" wrapText="1"/>
    </xf>
    <xf numFmtId="0" fontId="6" fillId="0" borderId="37" xfId="0" applyFont="1" applyBorder="1" applyAlignment="1">
      <alignment vertical="top" wrapText="1"/>
    </xf>
    <xf numFmtId="49" fontId="10" fillId="0" borderId="68" xfId="0" applyNumberFormat="1" applyFont="1" applyBorder="1" applyAlignment="1">
      <alignment vertical="top" wrapText="1"/>
    </xf>
    <xf numFmtId="0" fontId="10" fillId="4" borderId="27" xfId="0" applyFont="1" applyFill="1" applyBorder="1" applyAlignment="1">
      <alignment horizontal="center" vertical="top"/>
    </xf>
    <xf numFmtId="164" fontId="7" fillId="4" borderId="32" xfId="0" applyNumberFormat="1" applyFont="1" applyFill="1" applyBorder="1" applyAlignment="1">
      <alignment horizontal="center" vertical="top"/>
    </xf>
    <xf numFmtId="164" fontId="7" fillId="4" borderId="2" xfId="0" applyNumberFormat="1" applyFont="1" applyFill="1" applyBorder="1" applyAlignment="1">
      <alignment horizontal="center" vertical="top"/>
    </xf>
    <xf numFmtId="164" fontId="7" fillId="4" borderId="33" xfId="0" applyNumberFormat="1" applyFont="1" applyFill="1" applyBorder="1" applyAlignment="1">
      <alignment horizontal="center" vertical="top"/>
    </xf>
    <xf numFmtId="164" fontId="7" fillId="4" borderId="3" xfId="0" applyNumberFormat="1" applyFont="1" applyFill="1" applyBorder="1" applyAlignment="1">
      <alignment horizontal="center" vertical="top"/>
    </xf>
    <xf numFmtId="164" fontId="7" fillId="4" borderId="27" xfId="0" applyNumberFormat="1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68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vertical="center" textRotation="90"/>
    </xf>
    <xf numFmtId="49" fontId="14" fillId="0" borderId="22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164" fontId="8" fillId="4" borderId="56" xfId="0" applyNumberFormat="1" applyFont="1" applyFill="1" applyBorder="1" applyAlignment="1">
      <alignment horizontal="center" vertical="top"/>
    </xf>
    <xf numFmtId="164" fontId="8" fillId="4" borderId="1" xfId="0" applyNumberFormat="1" applyFont="1" applyFill="1" applyBorder="1" applyAlignment="1">
      <alignment horizontal="center" vertical="top" wrapText="1"/>
    </xf>
    <xf numFmtId="164" fontId="8" fillId="4" borderId="20" xfId="0" applyNumberFormat="1" applyFont="1" applyFill="1" applyBorder="1" applyAlignment="1">
      <alignment horizontal="center" vertical="top" wrapText="1"/>
    </xf>
    <xf numFmtId="164" fontId="8" fillId="5" borderId="18" xfId="0" applyNumberFormat="1" applyFont="1" applyFill="1" applyBorder="1" applyAlignment="1">
      <alignment horizontal="center" vertical="top" wrapText="1"/>
    </xf>
    <xf numFmtId="164" fontId="8" fillId="5" borderId="57" xfId="0" applyNumberFormat="1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vertical="top" wrapText="1"/>
    </xf>
    <xf numFmtId="1" fontId="14" fillId="0" borderId="25" xfId="0" applyNumberFormat="1" applyFont="1" applyFill="1" applyBorder="1" applyAlignment="1">
      <alignment horizontal="center" vertical="top"/>
    </xf>
    <xf numFmtId="1" fontId="14" fillId="0" borderId="1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vertical="center" textRotation="90"/>
    </xf>
    <xf numFmtId="49" fontId="14" fillId="0" borderId="17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/>
    </xf>
    <xf numFmtId="164" fontId="8" fillId="4" borderId="22" xfId="0" applyNumberFormat="1" applyFont="1" applyFill="1" applyBorder="1" applyAlignment="1">
      <alignment horizontal="center" vertical="top"/>
    </xf>
    <xf numFmtId="164" fontId="8" fillId="4" borderId="52" xfId="0" applyNumberFormat="1" applyFont="1" applyFill="1" applyBorder="1" applyAlignment="1">
      <alignment horizontal="center" vertical="top"/>
    </xf>
    <xf numFmtId="164" fontId="8" fillId="0" borderId="51" xfId="0" applyNumberFormat="1" applyFont="1" applyFill="1" applyBorder="1" applyAlignment="1">
      <alignment horizontal="center" vertical="top"/>
    </xf>
    <xf numFmtId="164" fontId="8" fillId="0" borderId="58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center" textRotation="90"/>
    </xf>
    <xf numFmtId="0" fontId="9" fillId="4" borderId="27" xfId="0" applyFont="1" applyFill="1" applyBorder="1" applyAlignment="1">
      <alignment horizontal="center" vertical="top"/>
    </xf>
    <xf numFmtId="164" fontId="13" fillId="4" borderId="34" xfId="0" applyNumberFormat="1" applyFont="1" applyFill="1" applyBorder="1" applyAlignment="1">
      <alignment horizontal="center" vertical="top"/>
    </xf>
    <xf numFmtId="164" fontId="13" fillId="4" borderId="33" xfId="0" applyNumberFormat="1" applyFont="1" applyFill="1" applyBorder="1" applyAlignment="1">
      <alignment horizontal="center" vertical="top"/>
    </xf>
    <xf numFmtId="164" fontId="13" fillId="4" borderId="27" xfId="0" applyNumberFormat="1" applyFont="1" applyFill="1" applyBorder="1" applyAlignment="1">
      <alignment horizontal="center" vertical="top"/>
    </xf>
    <xf numFmtId="0" fontId="9" fillId="5" borderId="10" xfId="0" applyFont="1" applyFill="1" applyBorder="1" applyAlignment="1">
      <alignment vertical="top" wrapText="1"/>
    </xf>
    <xf numFmtId="0" fontId="8" fillId="0" borderId="9" xfId="0" applyFont="1" applyBorder="1" applyAlignment="1">
      <alignment vertical="top"/>
    </xf>
    <xf numFmtId="49" fontId="1" fillId="0" borderId="8" xfId="0" applyNumberFormat="1" applyFont="1" applyBorder="1" applyAlignment="1">
      <alignment vertical="top"/>
    </xf>
    <xf numFmtId="49" fontId="9" fillId="0" borderId="9" xfId="0" applyNumberFormat="1" applyFont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164" fontId="1" fillId="4" borderId="6" xfId="0" applyNumberFormat="1" applyFont="1" applyFill="1" applyBorder="1" applyAlignment="1">
      <alignment horizontal="center" vertical="top" wrapText="1"/>
    </xf>
    <xf numFmtId="164" fontId="1" fillId="4" borderId="8" xfId="0" applyNumberFormat="1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164" fontId="1" fillId="5" borderId="50" xfId="0" applyNumberFormat="1" applyFont="1" applyFill="1" applyBorder="1" applyAlignment="1">
      <alignment horizontal="center" vertical="top" wrapText="1"/>
    </xf>
    <xf numFmtId="164" fontId="1" fillId="5" borderId="10" xfId="0" applyNumberFormat="1" applyFont="1" applyFill="1" applyBorder="1" applyAlignment="1">
      <alignment horizontal="center" vertical="top" wrapText="1"/>
    </xf>
    <xf numFmtId="0" fontId="1" fillId="5" borderId="10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49" fontId="10" fillId="2" borderId="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49" fontId="10" fillId="2" borderId="4" xfId="0" applyNumberFormat="1" applyFont="1" applyFill="1" applyBorder="1" applyAlignment="1">
      <alignment horizontal="center" vertical="top"/>
    </xf>
    <xf numFmtId="49" fontId="10" fillId="3" borderId="5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textRotation="90" wrapText="1"/>
    </xf>
    <xf numFmtId="49" fontId="10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164" fontId="6" fillId="4" borderId="13" xfId="0" applyNumberFormat="1" applyFont="1" applyFill="1" applyBorder="1" applyAlignment="1">
      <alignment horizontal="center" vertical="top"/>
    </xf>
    <xf numFmtId="164" fontId="6" fillId="5" borderId="7" xfId="0" applyNumberFormat="1" applyFont="1" applyFill="1" applyBorder="1" applyAlignment="1">
      <alignment horizontal="center" vertical="top"/>
    </xf>
    <xf numFmtId="164" fontId="6" fillId="5" borderId="10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vertical="top" wrapText="1"/>
    </xf>
    <xf numFmtId="1" fontId="12" fillId="0" borderId="11" xfId="0" applyNumberFormat="1" applyFont="1" applyFill="1" applyBorder="1" applyAlignment="1">
      <alignment horizontal="center" vertical="top"/>
    </xf>
    <xf numFmtId="1" fontId="12" fillId="0" borderId="12" xfId="0" applyNumberFormat="1" applyFont="1" applyFill="1" applyBorder="1" applyAlignment="1">
      <alignment horizontal="center" vertical="top"/>
    </xf>
    <xf numFmtId="1" fontId="12" fillId="0" borderId="30" xfId="0" applyNumberFormat="1" applyFont="1" applyFill="1" applyBorder="1" applyAlignment="1">
      <alignment horizontal="center" vertical="top"/>
    </xf>
    <xf numFmtId="49" fontId="10" fillId="3" borderId="16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164" fontId="6" fillId="4" borderId="25" xfId="0" applyNumberFormat="1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/>
    </xf>
    <xf numFmtId="164" fontId="6" fillId="4" borderId="19" xfId="0" applyNumberFormat="1" applyFont="1" applyFill="1" applyBorder="1" applyAlignment="1">
      <alignment horizontal="center" vertical="top"/>
    </xf>
    <xf numFmtId="164" fontId="6" fillId="5" borderId="20" xfId="0" applyNumberFormat="1" applyFont="1" applyFill="1" applyBorder="1" applyAlignment="1">
      <alignment horizontal="center" vertical="top"/>
    </xf>
    <xf numFmtId="164" fontId="6" fillId="5" borderId="18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5" borderId="21" xfId="0" applyFont="1" applyFill="1" applyBorder="1" applyAlignment="1">
      <alignment horizontal="center" vertical="top"/>
    </xf>
    <xf numFmtId="0" fontId="12" fillId="5" borderId="22" xfId="0" applyFont="1" applyFill="1" applyBorder="1" applyAlignment="1">
      <alignment horizontal="center" vertical="top"/>
    </xf>
    <xf numFmtId="0" fontId="12" fillId="5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164" fontId="6" fillId="4" borderId="26" xfId="0" applyNumberFormat="1" applyFont="1" applyFill="1" applyBorder="1" applyAlignment="1">
      <alignment horizontal="center" vertical="top"/>
    </xf>
    <xf numFmtId="164" fontId="6" fillId="5" borderId="16" xfId="0" applyNumberFormat="1" applyFont="1" applyFill="1" applyBorder="1" applyAlignment="1">
      <alignment horizontal="center" vertical="top"/>
    </xf>
    <xf numFmtId="164" fontId="6" fillId="5" borderId="24" xfId="0" applyNumberFormat="1" applyFont="1" applyFill="1" applyBorder="1" applyAlignment="1">
      <alignment horizontal="center" vertical="top"/>
    </xf>
    <xf numFmtId="164" fontId="10" fillId="4" borderId="28" xfId="0" applyNumberFormat="1" applyFont="1" applyFill="1" applyBorder="1" applyAlignment="1">
      <alignment horizontal="center" vertical="top"/>
    </xf>
    <xf numFmtId="164" fontId="10" fillId="4" borderId="2" xfId="0" applyNumberFormat="1" applyFont="1" applyFill="1" applyBorder="1" applyAlignment="1">
      <alignment horizontal="center" vertical="top"/>
    </xf>
    <xf numFmtId="164" fontId="10" fillId="4" borderId="3" xfId="0" applyNumberFormat="1" applyFont="1" applyFill="1" applyBorder="1" applyAlignment="1">
      <alignment horizontal="center" vertical="top"/>
    </xf>
    <xf numFmtId="164" fontId="10" fillId="4" borderId="29" xfId="0" applyNumberFormat="1" applyFont="1" applyFill="1" applyBorder="1" applyAlignment="1">
      <alignment horizontal="center" vertical="top"/>
    </xf>
    <xf numFmtId="164" fontId="10" fillId="4" borderId="27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center" vertical="top"/>
    </xf>
    <xf numFmtId="164" fontId="11" fillId="4" borderId="11" xfId="0" applyNumberFormat="1" applyFont="1" applyFill="1" applyBorder="1" applyAlignment="1">
      <alignment horizontal="center" vertical="top"/>
    </xf>
    <xf numFmtId="164" fontId="11" fillId="4" borderId="12" xfId="0" applyNumberFormat="1" applyFont="1" applyFill="1" applyBorder="1" applyAlignment="1">
      <alignment horizontal="center" vertical="top"/>
    </xf>
    <xf numFmtId="164" fontId="11" fillId="4" borderId="30" xfId="0" applyNumberFormat="1" applyFont="1" applyFill="1" applyBorder="1" applyAlignment="1">
      <alignment horizontal="center" vertical="top"/>
    </xf>
    <xf numFmtId="164" fontId="11" fillId="0" borderId="31" xfId="0" applyNumberFormat="1" applyFont="1" applyFill="1" applyBorder="1" applyAlignment="1">
      <alignment horizontal="center" vertical="top"/>
    </xf>
    <xf numFmtId="164" fontId="11" fillId="0" borderId="14" xfId="0" applyNumberFormat="1" applyFont="1" applyFill="1" applyBorder="1" applyAlignment="1">
      <alignment horizontal="center" vertical="top"/>
    </xf>
    <xf numFmtId="49" fontId="10" fillId="3" borderId="36" xfId="0" applyNumberFormat="1" applyFont="1" applyFill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 wrapText="1"/>
    </xf>
    <xf numFmtId="49" fontId="10" fillId="0" borderId="38" xfId="0" applyNumberFormat="1" applyFont="1" applyFill="1" applyBorder="1" applyAlignment="1">
      <alignment horizontal="center" vertical="top" wrapText="1"/>
    </xf>
    <xf numFmtId="0" fontId="10" fillId="4" borderId="32" xfId="0" applyFont="1" applyFill="1" applyBorder="1" applyAlignment="1">
      <alignment horizontal="center" vertical="top"/>
    </xf>
    <xf numFmtId="164" fontId="7" fillId="4" borderId="28" xfId="0" applyNumberFormat="1" applyFont="1" applyFill="1" applyBorder="1" applyAlignment="1">
      <alignment horizontal="center" vertical="top"/>
    </xf>
    <xf numFmtId="164" fontId="7" fillId="4" borderId="34" xfId="0" applyNumberFormat="1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164" fontId="8" fillId="4" borderId="11" xfId="0" applyNumberFormat="1" applyFont="1" applyFill="1" applyBorder="1" applyAlignment="1">
      <alignment horizontal="center" vertical="top"/>
    </xf>
    <xf numFmtId="164" fontId="8" fillId="4" borderId="12" xfId="0" applyNumberFormat="1" applyFont="1" applyFill="1" applyBorder="1" applyAlignment="1">
      <alignment horizontal="center" vertical="top"/>
    </xf>
    <xf numFmtId="164" fontId="7" fillId="4" borderId="30" xfId="0" applyNumberFormat="1" applyFont="1" applyFill="1" applyBorder="1" applyAlignment="1">
      <alignment horizontal="center" vertical="top"/>
    </xf>
    <xf numFmtId="0" fontId="11" fillId="0" borderId="38" xfId="0" applyFont="1" applyFill="1" applyBorder="1" applyAlignment="1">
      <alignment horizontal="center" vertical="center" textRotation="90" wrapText="1"/>
    </xf>
    <xf numFmtId="164" fontId="7" fillId="4" borderId="12" xfId="0" applyNumberFormat="1" applyFont="1" applyFill="1" applyBorder="1" applyAlignment="1">
      <alignment horizontal="center" vertical="top"/>
    </xf>
    <xf numFmtId="164" fontId="8" fillId="4" borderId="6" xfId="0" applyNumberFormat="1" applyFont="1" applyFill="1" applyBorder="1" applyAlignment="1">
      <alignment horizontal="center" vertical="top"/>
    </xf>
    <xf numFmtId="164" fontId="8" fillId="4" borderId="8" xfId="0" applyNumberFormat="1" applyFont="1" applyFill="1" applyBorder="1" applyAlignment="1">
      <alignment horizontal="center" vertical="top"/>
    </xf>
    <xf numFmtId="164" fontId="7" fillId="4" borderId="8" xfId="0" applyNumberFormat="1" applyFont="1" applyFill="1" applyBorder="1" applyAlignment="1">
      <alignment horizontal="center" vertical="top"/>
    </xf>
    <xf numFmtId="164" fontId="7" fillId="4" borderId="13" xfId="0" applyNumberFormat="1" applyFont="1" applyFill="1" applyBorder="1" applyAlignment="1">
      <alignment horizontal="center" vertical="top"/>
    </xf>
    <xf numFmtId="164" fontId="8" fillId="0" borderId="24" xfId="0" applyNumberFormat="1" applyFont="1" applyFill="1" applyBorder="1" applyAlignment="1">
      <alignment horizontal="center" vertical="top"/>
    </xf>
    <xf numFmtId="164" fontId="8" fillId="0" borderId="39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49" fontId="16" fillId="0" borderId="61" xfId="0" applyNumberFormat="1" applyFont="1" applyFill="1" applyBorder="1" applyAlignment="1">
      <alignment horizontal="center" vertical="top"/>
    </xf>
    <xf numFmtId="49" fontId="16" fillId="0" borderId="8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0" fontId="11" fillId="0" borderId="40" xfId="0" applyFont="1" applyFill="1" applyBorder="1" applyAlignment="1">
      <alignment vertical="top" wrapText="1"/>
    </xf>
    <xf numFmtId="49" fontId="16" fillId="0" borderId="53" xfId="0" applyNumberFormat="1" applyFont="1" applyFill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top"/>
    </xf>
    <xf numFmtId="49" fontId="16" fillId="0" borderId="26" xfId="0" applyNumberFormat="1" applyFont="1" applyFill="1" applyBorder="1" applyAlignment="1">
      <alignment horizontal="center" vertical="top"/>
    </xf>
    <xf numFmtId="0" fontId="11" fillId="0" borderId="60" xfId="0" applyFont="1" applyFill="1" applyBorder="1" applyAlignment="1">
      <alignment horizontal="center" vertical="center" textRotation="90" wrapText="1"/>
    </xf>
    <xf numFmtId="49" fontId="10" fillId="0" borderId="39" xfId="0" applyNumberFormat="1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64" fontId="8" fillId="4" borderId="41" xfId="0" applyNumberFormat="1" applyFont="1" applyFill="1" applyBorder="1" applyAlignment="1">
      <alignment horizontal="center" vertical="top"/>
    </xf>
    <xf numFmtId="164" fontId="7" fillId="4" borderId="42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top"/>
    </xf>
    <xf numFmtId="49" fontId="9" fillId="0" borderId="4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64" fontId="8" fillId="4" borderId="14" xfId="0" applyNumberFormat="1" applyFont="1" applyFill="1" applyBorder="1" applyAlignment="1">
      <alignment horizontal="center" vertical="top"/>
    </xf>
    <xf numFmtId="164" fontId="8" fillId="4" borderId="30" xfId="0" applyNumberFormat="1" applyFont="1" applyFill="1" applyBorder="1" applyAlignment="1">
      <alignment horizontal="center" vertical="top"/>
    </xf>
    <xf numFmtId="164" fontId="8" fillId="0" borderId="31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49" fontId="10" fillId="0" borderId="37" xfId="0" applyNumberFormat="1" applyFont="1" applyBorder="1" applyAlignment="1">
      <alignment vertical="top"/>
    </xf>
    <xf numFmtId="49" fontId="6" fillId="0" borderId="37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4" borderId="27" xfId="0" applyFont="1" applyFill="1" applyBorder="1" applyAlignment="1">
      <alignment horizontal="center" vertical="top" wrapText="1"/>
    </xf>
    <xf numFmtId="164" fontId="7" fillId="4" borderId="44" xfId="0" applyNumberFormat="1" applyFont="1" applyFill="1" applyBorder="1" applyAlignment="1">
      <alignment horizontal="center" vertical="top"/>
    </xf>
    <xf numFmtId="164" fontId="7" fillId="4" borderId="46" xfId="0" applyNumberFormat="1" applyFont="1" applyFill="1" applyBorder="1" applyAlignment="1">
      <alignment horizontal="center" vertical="top"/>
    </xf>
    <xf numFmtId="164" fontId="7" fillId="4" borderId="21" xfId="0" applyNumberFormat="1" applyFont="1" applyFill="1" applyBorder="1" applyAlignment="1">
      <alignment horizontal="center" vertical="top"/>
    </xf>
    <xf numFmtId="0" fontId="11" fillId="0" borderId="47" xfId="0" applyFont="1" applyFill="1" applyBorder="1" applyAlignment="1">
      <alignment vertical="top" wrapText="1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49" fontId="1" fillId="0" borderId="68" xfId="0" applyNumberFormat="1" applyFont="1" applyFill="1" applyBorder="1" applyAlignment="1">
      <alignment horizontal="center" vertical="top"/>
    </xf>
    <xf numFmtId="164" fontId="10" fillId="3" borderId="4" xfId="0" applyNumberFormat="1" applyFont="1" applyFill="1" applyBorder="1" applyAlignment="1">
      <alignment horizontal="center" vertical="top"/>
    </xf>
    <xf numFmtId="164" fontId="10" fillId="3" borderId="48" xfId="0" applyNumberFormat="1" applyFont="1" applyFill="1" applyBorder="1" applyAlignment="1">
      <alignment horizontal="center" vertical="top"/>
    </xf>
    <xf numFmtId="164" fontId="10" fillId="3" borderId="5" xfId="0" applyNumberFormat="1" applyFont="1" applyFill="1" applyBorder="1" applyAlignment="1">
      <alignment horizontal="center" vertical="top"/>
    </xf>
    <xf numFmtId="164" fontId="10" fillId="3" borderId="49" xfId="0" applyNumberFormat="1" applyFont="1" applyFill="1" applyBorder="1" applyAlignment="1">
      <alignment horizontal="center" vertical="top"/>
    </xf>
    <xf numFmtId="49" fontId="10" fillId="2" borderId="50" xfId="0" applyNumberFormat="1" applyFont="1" applyFill="1" applyBorder="1" applyAlignment="1">
      <alignment horizontal="center" vertical="top"/>
    </xf>
    <xf numFmtId="164" fontId="8" fillId="5" borderId="76" xfId="0" applyNumberFormat="1" applyFont="1" applyFill="1" applyBorder="1" applyAlignment="1">
      <alignment horizontal="center" vertical="top"/>
    </xf>
    <xf numFmtId="164" fontId="8" fillId="5" borderId="14" xfId="0" applyNumberFormat="1" applyFont="1" applyFill="1" applyBorder="1" applyAlignment="1">
      <alignment horizontal="center" vertical="top"/>
    </xf>
    <xf numFmtId="0" fontId="6" fillId="5" borderId="50" xfId="0" applyNumberFormat="1" applyFont="1" applyFill="1" applyBorder="1" applyAlignment="1">
      <alignment horizontal="center" vertical="top" wrapText="1"/>
    </xf>
    <xf numFmtId="0" fontId="6" fillId="5" borderId="8" xfId="0" applyNumberFormat="1" applyFont="1" applyFill="1" applyBorder="1" applyAlignment="1">
      <alignment horizontal="center" vertical="top" wrapText="1"/>
    </xf>
    <xf numFmtId="0" fontId="6" fillId="5" borderId="13" xfId="0" applyNumberFormat="1" applyFont="1" applyFill="1" applyBorder="1" applyAlignment="1">
      <alignment horizontal="center" vertical="top" wrapText="1"/>
    </xf>
    <xf numFmtId="164" fontId="8" fillId="5" borderId="39" xfId="0" applyNumberFormat="1" applyFont="1" applyFill="1" applyBorder="1" applyAlignment="1">
      <alignment horizontal="center" vertical="top"/>
    </xf>
    <xf numFmtId="164" fontId="8" fillId="5" borderId="0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164" fontId="11" fillId="5" borderId="57" xfId="0" applyNumberFormat="1" applyFont="1" applyFill="1" applyBorder="1" applyAlignment="1">
      <alignment horizontal="center" vertical="top" wrapText="1"/>
    </xf>
    <xf numFmtId="164" fontId="11" fillId="5" borderId="70" xfId="0" applyNumberFormat="1" applyFont="1" applyFill="1" applyBorder="1" applyAlignment="1">
      <alignment horizontal="center" vertical="top" wrapText="1"/>
    </xf>
    <xf numFmtId="2" fontId="11" fillId="0" borderId="24" xfId="0" applyNumberFormat="1" applyFont="1" applyFill="1" applyBorder="1" applyAlignment="1">
      <alignment vertical="top" wrapText="1"/>
    </xf>
    <xf numFmtId="0" fontId="11" fillId="0" borderId="60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164" fontId="11" fillId="5" borderId="58" xfId="0" applyNumberFormat="1" applyFont="1" applyFill="1" applyBorder="1" applyAlignment="1">
      <alignment horizontal="center" vertical="top" wrapText="1"/>
    </xf>
    <xf numFmtId="164" fontId="11" fillId="5" borderId="46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164" fontId="11" fillId="5" borderId="39" xfId="0" applyNumberFormat="1" applyFont="1" applyFill="1" applyBorder="1" applyAlignment="1">
      <alignment horizontal="center" vertical="top" wrapText="1"/>
    </xf>
    <xf numFmtId="164" fontId="11" fillId="5" borderId="0" xfId="0" applyNumberFormat="1" applyFont="1" applyFill="1" applyBorder="1" applyAlignment="1">
      <alignment horizontal="center" vertical="top" wrapText="1"/>
    </xf>
    <xf numFmtId="164" fontId="11" fillId="0" borderId="39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0" fontId="12" fillId="0" borderId="60" xfId="0" applyFont="1" applyFill="1" applyBorder="1" applyAlignment="1">
      <alignment horizontal="center" vertical="top"/>
    </xf>
    <xf numFmtId="0" fontId="12" fillId="0" borderId="39" xfId="0" applyFont="1" applyFill="1" applyBorder="1" applyAlignment="1">
      <alignment horizontal="center" vertical="top"/>
    </xf>
    <xf numFmtId="164" fontId="11" fillId="5" borderId="67" xfId="0" applyNumberFormat="1" applyFont="1" applyFill="1" applyBorder="1" applyAlignment="1">
      <alignment horizontal="center" vertical="top" wrapText="1"/>
    </xf>
    <xf numFmtId="164" fontId="11" fillId="5" borderId="38" xfId="0" applyNumberFormat="1" applyFont="1" applyFill="1" applyBorder="1" applyAlignment="1">
      <alignment horizontal="center" vertical="top" wrapText="1"/>
    </xf>
    <xf numFmtId="2" fontId="11" fillId="0" borderId="40" xfId="0" applyNumberFormat="1" applyFont="1" applyFill="1" applyBorder="1" applyAlignment="1">
      <alignment vertical="top" wrapText="1"/>
    </xf>
    <xf numFmtId="0" fontId="12" fillId="0" borderId="47" xfId="0" applyFont="1" applyFill="1" applyBorder="1" applyAlignment="1">
      <alignment horizontal="center" vertical="top"/>
    </xf>
    <xf numFmtId="0" fontId="12" fillId="0" borderId="37" xfId="0" applyFont="1" applyFill="1" applyBorder="1" applyAlignment="1">
      <alignment horizontal="center" vertical="top"/>
    </xf>
    <xf numFmtId="0" fontId="12" fillId="0" borderId="67" xfId="0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0" fontId="1" fillId="5" borderId="2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vertical="center" textRotation="90" wrapText="1"/>
    </xf>
    <xf numFmtId="49" fontId="1" fillId="0" borderId="17" xfId="0" applyNumberFormat="1" applyFont="1" applyFill="1" applyBorder="1" applyAlignment="1">
      <alignment horizontal="center" vertical="top" wrapText="1"/>
    </xf>
    <xf numFmtId="164" fontId="11" fillId="8" borderId="53" xfId="0" applyNumberFormat="1" applyFont="1" applyFill="1" applyBorder="1" applyAlignment="1">
      <alignment horizontal="center" vertical="top"/>
    </xf>
    <xf numFmtId="164" fontId="11" fillId="8" borderId="17" xfId="0" applyNumberFormat="1" applyFont="1" applyFill="1" applyBorder="1" applyAlignment="1">
      <alignment horizontal="center" vertical="top"/>
    </xf>
    <xf numFmtId="164" fontId="11" fillId="8" borderId="16" xfId="0" applyNumberFormat="1" applyFont="1" applyFill="1" applyBorder="1" applyAlignment="1">
      <alignment horizontal="center" vertical="top"/>
    </xf>
    <xf numFmtId="164" fontId="11" fillId="5" borderId="24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49" fontId="9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wrapText="1"/>
    </xf>
    <xf numFmtId="164" fontId="11" fillId="8" borderId="0" xfId="0" applyNumberFormat="1" applyFont="1" applyFill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/>
    </xf>
    <xf numFmtId="164" fontId="11" fillId="8" borderId="55" xfId="0" applyNumberFormat="1" applyFont="1" applyFill="1" applyBorder="1" applyAlignment="1">
      <alignment horizontal="center" vertical="top"/>
    </xf>
    <xf numFmtId="164" fontId="12" fillId="8" borderId="55" xfId="0" applyNumberFormat="1" applyFont="1" applyFill="1" applyBorder="1" applyAlignment="1">
      <alignment horizontal="center" vertical="top"/>
    </xf>
    <xf numFmtId="164" fontId="11" fillId="8" borderId="77" xfId="0" applyNumberFormat="1" applyFont="1" applyFill="1" applyBorder="1" applyAlignment="1">
      <alignment horizontal="center" vertical="top"/>
    </xf>
    <xf numFmtId="164" fontId="11" fillId="5" borderId="54" xfId="0" applyNumberFormat="1" applyFont="1" applyFill="1" applyBorder="1" applyAlignment="1">
      <alignment horizontal="center" vertical="top" wrapText="1"/>
    </xf>
    <xf numFmtId="164" fontId="11" fillId="5" borderId="77" xfId="0" applyNumberFormat="1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vertical="center" textRotation="90" wrapText="1"/>
    </xf>
    <xf numFmtId="0" fontId="9" fillId="0" borderId="0" xfId="0" applyNumberFormat="1" applyFont="1" applyFill="1" applyBorder="1" applyAlignment="1">
      <alignment horizontal="center" vertical="top"/>
    </xf>
    <xf numFmtId="164" fontId="7" fillId="4" borderId="45" xfId="0" applyNumberFormat="1" applyFont="1" applyFill="1" applyBorder="1" applyAlignment="1">
      <alignment horizontal="center" vertical="center"/>
    </xf>
    <xf numFmtId="164" fontId="7" fillId="4" borderId="46" xfId="0" applyNumberFormat="1" applyFont="1" applyFill="1" applyBorder="1" applyAlignment="1">
      <alignment horizontal="center" vertical="center"/>
    </xf>
    <xf numFmtId="164" fontId="7" fillId="4" borderId="2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64" fontId="6" fillId="4" borderId="61" xfId="0" applyNumberFormat="1" applyFont="1" applyFill="1" applyBorder="1" applyAlignment="1">
      <alignment horizontal="center" vertical="top"/>
    </xf>
    <xf numFmtId="164" fontId="6" fillId="4" borderId="7" xfId="0" applyNumberFormat="1" applyFont="1" applyFill="1" applyBorder="1" applyAlignment="1">
      <alignment horizontal="center" vertical="top"/>
    </xf>
    <xf numFmtId="164" fontId="6" fillId="5" borderId="43" xfId="0" applyNumberFormat="1" applyFont="1" applyFill="1" applyBorder="1" applyAlignment="1">
      <alignment horizontal="center" vertical="top"/>
    </xf>
    <xf numFmtId="0" fontId="6" fillId="0" borderId="60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Fill="1" applyBorder="1" applyAlignment="1">
      <alignment horizontal="center" vertical="top"/>
    </xf>
    <xf numFmtId="0" fontId="1" fillId="0" borderId="47" xfId="0" applyNumberFormat="1" applyFont="1" applyFill="1" applyBorder="1" applyAlignment="1">
      <alignment horizontal="center" vertical="top"/>
    </xf>
    <xf numFmtId="0" fontId="1" fillId="0" borderId="37" xfId="0" applyNumberFormat="1" applyFont="1" applyFill="1" applyBorder="1" applyAlignment="1">
      <alignment horizontal="center" vertical="top"/>
    </xf>
    <xf numFmtId="0" fontId="1" fillId="0" borderId="67" xfId="0" applyNumberFormat="1" applyFont="1" applyFill="1" applyBorder="1" applyAlignment="1">
      <alignment horizontal="center" vertical="top"/>
    </xf>
    <xf numFmtId="49" fontId="10" fillId="2" borderId="6" xfId="0" applyNumberFormat="1" applyFont="1" applyFill="1" applyBorder="1" applyAlignment="1">
      <alignment horizontal="center" vertical="top" wrapText="1"/>
    </xf>
    <xf numFmtId="49" fontId="10" fillId="3" borderId="8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49" fontId="9" fillId="0" borderId="43" xfId="0" applyNumberFormat="1" applyFont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5" borderId="10" xfId="0" applyNumberFormat="1" applyFont="1" applyFill="1" applyBorder="1" applyAlignment="1">
      <alignment horizontal="center" vertical="top" wrapText="1"/>
    </xf>
    <xf numFmtId="164" fontId="6" fillId="5" borderId="43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 wrapText="1"/>
    </xf>
    <xf numFmtId="49" fontId="10" fillId="2" borderId="15" xfId="0" applyNumberFormat="1" applyFont="1" applyFill="1" applyBorder="1" applyAlignment="1">
      <alignment horizontal="center" vertical="top" wrapText="1"/>
    </xf>
    <xf numFmtId="49" fontId="10" fillId="3" borderId="17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9" fillId="0" borderId="39" xfId="0" applyNumberFormat="1" applyFont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 wrapText="1"/>
    </xf>
    <xf numFmtId="49" fontId="10" fillId="2" borderId="35" xfId="0" applyNumberFormat="1" applyFont="1" applyFill="1" applyBorder="1" applyAlignment="1">
      <alignment horizontal="center" vertical="top" wrapText="1"/>
    </xf>
    <xf numFmtId="49" fontId="10" fillId="3" borderId="37" xfId="0" applyNumberFormat="1" applyFont="1" applyFill="1" applyBorder="1" applyAlignment="1">
      <alignment horizontal="center" vertical="top" wrapText="1"/>
    </xf>
    <xf numFmtId="0" fontId="6" fillId="5" borderId="40" xfId="0" applyFont="1" applyFill="1" applyBorder="1" applyAlignment="1">
      <alignment vertical="top" wrapText="1"/>
    </xf>
    <xf numFmtId="0" fontId="6" fillId="0" borderId="37" xfId="0" applyFont="1" applyBorder="1" applyAlignment="1">
      <alignment horizontal="center" vertical="top" wrapText="1"/>
    </xf>
    <xf numFmtId="49" fontId="9" fillId="0" borderId="67" xfId="0" applyNumberFormat="1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164" fontId="6" fillId="4" borderId="38" xfId="0" applyNumberFormat="1" applyFont="1" applyFill="1" applyBorder="1" applyAlignment="1">
      <alignment horizontal="center" vertical="top" wrapText="1"/>
    </xf>
    <xf numFmtId="164" fontId="6" fillId="4" borderId="37" xfId="0" applyNumberFormat="1" applyFont="1" applyFill="1" applyBorder="1" applyAlignment="1">
      <alignment horizontal="center" vertical="top" wrapText="1"/>
    </xf>
    <xf numFmtId="164" fontId="6" fillId="5" borderId="40" xfId="0" applyNumberFormat="1" applyFont="1" applyFill="1" applyBorder="1" applyAlignment="1">
      <alignment horizontal="center" vertical="top" wrapText="1"/>
    </xf>
    <xf numFmtId="164" fontId="6" fillId="5" borderId="67" xfId="0" applyNumberFormat="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vertical="top" wrapText="1"/>
    </xf>
    <xf numFmtId="164" fontId="6" fillId="5" borderId="9" xfId="0" applyNumberFormat="1" applyFont="1" applyFill="1" applyBorder="1" applyAlignment="1">
      <alignment horizontal="center" vertical="top"/>
    </xf>
    <xf numFmtId="164" fontId="9" fillId="4" borderId="28" xfId="0" applyNumberFormat="1" applyFont="1" applyFill="1" applyBorder="1" applyAlignment="1">
      <alignment horizontal="center" vertical="top"/>
    </xf>
    <xf numFmtId="164" fontId="9" fillId="4" borderId="2" xfId="0" applyNumberFormat="1" applyFont="1" applyFill="1" applyBorder="1" applyAlignment="1">
      <alignment horizontal="center" vertical="top"/>
    </xf>
    <xf numFmtId="164" fontId="9" fillId="4" borderId="29" xfId="0" applyNumberFormat="1" applyFont="1" applyFill="1" applyBorder="1" applyAlignment="1">
      <alignment horizontal="center" vertical="top"/>
    </xf>
    <xf numFmtId="164" fontId="9" fillId="4" borderId="27" xfId="0" applyNumberFormat="1" applyFont="1" applyFill="1" applyBorder="1" applyAlignment="1">
      <alignment horizontal="center" vertical="top"/>
    </xf>
    <xf numFmtId="164" fontId="9" fillId="4" borderId="64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 wrapText="1"/>
    </xf>
    <xf numFmtId="49" fontId="9" fillId="0" borderId="43" xfId="0" applyNumberFormat="1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164" fontId="6" fillId="4" borderId="11" xfId="0" applyNumberFormat="1" applyFont="1" applyFill="1" applyBorder="1" applyAlignment="1">
      <alignment horizontal="center" vertical="top"/>
    </xf>
    <xf numFmtId="164" fontId="6" fillId="4" borderId="12" xfId="0" applyNumberFormat="1" applyFont="1" applyFill="1" applyBorder="1" applyAlignment="1">
      <alignment horizontal="center" vertical="top"/>
    </xf>
    <xf numFmtId="164" fontId="6" fillId="4" borderId="59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49" fontId="9" fillId="0" borderId="39" xfId="0" applyNumberFormat="1" applyFont="1" applyFill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164" fontId="6" fillId="8" borderId="15" xfId="0" applyNumberFormat="1" applyFont="1" applyFill="1" applyBorder="1" applyAlignment="1">
      <alignment horizontal="center" vertical="top"/>
    </xf>
    <xf numFmtId="164" fontId="6" fillId="8" borderId="17" xfId="0" applyNumberFormat="1" applyFont="1" applyFill="1" applyBorder="1" applyAlignment="1">
      <alignment horizontal="center" vertical="top"/>
    </xf>
    <xf numFmtId="164" fontId="6" fillId="8" borderId="26" xfId="0" applyNumberFormat="1" applyFont="1" applyFill="1" applyBorder="1" applyAlignment="1">
      <alignment horizontal="center" vertical="top"/>
    </xf>
    <xf numFmtId="164" fontId="6" fillId="5" borderId="51" xfId="0" applyNumberFormat="1" applyFont="1" applyFill="1" applyBorder="1" applyAlignment="1">
      <alignment horizontal="center" vertical="top"/>
    </xf>
    <xf numFmtId="164" fontId="6" fillId="5" borderId="58" xfId="0" applyNumberFormat="1" applyFont="1" applyFill="1" applyBorder="1" applyAlignment="1">
      <alignment horizontal="center" vertical="top"/>
    </xf>
    <xf numFmtId="0" fontId="6" fillId="0" borderId="39" xfId="0" applyNumberFormat="1" applyFont="1" applyFill="1" applyBorder="1" applyAlignment="1">
      <alignment horizontal="center" vertical="top" wrapText="1"/>
    </xf>
    <xf numFmtId="0" fontId="6" fillId="0" borderId="60" xfId="0" applyNumberFormat="1" applyFont="1" applyFill="1" applyBorder="1" applyAlignment="1">
      <alignment horizontal="left" vertical="top" wrapText="1"/>
    </xf>
    <xf numFmtId="0" fontId="6" fillId="0" borderId="54" xfId="0" applyFont="1" applyBorder="1" applyAlignment="1">
      <alignment horizontal="center" vertical="top" wrapText="1"/>
    </xf>
    <xf numFmtId="164" fontId="6" fillId="4" borderId="65" xfId="0" applyNumberFormat="1" applyFont="1" applyFill="1" applyBorder="1" applyAlignment="1">
      <alignment horizontal="center" vertical="top"/>
    </xf>
    <xf numFmtId="164" fontId="6" fillId="4" borderId="63" xfId="0" applyNumberFormat="1" applyFont="1" applyFill="1" applyBorder="1" applyAlignment="1">
      <alignment horizontal="center" vertical="top"/>
    </xf>
    <xf numFmtId="164" fontId="6" fillId="4" borderId="66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/>
    </xf>
    <xf numFmtId="164" fontId="6" fillId="4" borderId="22" xfId="0" applyNumberFormat="1" applyFont="1" applyFill="1" applyBorder="1" applyAlignment="1">
      <alignment horizontal="center" vertical="top"/>
    </xf>
    <xf numFmtId="164" fontId="6" fillId="4" borderId="52" xfId="0" applyNumberFormat="1" applyFont="1" applyFill="1" applyBorder="1" applyAlignment="1">
      <alignment horizontal="center" vertical="top"/>
    </xf>
    <xf numFmtId="164" fontId="6" fillId="5" borderId="57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top" wrapText="1"/>
    </xf>
    <xf numFmtId="164" fontId="6" fillId="4" borderId="16" xfId="0" applyNumberFormat="1" applyFont="1" applyFill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0" fontId="17" fillId="0" borderId="38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 wrapText="1"/>
    </xf>
    <xf numFmtId="164" fontId="9" fillId="4" borderId="32" xfId="0" applyNumberFormat="1" applyFont="1" applyFill="1" applyBorder="1" applyAlignment="1">
      <alignment horizontal="center" vertical="top"/>
    </xf>
    <xf numFmtId="164" fontId="9" fillId="4" borderId="33" xfId="0" applyNumberFormat="1" applyFont="1" applyFill="1" applyBorder="1" applyAlignment="1">
      <alignment horizontal="center" vertical="top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>
      <alignment horizontal="center" vertical="top" wrapText="1"/>
    </xf>
    <xf numFmtId="0" fontId="6" fillId="0" borderId="67" xfId="0" applyNumberFormat="1" applyFont="1" applyFill="1" applyBorder="1" applyAlignment="1">
      <alignment horizontal="center" vertical="top" wrapText="1"/>
    </xf>
    <xf numFmtId="164" fontId="11" fillId="5" borderId="14" xfId="0" applyNumberFormat="1" applyFont="1" applyFill="1" applyBorder="1" applyAlignment="1">
      <alignment horizontal="center" vertical="top" wrapText="1"/>
    </xf>
    <xf numFmtId="164" fontId="11" fillId="5" borderId="31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center" vertical="top"/>
    </xf>
    <xf numFmtId="164" fontId="11" fillId="8" borderId="15" xfId="0" applyNumberFormat="1" applyFont="1" applyFill="1" applyBorder="1" applyAlignment="1">
      <alignment horizontal="center" vertical="top"/>
    </xf>
    <xf numFmtId="164" fontId="11" fillId="4" borderId="53" xfId="0" applyNumberFormat="1" applyFont="1" applyFill="1" applyBorder="1" applyAlignment="1">
      <alignment horizontal="center" vertical="top"/>
    </xf>
    <xf numFmtId="164" fontId="11" fillId="4" borderId="39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vertical="top" wrapText="1"/>
    </xf>
    <xf numFmtId="1" fontId="12" fillId="0" borderId="25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/>
    </xf>
    <xf numFmtId="1" fontId="12" fillId="0" borderId="19" xfId="0" applyNumberFormat="1" applyFont="1" applyFill="1" applyBorder="1" applyAlignment="1">
      <alignment horizontal="center" vertical="top"/>
    </xf>
    <xf numFmtId="164" fontId="7" fillId="4" borderId="28" xfId="0" applyNumberFormat="1" applyFont="1" applyFill="1" applyBorder="1" applyAlignment="1">
      <alignment horizontal="center" vertical="center"/>
    </xf>
    <xf numFmtId="164" fontId="7" fillId="4" borderId="34" xfId="0" applyNumberFormat="1" applyFont="1" applyFill="1" applyBorder="1" applyAlignment="1">
      <alignment horizontal="center" vertical="center"/>
    </xf>
    <xf numFmtId="164" fontId="7" fillId="4" borderId="64" xfId="0" applyNumberFormat="1" applyFont="1" applyFill="1" applyBorder="1" applyAlignment="1">
      <alignment horizontal="center" vertical="center"/>
    </xf>
    <xf numFmtId="164" fontId="7" fillId="4" borderId="33" xfId="0" applyNumberFormat="1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left" vertical="top" wrapText="1"/>
    </xf>
    <xf numFmtId="0" fontId="12" fillId="0" borderId="35" xfId="0" applyFont="1" applyFill="1" applyBorder="1" applyAlignment="1">
      <alignment horizontal="center" vertical="top"/>
    </xf>
    <xf numFmtId="0" fontId="12" fillId="0" borderId="68" xfId="0" applyFont="1" applyFill="1" applyBorder="1" applyAlignment="1">
      <alignment horizontal="center" vertical="top"/>
    </xf>
    <xf numFmtId="164" fontId="7" fillId="3" borderId="69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48" xfId="0" applyNumberFormat="1" applyFont="1" applyFill="1" applyBorder="1" applyAlignment="1">
      <alignment horizontal="center" vertical="center"/>
    </xf>
    <xf numFmtId="49" fontId="10" fillId="2" borderId="69" xfId="0" applyNumberFormat="1" applyFont="1" applyFill="1" applyBorder="1" applyAlignment="1">
      <alignment horizontal="center" vertical="top"/>
    </xf>
    <xf numFmtId="49" fontId="9" fillId="5" borderId="8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 textRotation="90" wrapText="1"/>
    </xf>
    <xf numFmtId="49" fontId="1" fillId="0" borderId="8" xfId="0" applyNumberFormat="1" applyFont="1" applyBorder="1" applyAlignment="1">
      <alignment vertical="top" wrapText="1"/>
    </xf>
    <xf numFmtId="0" fontId="9" fillId="0" borderId="13" xfId="0" applyNumberFormat="1" applyFont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6" fillId="5" borderId="10" xfId="0" applyNumberFormat="1" applyFont="1" applyFill="1" applyBorder="1" applyAlignment="1">
      <alignment horizontal="left" vertical="top" wrapText="1"/>
    </xf>
    <xf numFmtId="0" fontId="6" fillId="5" borderId="9" xfId="0" applyNumberFormat="1" applyFont="1" applyFill="1" applyBorder="1" applyAlignment="1">
      <alignment horizontal="center" vertical="top" wrapText="1"/>
    </xf>
    <xf numFmtId="0" fontId="6" fillId="5" borderId="43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Border="1" applyAlignment="1">
      <alignment vertical="top" wrapText="1"/>
    </xf>
    <xf numFmtId="0" fontId="9" fillId="0" borderId="26" xfId="0" applyNumberFormat="1" applyFont="1" applyBorder="1" applyAlignment="1">
      <alignment vertical="top"/>
    </xf>
    <xf numFmtId="0" fontId="6" fillId="5" borderId="18" xfId="0" applyFont="1" applyFill="1" applyBorder="1" applyAlignment="1">
      <alignment horizontal="center" vertical="top" wrapText="1"/>
    </xf>
    <xf numFmtId="164" fontId="6" fillId="4" borderId="25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19" xfId="0" applyNumberFormat="1" applyFont="1" applyFill="1" applyBorder="1" applyAlignment="1">
      <alignment horizontal="center" vertical="top" wrapText="1"/>
    </xf>
    <xf numFmtId="164" fontId="6" fillId="5" borderId="18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0" fontId="6" fillId="5" borderId="0" xfId="0" applyNumberFormat="1" applyFont="1" applyFill="1" applyBorder="1" applyAlignment="1">
      <alignment horizontal="center" vertical="top" wrapText="1"/>
    </xf>
    <xf numFmtId="0" fontId="6" fillId="5" borderId="17" xfId="0" applyNumberFormat="1" applyFont="1" applyFill="1" applyBorder="1" applyAlignment="1">
      <alignment horizontal="center" vertical="top" wrapText="1"/>
    </xf>
    <xf numFmtId="0" fontId="6" fillId="5" borderId="39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49" fontId="1" fillId="0" borderId="63" xfId="0" applyNumberFormat="1" applyFont="1" applyBorder="1" applyAlignment="1">
      <alignment vertical="top" wrapText="1"/>
    </xf>
    <xf numFmtId="0" fontId="9" fillId="0" borderId="71" xfId="0" applyNumberFormat="1" applyFont="1" applyBorder="1" applyAlignment="1">
      <alignment vertical="top"/>
    </xf>
    <xf numFmtId="0" fontId="9" fillId="5" borderId="51" xfId="0" applyFont="1" applyFill="1" applyBorder="1" applyAlignment="1">
      <alignment horizontal="center" vertical="top" wrapText="1"/>
    </xf>
    <xf numFmtId="164" fontId="9" fillId="4" borderId="21" xfId="0" applyNumberFormat="1" applyFont="1" applyFill="1" applyBorder="1" applyAlignment="1">
      <alignment horizontal="center" vertical="top" wrapText="1"/>
    </xf>
    <xf numFmtId="164" fontId="9" fillId="4" borderId="52" xfId="0" applyNumberFormat="1" applyFont="1" applyFill="1" applyBorder="1" applyAlignment="1">
      <alignment horizontal="center" vertical="top" wrapText="1"/>
    </xf>
    <xf numFmtId="164" fontId="9" fillId="5" borderId="18" xfId="0" applyNumberFormat="1" applyFont="1" applyFill="1" applyBorder="1" applyAlignment="1">
      <alignment horizontal="center" vertical="top" wrapText="1"/>
    </xf>
    <xf numFmtId="164" fontId="9" fillId="5" borderId="57" xfId="0" applyNumberFormat="1" applyFont="1" applyFill="1" applyBorder="1" applyAlignment="1">
      <alignment horizontal="center" vertical="top" wrapText="1"/>
    </xf>
    <xf numFmtId="0" fontId="6" fillId="5" borderId="60" xfId="0" applyNumberFormat="1" applyFont="1" applyFill="1" applyBorder="1" applyAlignment="1">
      <alignment horizontal="center" vertical="top" wrapText="1"/>
    </xf>
    <xf numFmtId="49" fontId="1" fillId="5" borderId="17" xfId="0" applyNumberFormat="1" applyFont="1" applyFill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 wrapText="1"/>
    </xf>
    <xf numFmtId="0" fontId="9" fillId="0" borderId="58" xfId="0" applyNumberFormat="1" applyFont="1" applyBorder="1" applyAlignment="1">
      <alignment horizontal="center" vertical="top"/>
    </xf>
    <xf numFmtId="0" fontId="6" fillId="5" borderId="51" xfId="0" applyFont="1" applyFill="1" applyBorder="1" applyAlignment="1">
      <alignment horizontal="center" vertical="top" wrapText="1"/>
    </xf>
    <xf numFmtId="164" fontId="6" fillId="4" borderId="44" xfId="0" applyNumberFormat="1" applyFont="1" applyFill="1" applyBorder="1" applyAlignment="1">
      <alignment horizontal="center" vertical="top" wrapText="1"/>
    </xf>
    <xf numFmtId="164" fontId="6" fillId="4" borderId="52" xfId="0" applyNumberFormat="1" applyFont="1" applyFill="1" applyBorder="1" applyAlignment="1">
      <alignment horizontal="center" vertical="top" wrapText="1"/>
    </xf>
    <xf numFmtId="164" fontId="6" fillId="4" borderId="23" xfId="0" applyNumberFormat="1" applyFont="1" applyFill="1" applyBorder="1" applyAlignment="1">
      <alignment horizontal="center" vertical="top" wrapText="1"/>
    </xf>
    <xf numFmtId="0" fontId="9" fillId="0" borderId="39" xfId="0" applyNumberFormat="1" applyFont="1" applyBorder="1" applyAlignment="1">
      <alignment horizontal="center" vertical="top"/>
    </xf>
    <xf numFmtId="164" fontId="6" fillId="4" borderId="70" xfId="0" applyNumberFormat="1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horizontal="center" vertical="top" wrapText="1"/>
    </xf>
    <xf numFmtId="164" fontId="6" fillId="4" borderId="16" xfId="0" applyNumberFormat="1" applyFont="1" applyFill="1" applyBorder="1" applyAlignment="1">
      <alignment horizontal="center" vertical="top" wrapText="1"/>
    </xf>
    <xf numFmtId="49" fontId="1" fillId="5" borderId="37" xfId="0" applyNumberFormat="1" applyFont="1" applyFill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 wrapText="1"/>
    </xf>
    <xf numFmtId="0" fontId="9" fillId="0" borderId="67" xfId="0" applyNumberFormat="1" applyFont="1" applyBorder="1" applyAlignment="1">
      <alignment horizontal="center" vertical="top"/>
    </xf>
    <xf numFmtId="0" fontId="9" fillId="4" borderId="40" xfId="0" applyFont="1" applyFill="1" applyBorder="1" applyAlignment="1">
      <alignment horizontal="center" vertical="top" wrapText="1"/>
    </xf>
    <xf numFmtId="164" fontId="9" fillId="4" borderId="47" xfId="0" applyNumberFormat="1" applyFont="1" applyFill="1" applyBorder="1" applyAlignment="1">
      <alignment horizontal="center" vertical="top" wrapText="1"/>
    </xf>
    <xf numFmtId="164" fontId="9" fillId="4" borderId="2" xfId="0" applyNumberFormat="1" applyFont="1" applyFill="1" applyBorder="1" applyAlignment="1">
      <alignment horizontal="center" vertical="top" wrapText="1"/>
    </xf>
    <xf numFmtId="164" fontId="9" fillId="4" borderId="38" xfId="0" applyNumberFormat="1" applyFont="1" applyFill="1" applyBorder="1" applyAlignment="1">
      <alignment horizontal="center" vertical="top" wrapText="1"/>
    </xf>
    <xf numFmtId="164" fontId="9" fillId="4" borderId="27" xfId="0" applyNumberFormat="1" applyFont="1" applyFill="1" applyBorder="1" applyAlignment="1">
      <alignment horizontal="center" vertical="top" wrapText="1"/>
    </xf>
    <xf numFmtId="164" fontId="9" fillId="4" borderId="64" xfId="0" applyNumberFormat="1" applyFont="1" applyFill="1" applyBorder="1" applyAlignment="1">
      <alignment horizontal="center" vertical="top" wrapText="1"/>
    </xf>
    <xf numFmtId="0" fontId="6" fillId="5" borderId="38" xfId="0" applyNumberFormat="1" applyFont="1" applyFill="1" applyBorder="1" applyAlignment="1">
      <alignment horizontal="center" vertical="top" wrapText="1"/>
    </xf>
    <xf numFmtId="0" fontId="6" fillId="5" borderId="37" xfId="0" applyNumberFormat="1" applyFont="1" applyFill="1" applyBorder="1" applyAlignment="1">
      <alignment horizontal="center" vertical="top" wrapText="1"/>
    </xf>
    <xf numFmtId="0" fontId="6" fillId="5" borderId="67" xfId="0" applyNumberFormat="1" applyFont="1" applyFill="1" applyBorder="1" applyAlignment="1">
      <alignment horizontal="center" vertical="top" wrapText="1"/>
    </xf>
    <xf numFmtId="49" fontId="9" fillId="5" borderId="5" xfId="0" applyNumberFormat="1" applyFont="1" applyFill="1" applyBorder="1" applyAlignment="1">
      <alignment horizontal="center" vertical="top"/>
    </xf>
    <xf numFmtId="0" fontId="9" fillId="5" borderId="49" xfId="0" applyFont="1" applyFill="1" applyBorder="1" applyAlignment="1">
      <alignment vertical="top" wrapText="1"/>
    </xf>
    <xf numFmtId="0" fontId="13" fillId="0" borderId="48" xfId="0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9" fillId="0" borderId="48" xfId="0" applyNumberFormat="1" applyFont="1" applyBorder="1" applyAlignment="1">
      <alignment horizontal="center" vertical="top"/>
    </xf>
    <xf numFmtId="0" fontId="6" fillId="5" borderId="49" xfId="0" applyFont="1" applyFill="1" applyBorder="1" applyAlignment="1">
      <alignment horizontal="center" vertical="top" wrapText="1"/>
    </xf>
    <xf numFmtId="164" fontId="6" fillId="4" borderId="79" xfId="0" applyNumberFormat="1" applyFont="1" applyFill="1" applyBorder="1" applyAlignment="1">
      <alignment horizontal="center" vertical="top" wrapText="1"/>
    </xf>
    <xf numFmtId="164" fontId="6" fillId="4" borderId="5" xfId="0" applyNumberFormat="1" applyFont="1" applyFill="1" applyBorder="1" applyAlignment="1">
      <alignment horizontal="center" vertical="top" wrapText="1"/>
    </xf>
    <xf numFmtId="164" fontId="6" fillId="4" borderId="72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64" fontId="6" fillId="5" borderId="75" xfId="0" applyNumberFormat="1" applyFont="1" applyFill="1" applyBorder="1" applyAlignment="1">
      <alignment horizontal="center" vertical="top" wrapText="1"/>
    </xf>
    <xf numFmtId="0" fontId="6" fillId="5" borderId="49" xfId="0" applyNumberFormat="1" applyFont="1" applyFill="1" applyBorder="1" applyAlignment="1">
      <alignment vertical="top" wrapText="1"/>
    </xf>
    <xf numFmtId="0" fontId="6" fillId="5" borderId="69" xfId="0" applyNumberFormat="1" applyFont="1" applyFill="1" applyBorder="1" applyAlignment="1">
      <alignment horizontal="center" vertical="top" wrapText="1"/>
    </xf>
    <xf numFmtId="0" fontId="6" fillId="5" borderId="5" xfId="0" applyNumberFormat="1" applyFont="1" applyFill="1" applyBorder="1" applyAlignment="1">
      <alignment horizontal="center" vertical="top" wrapText="1"/>
    </xf>
    <xf numFmtId="0" fontId="6" fillId="5" borderId="75" xfId="0" applyNumberFormat="1" applyFont="1" applyFill="1" applyBorder="1" applyAlignment="1">
      <alignment horizontal="center" vertical="top" wrapText="1"/>
    </xf>
    <xf numFmtId="0" fontId="6" fillId="5" borderId="54" xfId="0" applyFont="1" applyFill="1" applyBorder="1" applyAlignment="1">
      <alignment horizontal="center" vertical="top" wrapText="1"/>
    </xf>
    <xf numFmtId="164" fontId="6" fillId="4" borderId="55" xfId="0" applyNumberFormat="1" applyFont="1" applyFill="1" applyBorder="1" applyAlignment="1">
      <alignment horizontal="center" vertical="top" wrapText="1"/>
    </xf>
    <xf numFmtId="164" fontId="6" fillId="4" borderId="66" xfId="0" applyNumberFormat="1" applyFont="1" applyFill="1" applyBorder="1" applyAlignment="1">
      <alignment horizontal="center" vertical="top" wrapText="1"/>
    </xf>
    <xf numFmtId="164" fontId="6" fillId="5" borderId="54" xfId="0" applyNumberFormat="1" applyFont="1" applyFill="1" applyBorder="1" applyAlignment="1">
      <alignment horizontal="center" vertical="top" wrapText="1"/>
    </xf>
    <xf numFmtId="164" fontId="6" fillId="5" borderId="78" xfId="0" applyNumberFormat="1" applyFont="1" applyFill="1" applyBorder="1" applyAlignment="1">
      <alignment horizontal="center" vertical="top" wrapText="1"/>
    </xf>
    <xf numFmtId="164" fontId="6" fillId="4" borderId="45" xfId="0" applyNumberFormat="1" applyFont="1" applyFill="1" applyBorder="1" applyAlignment="1">
      <alignment horizontal="center" vertical="top" wrapText="1"/>
    </xf>
    <xf numFmtId="0" fontId="6" fillId="5" borderId="24" xfId="0" applyNumberFormat="1" applyFont="1" applyFill="1" applyBorder="1" applyAlignment="1">
      <alignment horizontal="left" vertical="top" wrapText="1"/>
    </xf>
    <xf numFmtId="164" fontId="9" fillId="4" borderId="45" xfId="0" applyNumberFormat="1" applyFont="1" applyFill="1" applyBorder="1" applyAlignment="1">
      <alignment horizontal="center" vertical="top" wrapText="1"/>
    </xf>
    <xf numFmtId="164" fontId="9" fillId="5" borderId="51" xfId="0" applyNumberFormat="1" applyFont="1" applyFill="1" applyBorder="1" applyAlignment="1">
      <alignment horizontal="center" vertical="top" wrapText="1"/>
    </xf>
    <xf numFmtId="164" fontId="9" fillId="5" borderId="58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/>
    </xf>
    <xf numFmtId="0" fontId="6" fillId="0" borderId="60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1" fillId="5" borderId="54" xfId="0" applyFont="1" applyFill="1" applyBorder="1" applyAlignment="1">
      <alignment horizontal="left" vertical="top" wrapText="1"/>
    </xf>
    <xf numFmtId="0" fontId="13" fillId="0" borderId="60" xfId="0" applyFont="1" applyFill="1" applyBorder="1" applyAlignment="1">
      <alignment horizontal="center" vertical="top" wrapText="1"/>
    </xf>
    <xf numFmtId="49" fontId="10" fillId="5" borderId="17" xfId="0" applyNumberFormat="1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left" vertical="top" wrapText="1"/>
    </xf>
    <xf numFmtId="49" fontId="12" fillId="0" borderId="22" xfId="0" applyNumberFormat="1" applyFont="1" applyBorder="1" applyAlignment="1">
      <alignment vertical="top" wrapText="1"/>
    </xf>
    <xf numFmtId="164" fontId="11" fillId="4" borderId="25" xfId="0" applyNumberFormat="1" applyFont="1" applyFill="1" applyBorder="1" applyAlignment="1">
      <alignment horizontal="center" vertical="top"/>
    </xf>
    <xf numFmtId="164" fontId="11" fillId="4" borderId="1" xfId="0" applyNumberFormat="1" applyFont="1" applyFill="1" applyBorder="1" applyAlignment="1">
      <alignment horizontal="center" vertical="top"/>
    </xf>
    <xf numFmtId="164" fontId="11" fillId="4" borderId="20" xfId="0" applyNumberFormat="1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vertical="top" wrapText="1"/>
    </xf>
    <xf numFmtId="1" fontId="6" fillId="0" borderId="21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top"/>
    </xf>
    <xf numFmtId="1" fontId="6" fillId="0" borderId="23" xfId="0" applyNumberFormat="1" applyFont="1" applyFill="1" applyBorder="1" applyAlignment="1">
      <alignment horizontal="center" vertical="top"/>
    </xf>
    <xf numFmtId="0" fontId="2" fillId="0" borderId="0" xfId="0" applyFont="1" applyBorder="1"/>
    <xf numFmtId="49" fontId="12" fillId="0" borderId="17" xfId="0" applyNumberFormat="1" applyFont="1" applyBorder="1" applyAlignment="1">
      <alignment vertical="top" wrapText="1"/>
    </xf>
    <xf numFmtId="0" fontId="6" fillId="5" borderId="18" xfId="0" applyFont="1" applyFill="1" applyBorder="1" applyAlignment="1">
      <alignment horizontal="center" vertical="top"/>
    </xf>
    <xf numFmtId="164" fontId="11" fillId="5" borderId="18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1" fontId="6" fillId="0" borderId="53" xfId="0" applyNumberFormat="1" applyFont="1" applyFill="1" applyBorder="1" applyAlignment="1">
      <alignment horizontal="center" vertical="top"/>
    </xf>
    <xf numFmtId="1" fontId="6" fillId="0" borderId="39" xfId="0" applyNumberFormat="1" applyFont="1" applyFill="1" applyBorder="1" applyAlignment="1">
      <alignment horizontal="center" vertical="top"/>
    </xf>
    <xf numFmtId="0" fontId="10" fillId="5" borderId="51" xfId="0" applyFont="1" applyFill="1" applyBorder="1" applyAlignment="1">
      <alignment horizontal="center" vertical="top"/>
    </xf>
    <xf numFmtId="164" fontId="7" fillId="4" borderId="45" xfId="0" applyNumberFormat="1" applyFont="1" applyFill="1" applyBorder="1" applyAlignment="1">
      <alignment horizontal="center" vertical="top"/>
    </xf>
    <xf numFmtId="164" fontId="7" fillId="5" borderId="51" xfId="0" applyNumberFormat="1" applyFont="1" applyFill="1" applyBorder="1" applyAlignment="1">
      <alignment horizontal="center" vertical="top"/>
    </xf>
    <xf numFmtId="164" fontId="7" fillId="5" borderId="58" xfId="0" applyNumberFormat="1" applyFont="1" applyFill="1" applyBorder="1" applyAlignment="1">
      <alignment horizontal="center" vertical="top"/>
    </xf>
    <xf numFmtId="164" fontId="6" fillId="0" borderId="53" xfId="0" applyNumberFormat="1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center" vertical="top"/>
    </xf>
    <xf numFmtId="49" fontId="10" fillId="5" borderId="26" xfId="0" applyNumberFormat="1" applyFont="1" applyFill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 textRotation="90"/>
    </xf>
    <xf numFmtId="1" fontId="6" fillId="0" borderId="17" xfId="0" applyNumberFormat="1" applyFont="1" applyFill="1" applyBorder="1" applyAlignment="1">
      <alignment horizontal="center" vertical="top"/>
    </xf>
    <xf numFmtId="1" fontId="6" fillId="0" borderId="26" xfId="0" applyNumberFormat="1" applyFont="1" applyFill="1" applyBorder="1" applyAlignment="1">
      <alignment horizontal="center" vertical="top"/>
    </xf>
    <xf numFmtId="49" fontId="10" fillId="2" borderId="65" xfId="0" applyNumberFormat="1" applyFont="1" applyFill="1" applyBorder="1" applyAlignment="1">
      <alignment horizontal="center" vertical="top"/>
    </xf>
    <xf numFmtId="49" fontId="10" fillId="3" borderId="63" xfId="0" applyNumberFormat="1" applyFont="1" applyFill="1" applyBorder="1" applyAlignment="1">
      <alignment horizontal="center" vertical="top"/>
    </xf>
    <xf numFmtId="49" fontId="13" fillId="0" borderId="16" xfId="0" applyNumberFormat="1" applyFont="1" applyBorder="1" applyAlignment="1">
      <alignment vertical="top"/>
    </xf>
    <xf numFmtId="0" fontId="10" fillId="4" borderId="51" xfId="0" applyFont="1" applyFill="1" applyBorder="1" applyAlignment="1">
      <alignment horizontal="center" vertical="top"/>
    </xf>
    <xf numFmtId="164" fontId="7" fillId="4" borderId="70" xfId="0" applyNumberFormat="1" applyFont="1" applyFill="1" applyBorder="1" applyAlignment="1">
      <alignment horizontal="center" vertical="top"/>
    </xf>
    <xf numFmtId="164" fontId="7" fillId="4" borderId="1" xfId="0" applyNumberFormat="1" applyFont="1" applyFill="1" applyBorder="1" applyAlignment="1">
      <alignment horizontal="center" vertical="top"/>
    </xf>
    <xf numFmtId="164" fontId="7" fillId="4" borderId="62" xfId="0" applyNumberFormat="1" applyFont="1" applyFill="1" applyBorder="1" applyAlignment="1">
      <alignment horizontal="center" vertical="top"/>
    </xf>
    <xf numFmtId="164" fontId="7" fillId="4" borderId="19" xfId="0" applyNumberFormat="1" applyFont="1" applyFill="1" applyBorder="1" applyAlignment="1">
      <alignment horizontal="center" vertical="top"/>
    </xf>
    <xf numFmtId="164" fontId="7" fillId="4" borderId="18" xfId="0" applyNumberFormat="1" applyFont="1" applyFill="1" applyBorder="1" applyAlignment="1">
      <alignment horizontal="center" vertical="top"/>
    </xf>
    <xf numFmtId="164" fontId="7" fillId="4" borderId="56" xfId="0" applyNumberFormat="1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left" vertical="top" wrapText="1"/>
    </xf>
    <xf numFmtId="164" fontId="6" fillId="0" borderId="55" xfId="0" applyNumberFormat="1" applyFont="1" applyFill="1" applyBorder="1" applyAlignment="1">
      <alignment horizontal="center" vertical="top"/>
    </xf>
    <xf numFmtId="0" fontId="6" fillId="0" borderId="63" xfId="0" applyFont="1" applyFill="1" applyBorder="1" applyAlignment="1">
      <alignment horizontal="center" vertical="top"/>
    </xf>
    <xf numFmtId="0" fontId="6" fillId="0" borderId="71" xfId="0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49" fontId="10" fillId="3" borderId="2" xfId="0" applyNumberFormat="1" applyFont="1" applyFill="1" applyBorder="1" applyAlignment="1">
      <alignment horizontal="center" vertical="top"/>
    </xf>
    <xf numFmtId="164" fontId="13" fillId="3" borderId="32" xfId="0" applyNumberFormat="1" applyFont="1" applyFill="1" applyBorder="1" applyAlignment="1">
      <alignment horizontal="center" vertical="top"/>
    </xf>
    <xf numFmtId="164" fontId="13" fillId="3" borderId="2" xfId="0" applyNumberFormat="1" applyFont="1" applyFill="1" applyBorder="1" applyAlignment="1">
      <alignment horizontal="center" vertical="top"/>
    </xf>
    <xf numFmtId="164" fontId="13" fillId="3" borderId="33" xfId="0" applyNumberFormat="1" applyFont="1" applyFill="1" applyBorder="1" applyAlignment="1">
      <alignment horizontal="center" vertical="top"/>
    </xf>
    <xf numFmtId="164" fontId="13" fillId="3" borderId="3" xfId="0" applyNumberFormat="1" applyFont="1" applyFill="1" applyBorder="1" applyAlignment="1">
      <alignment horizontal="center" vertical="top"/>
    </xf>
    <xf numFmtId="164" fontId="13" fillId="3" borderId="28" xfId="0" applyNumberFormat="1" applyFont="1" applyFill="1" applyBorder="1" applyAlignment="1">
      <alignment horizontal="center" vertical="top"/>
    </xf>
    <xf numFmtId="49" fontId="10" fillId="3" borderId="72" xfId="0" applyNumberFormat="1" applyFont="1" applyFill="1" applyBorder="1" applyAlignment="1">
      <alignment horizontal="center" vertical="top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6" fillId="5" borderId="50" xfId="0" applyNumberFormat="1" applyFont="1" applyFill="1" applyBorder="1" applyAlignment="1">
      <alignment horizontal="left" vertical="top" wrapText="1"/>
    </xf>
    <xf numFmtId="1" fontId="12" fillId="0" borderId="6" xfId="0" applyNumberFormat="1" applyFont="1" applyFill="1" applyBorder="1" applyAlignment="1">
      <alignment horizontal="center" vertical="top"/>
    </xf>
    <xf numFmtId="1" fontId="12" fillId="0" borderId="8" xfId="0" applyNumberFormat="1" applyFont="1" applyFill="1" applyBorder="1" applyAlignment="1">
      <alignment horizontal="center" vertical="top"/>
    </xf>
    <xf numFmtId="1" fontId="12" fillId="0" borderId="13" xfId="0" applyNumberFormat="1" applyFont="1" applyFill="1" applyBorder="1" applyAlignment="1">
      <alignment horizontal="center" vertical="top"/>
    </xf>
    <xf numFmtId="164" fontId="6" fillId="8" borderId="25" xfId="0" applyNumberFormat="1" applyFont="1" applyFill="1" applyBorder="1" applyAlignment="1">
      <alignment horizontal="center" vertical="top" wrapText="1"/>
    </xf>
    <xf numFmtId="164" fontId="6" fillId="4" borderId="62" xfId="0" applyNumberFormat="1" applyFont="1" applyFill="1" applyBorder="1" applyAlignment="1">
      <alignment horizontal="center" vertical="top" wrapText="1"/>
    </xf>
    <xf numFmtId="0" fontId="6" fillId="0" borderId="60" xfId="0" applyNumberFormat="1" applyFont="1" applyBorder="1" applyAlignment="1">
      <alignment horizontal="left" vertical="top" wrapText="1"/>
    </xf>
    <xf numFmtId="0" fontId="6" fillId="0" borderId="6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0" fontId="10" fillId="4" borderId="27" xfId="0" applyFont="1" applyFill="1" applyBorder="1" applyAlignment="1">
      <alignment horizontal="left" vertical="top" wrapText="1"/>
    </xf>
    <xf numFmtId="164" fontId="10" fillId="4" borderId="33" xfId="0" applyNumberFormat="1" applyFont="1" applyFill="1" applyBorder="1" applyAlignment="1">
      <alignment horizontal="center" vertical="top"/>
    </xf>
    <xf numFmtId="164" fontId="10" fillId="4" borderId="64" xfId="0" applyNumberFormat="1" applyFont="1" applyFill="1" applyBorder="1" applyAlignment="1">
      <alignment horizontal="center" vertical="top"/>
    </xf>
    <xf numFmtId="0" fontId="6" fillId="0" borderId="47" xfId="0" applyNumberFormat="1" applyFont="1" applyFill="1" applyBorder="1" applyAlignment="1">
      <alignment horizontal="left" vertical="top"/>
    </xf>
    <xf numFmtId="0" fontId="10" fillId="0" borderId="47" xfId="0" applyNumberFormat="1" applyFont="1" applyFill="1" applyBorder="1" applyAlignment="1">
      <alignment horizontal="center" vertical="top"/>
    </xf>
    <xf numFmtId="0" fontId="10" fillId="0" borderId="37" xfId="0" applyNumberFormat="1" applyFont="1" applyFill="1" applyBorder="1" applyAlignment="1">
      <alignment horizontal="center" vertical="top"/>
    </xf>
    <xf numFmtId="0" fontId="10" fillId="0" borderId="67" xfId="0" applyNumberFormat="1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vertical="top"/>
    </xf>
    <xf numFmtId="49" fontId="10" fillId="3" borderId="5" xfId="0" applyNumberFormat="1" applyFont="1" applyFill="1" applyBorder="1" applyAlignment="1">
      <alignment vertical="top"/>
    </xf>
    <xf numFmtId="49" fontId="10" fillId="5" borderId="5" xfId="0" applyNumberFormat="1" applyFont="1" applyFill="1" applyBorder="1" applyAlignment="1">
      <alignment horizontal="center" vertical="top"/>
    </xf>
    <xf numFmtId="49" fontId="9" fillId="5" borderId="49" xfId="0" applyNumberFormat="1" applyFont="1" applyFill="1" applyBorder="1" applyAlignment="1">
      <alignment vertical="top" wrapText="1"/>
    </xf>
    <xf numFmtId="0" fontId="7" fillId="0" borderId="48" xfId="0" applyFont="1" applyBorder="1" applyAlignment="1">
      <alignment horizontal="center" vertical="center" textRotation="90"/>
    </xf>
    <xf numFmtId="49" fontId="6" fillId="5" borderId="5" xfId="0" applyNumberFormat="1" applyFont="1" applyFill="1" applyBorder="1" applyAlignment="1">
      <alignment horizontal="center" vertical="top"/>
    </xf>
    <xf numFmtId="49" fontId="9" fillId="0" borderId="48" xfId="0" applyNumberFormat="1" applyFont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/>
    </xf>
    <xf numFmtId="164" fontId="11" fillId="4" borderId="5" xfId="0" applyNumberFormat="1" applyFont="1" applyFill="1" applyBorder="1" applyAlignment="1">
      <alignment horizontal="center" vertical="top"/>
    </xf>
    <xf numFmtId="164" fontId="11" fillId="4" borderId="72" xfId="0" applyNumberFormat="1" applyFont="1" applyFill="1" applyBorder="1" applyAlignment="1">
      <alignment horizontal="center" vertical="top"/>
    </xf>
    <xf numFmtId="164" fontId="11" fillId="5" borderId="49" xfId="0" applyNumberFormat="1" applyFont="1" applyFill="1" applyBorder="1" applyAlignment="1">
      <alignment horizontal="center" vertical="top" wrapText="1"/>
    </xf>
    <xf numFmtId="164" fontId="11" fillId="5" borderId="75" xfId="0" applyNumberFormat="1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vertical="top" wrapText="1"/>
    </xf>
    <xf numFmtId="1" fontId="12" fillId="0" borderId="4" xfId="0" applyNumberFormat="1" applyFont="1" applyFill="1" applyBorder="1" applyAlignment="1">
      <alignment horizontal="center" vertical="top"/>
    </xf>
    <xf numFmtId="1" fontId="12" fillId="0" borderId="5" xfId="0" applyNumberFormat="1" applyFont="1" applyFill="1" applyBorder="1" applyAlignment="1">
      <alignment horizontal="center" vertical="top"/>
    </xf>
    <xf numFmtId="1" fontId="12" fillId="0" borderId="74" xfId="0" applyNumberFormat="1" applyFont="1" applyFill="1" applyBorder="1" applyAlignment="1">
      <alignment horizontal="center" vertical="top"/>
    </xf>
    <xf numFmtId="49" fontId="10" fillId="2" borderId="15" xfId="0" applyNumberFormat="1" applyFont="1" applyFill="1" applyBorder="1" applyAlignment="1">
      <alignment vertical="top"/>
    </xf>
    <xf numFmtId="49" fontId="10" fillId="3" borderId="17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center" textRotation="90"/>
    </xf>
    <xf numFmtId="49" fontId="12" fillId="0" borderId="17" xfId="0" applyNumberFormat="1" applyFont="1" applyBorder="1" applyAlignment="1">
      <alignment horizontal="center" vertical="top" wrapText="1"/>
    </xf>
    <xf numFmtId="164" fontId="11" fillId="4" borderId="17" xfId="0" applyNumberFormat="1" applyFont="1" applyFill="1" applyBorder="1" applyAlignment="1">
      <alignment horizontal="center" vertical="top" wrapText="1"/>
    </xf>
    <xf numFmtId="164" fontId="11" fillId="4" borderId="17" xfId="0" applyNumberFormat="1" applyFont="1" applyFill="1" applyBorder="1" applyAlignment="1">
      <alignment horizontal="center" vertical="top"/>
    </xf>
    <xf numFmtId="164" fontId="11" fillId="4" borderId="16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1" fontId="12" fillId="0" borderId="15" xfId="0" applyNumberFormat="1" applyFont="1" applyFill="1" applyBorder="1" applyAlignment="1">
      <alignment horizontal="center" vertical="top"/>
    </xf>
    <xf numFmtId="1" fontId="12" fillId="0" borderId="17" xfId="0" applyNumberFormat="1" applyFont="1" applyFill="1" applyBorder="1" applyAlignment="1">
      <alignment horizontal="center" vertical="top"/>
    </xf>
    <xf numFmtId="1" fontId="12" fillId="0" borderId="26" xfId="0" applyNumberFormat="1" applyFont="1" applyFill="1" applyBorder="1" applyAlignment="1">
      <alignment horizontal="center" vertical="top"/>
    </xf>
    <xf numFmtId="49" fontId="10" fillId="2" borderId="60" xfId="0" applyNumberFormat="1" applyFont="1" applyFill="1" applyBorder="1" applyAlignment="1">
      <alignment horizontal="center" vertical="top"/>
    </xf>
    <xf numFmtId="49" fontId="10" fillId="2" borderId="6" xfId="0" applyNumberFormat="1" applyFont="1" applyFill="1" applyBorder="1" applyAlignment="1">
      <alignment vertical="top"/>
    </xf>
    <xf numFmtId="49" fontId="10" fillId="3" borderId="8" xfId="0" applyNumberFormat="1" applyFont="1" applyFill="1" applyBorder="1" applyAlignment="1">
      <alignment vertical="top"/>
    </xf>
    <xf numFmtId="0" fontId="1" fillId="5" borderId="51" xfId="0" applyFont="1" applyFill="1" applyBorder="1" applyAlignment="1">
      <alignment vertical="top" wrapText="1"/>
    </xf>
    <xf numFmtId="0" fontId="11" fillId="0" borderId="46" xfId="0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49" fontId="9" fillId="0" borderId="58" xfId="0" applyNumberFormat="1" applyFont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 wrapText="1"/>
    </xf>
    <xf numFmtId="164" fontId="6" fillId="5" borderId="44" xfId="0" applyNumberFormat="1" applyFont="1" applyFill="1" applyBorder="1" applyAlignment="1">
      <alignment horizontal="center" vertical="top" wrapText="1"/>
    </xf>
    <xf numFmtId="164" fontId="6" fillId="5" borderId="51" xfId="0" applyNumberFormat="1" applyFont="1" applyFill="1" applyBorder="1" applyAlignment="1">
      <alignment horizontal="center" vertical="top" wrapText="1"/>
    </xf>
    <xf numFmtId="0" fontId="6" fillId="5" borderId="51" xfId="0" applyNumberFormat="1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5" borderId="23" xfId="0" applyNumberFormat="1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top" wrapText="1"/>
    </xf>
    <xf numFmtId="164" fontId="6" fillId="5" borderId="70" xfId="0" applyNumberFormat="1" applyFont="1" applyFill="1" applyBorder="1" applyAlignment="1">
      <alignment horizontal="center" vertical="top" wrapText="1"/>
    </xf>
    <xf numFmtId="49" fontId="10" fillId="2" borderId="35" xfId="0" applyNumberFormat="1" applyFont="1" applyFill="1" applyBorder="1" applyAlignment="1">
      <alignment vertical="top"/>
    </xf>
    <xf numFmtId="49" fontId="10" fillId="3" borderId="37" xfId="0" applyNumberFormat="1" applyFont="1" applyFill="1" applyBorder="1" applyAlignment="1">
      <alignment vertical="top"/>
    </xf>
    <xf numFmtId="0" fontId="10" fillId="4" borderId="47" xfId="0" applyFont="1" applyFill="1" applyBorder="1" applyAlignment="1">
      <alignment horizontal="right" vertical="top" wrapText="1"/>
    </xf>
    <xf numFmtId="164" fontId="10" fillId="4" borderId="35" xfId="0" applyNumberFormat="1" applyFont="1" applyFill="1" applyBorder="1" applyAlignment="1">
      <alignment horizontal="center" vertical="top"/>
    </xf>
    <xf numFmtId="164" fontId="10" fillId="4" borderId="73" xfId="0" applyNumberFormat="1" applyFont="1" applyFill="1" applyBorder="1" applyAlignment="1">
      <alignment horizontal="center" vertical="top"/>
    </xf>
    <xf numFmtId="164" fontId="10" fillId="4" borderId="37" xfId="0" applyNumberFormat="1" applyFont="1" applyFill="1" applyBorder="1" applyAlignment="1">
      <alignment horizontal="center" vertical="top"/>
    </xf>
    <xf numFmtId="164" fontId="10" fillId="4" borderId="68" xfId="0" applyNumberFormat="1" applyFont="1" applyFill="1" applyBorder="1" applyAlignment="1">
      <alignment horizontal="center" vertical="top"/>
    </xf>
    <xf numFmtId="164" fontId="10" fillId="4" borderId="47" xfId="0" applyNumberFormat="1" applyFont="1" applyFill="1" applyBorder="1" applyAlignment="1">
      <alignment horizontal="center" vertical="top"/>
    </xf>
    <xf numFmtId="164" fontId="10" fillId="4" borderId="40" xfId="0" applyNumberFormat="1" applyFont="1" applyFill="1" applyBorder="1" applyAlignment="1">
      <alignment horizontal="center" vertical="top"/>
    </xf>
    <xf numFmtId="0" fontId="6" fillId="5" borderId="40" xfId="0" applyNumberFormat="1" applyFont="1" applyFill="1" applyBorder="1" applyAlignment="1">
      <alignment vertical="top" wrapText="1"/>
    </xf>
    <xf numFmtId="0" fontId="6" fillId="0" borderId="35" xfId="0" applyNumberFormat="1" applyFont="1" applyFill="1" applyBorder="1" applyAlignment="1">
      <alignment horizontal="center" vertical="top" wrapText="1"/>
    </xf>
    <xf numFmtId="0" fontId="6" fillId="5" borderId="68" xfId="0" applyNumberFormat="1" applyFont="1" applyFill="1" applyBorder="1" applyAlignment="1">
      <alignment horizontal="center" vertical="top" wrapText="1"/>
    </xf>
    <xf numFmtId="164" fontId="13" fillId="3" borderId="4" xfId="0" applyNumberFormat="1" applyFont="1" applyFill="1" applyBorder="1" applyAlignment="1">
      <alignment horizontal="center" vertical="top"/>
    </xf>
    <xf numFmtId="164" fontId="13" fillId="3" borderId="5" xfId="0" applyNumberFormat="1" applyFont="1" applyFill="1" applyBorder="1" applyAlignment="1">
      <alignment horizontal="center" vertical="top"/>
    </xf>
    <xf numFmtId="164" fontId="13" fillId="3" borderId="74" xfId="0" applyNumberFormat="1" applyFont="1" applyFill="1" applyBorder="1" applyAlignment="1">
      <alignment horizontal="center" vertical="top"/>
    </xf>
    <xf numFmtId="164" fontId="13" fillId="3" borderId="49" xfId="0" applyNumberFormat="1" applyFont="1" applyFill="1" applyBorder="1" applyAlignment="1">
      <alignment horizontal="center" vertical="top"/>
    </xf>
    <xf numFmtId="164" fontId="13" fillId="3" borderId="48" xfId="0" applyNumberFormat="1" applyFont="1" applyFill="1" applyBorder="1" applyAlignment="1">
      <alignment horizontal="center" vertical="top"/>
    </xf>
    <xf numFmtId="49" fontId="10" fillId="2" borderId="36" xfId="0" applyNumberFormat="1" applyFont="1" applyFill="1" applyBorder="1" applyAlignment="1">
      <alignment horizontal="center" vertical="top"/>
    </xf>
    <xf numFmtId="164" fontId="10" fillId="2" borderId="4" xfId="0" applyNumberFormat="1" applyFont="1" applyFill="1" applyBorder="1" applyAlignment="1">
      <alignment horizontal="center" vertical="top"/>
    </xf>
    <xf numFmtId="164" fontId="10" fillId="2" borderId="5" xfId="0" applyNumberFormat="1" applyFont="1" applyFill="1" applyBorder="1" applyAlignment="1">
      <alignment horizontal="center" vertical="top"/>
    </xf>
    <xf numFmtId="164" fontId="10" fillId="2" borderId="74" xfId="0" applyNumberFormat="1" applyFont="1" applyFill="1" applyBorder="1" applyAlignment="1">
      <alignment horizontal="center" vertical="top"/>
    </xf>
    <xf numFmtId="164" fontId="10" fillId="2" borderId="48" xfId="0" applyNumberFormat="1" applyFont="1" applyFill="1" applyBorder="1" applyAlignment="1">
      <alignment horizontal="center" vertical="top"/>
    </xf>
    <xf numFmtId="164" fontId="10" fillId="2" borderId="49" xfId="0" applyNumberFormat="1" applyFont="1" applyFill="1" applyBorder="1" applyAlignment="1">
      <alignment horizontal="center" vertical="top"/>
    </xf>
    <xf numFmtId="49" fontId="10" fillId="6" borderId="4" xfId="0" applyNumberFormat="1" applyFont="1" applyFill="1" applyBorder="1" applyAlignment="1">
      <alignment horizontal="center" vertical="top"/>
    </xf>
    <xf numFmtId="164" fontId="7" fillId="6" borderId="35" xfId="0" applyNumberFormat="1" applyFont="1" applyFill="1" applyBorder="1" applyAlignment="1">
      <alignment horizontal="center" vertical="center" wrapText="1"/>
    </xf>
    <xf numFmtId="164" fontId="7" fillId="6" borderId="37" xfId="0" applyNumberFormat="1" applyFont="1" applyFill="1" applyBorder="1" applyAlignment="1">
      <alignment horizontal="center" vertical="center" wrapText="1"/>
    </xf>
    <xf numFmtId="164" fontId="7" fillId="6" borderId="68" xfId="0" applyNumberFormat="1" applyFont="1" applyFill="1" applyBorder="1" applyAlignment="1">
      <alignment horizontal="center" vertical="center" wrapText="1"/>
    </xf>
    <xf numFmtId="164" fontId="7" fillId="6" borderId="38" xfId="0" applyNumberFormat="1" applyFont="1" applyFill="1" applyBorder="1" applyAlignment="1">
      <alignment horizontal="center" vertical="center" wrapText="1"/>
    </xf>
    <xf numFmtId="164" fontId="7" fillId="6" borderId="40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top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6" fillId="5" borderId="0" xfId="0" applyFont="1" applyFill="1" applyBorder="1" applyAlignment="1">
      <alignment vertical="top"/>
    </xf>
    <xf numFmtId="0" fontId="19" fillId="0" borderId="49" xfId="0" applyFont="1" applyBorder="1" applyAlignment="1">
      <alignment horizontal="center" vertical="center" wrapText="1"/>
    </xf>
    <xf numFmtId="165" fontId="9" fillId="5" borderId="0" xfId="0" applyNumberFormat="1" applyFont="1" applyFill="1" applyBorder="1" applyAlignment="1">
      <alignment horizontal="center" vertical="center" wrapText="1"/>
    </xf>
    <xf numFmtId="164" fontId="9" fillId="6" borderId="75" xfId="0" applyNumberFormat="1" applyFont="1" applyFill="1" applyBorder="1" applyAlignment="1">
      <alignment horizontal="center" vertical="top" wrapText="1"/>
    </xf>
    <xf numFmtId="164" fontId="9" fillId="6" borderId="49" xfId="0" applyNumberFormat="1" applyFont="1" applyFill="1" applyBorder="1" applyAlignment="1">
      <alignment horizontal="center" vertical="top" wrapText="1"/>
    </xf>
    <xf numFmtId="164" fontId="13" fillId="5" borderId="0" xfId="0" applyNumberFormat="1" applyFont="1" applyFill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164" fontId="1" fillId="0" borderId="31" xfId="0" applyNumberFormat="1" applyFont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1" fillId="0" borderId="57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center" vertical="top" wrapText="1"/>
    </xf>
    <xf numFmtId="164" fontId="1" fillId="5" borderId="0" xfId="0" applyNumberFormat="1" applyFont="1" applyFill="1" applyBorder="1" applyAlignment="1">
      <alignment horizontal="center" vertical="top" wrapText="1"/>
    </xf>
    <xf numFmtId="164" fontId="1" fillId="5" borderId="0" xfId="0" applyNumberFormat="1" applyFont="1" applyFill="1" applyBorder="1" applyAlignment="1">
      <alignment horizontal="center" vertical="top"/>
    </xf>
    <xf numFmtId="164" fontId="9" fillId="4" borderId="75" xfId="0" applyNumberFormat="1" applyFont="1" applyFill="1" applyBorder="1" applyAlignment="1">
      <alignment horizontal="center" vertical="top" wrapText="1"/>
    </xf>
    <xf numFmtId="164" fontId="9" fillId="4" borderId="49" xfId="0" applyNumberFormat="1" applyFont="1" applyFill="1" applyBorder="1" applyAlignment="1">
      <alignment horizontal="center" vertical="top" wrapText="1"/>
    </xf>
    <xf numFmtId="164" fontId="9" fillId="5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2" fillId="0" borderId="8" xfId="0" applyNumberFormat="1" applyFont="1" applyFill="1" applyBorder="1" applyAlignment="1">
      <alignment horizontal="center" vertical="top"/>
    </xf>
    <xf numFmtId="49" fontId="2" fillId="0" borderId="37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49" fontId="2" fillId="0" borderId="68" xfId="0" applyNumberFormat="1" applyFont="1" applyFill="1" applyBorder="1" applyAlignment="1">
      <alignment horizontal="center" vertical="top"/>
    </xf>
    <xf numFmtId="0" fontId="11" fillId="0" borderId="50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49" fontId="12" fillId="0" borderId="6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49" fontId="10" fillId="3" borderId="79" xfId="0" applyNumberFormat="1" applyFont="1" applyFill="1" applyBorder="1" applyAlignment="1">
      <alignment horizontal="right" vertical="top"/>
    </xf>
    <xf numFmtId="49" fontId="6" fillId="3" borderId="5" xfId="0" applyNumberFormat="1" applyFont="1" applyFill="1" applyBorder="1" applyAlignment="1">
      <alignment horizontal="right" vertical="top"/>
    </xf>
    <xf numFmtId="49" fontId="6" fillId="3" borderId="72" xfId="0" applyNumberFormat="1" applyFont="1" applyFill="1" applyBorder="1" applyAlignment="1">
      <alignment horizontal="right" vertical="top"/>
    </xf>
    <xf numFmtId="0" fontId="6" fillId="5" borderId="10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6" fillId="5" borderId="10" xfId="0" applyNumberFormat="1" applyFont="1" applyFill="1" applyBorder="1" applyAlignment="1">
      <alignment horizontal="left" vertical="top" wrapText="1"/>
    </xf>
    <xf numFmtId="0" fontId="6" fillId="5" borderId="24" xfId="0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8" xfId="0" applyFont="1" applyBorder="1" applyAlignment="1">
      <alignment horizontal="right" vertical="top"/>
    </xf>
    <xf numFmtId="1" fontId="12" fillId="0" borderId="39" xfId="0" applyNumberFormat="1" applyFont="1" applyFill="1" applyBorder="1" applyAlignment="1">
      <alignment horizontal="center" vertical="top"/>
    </xf>
    <xf numFmtId="1" fontId="12" fillId="0" borderId="67" xfId="0" applyNumberFormat="1" applyFont="1" applyFill="1" applyBorder="1" applyAlignment="1">
      <alignment horizontal="center" vertical="top"/>
    </xf>
    <xf numFmtId="0" fontId="1" fillId="5" borderId="24" xfId="0" applyFont="1" applyFill="1" applyBorder="1" applyAlignment="1">
      <alignment horizontal="left" vertical="top" wrapText="1"/>
    </xf>
    <xf numFmtId="164" fontId="6" fillId="0" borderId="24" xfId="0" applyNumberFormat="1" applyFont="1" applyFill="1" applyBorder="1" applyAlignment="1">
      <alignment horizontal="left" vertical="top" wrapText="1"/>
    </xf>
    <xf numFmtId="1" fontId="12" fillId="0" borderId="17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top" wrapText="1"/>
    </xf>
    <xf numFmtId="0" fontId="12" fillId="0" borderId="67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left" vertical="top"/>
    </xf>
    <xf numFmtId="0" fontId="10" fillId="3" borderId="43" xfId="0" applyFont="1" applyFill="1" applyBorder="1" applyAlignment="1">
      <alignment horizontal="left" vertical="top"/>
    </xf>
    <xf numFmtId="164" fontId="6" fillId="3" borderId="69" xfId="0" applyNumberFormat="1" applyFont="1" applyFill="1" applyBorder="1" applyAlignment="1">
      <alignment horizontal="center" vertical="top"/>
    </xf>
    <xf numFmtId="164" fontId="6" fillId="3" borderId="48" xfId="0" applyNumberFormat="1" applyFont="1" applyFill="1" applyBorder="1" applyAlignment="1">
      <alignment horizontal="center" vertical="top"/>
    </xf>
    <xf numFmtId="164" fontId="6" fillId="3" borderId="75" xfId="0" applyNumberFormat="1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68" xfId="0" applyFont="1" applyFill="1" applyBorder="1" applyAlignment="1">
      <alignment horizontal="center" vertical="center" textRotation="90" wrapText="1"/>
    </xf>
    <xf numFmtId="0" fontId="11" fillId="5" borderId="46" xfId="0" applyFont="1" applyFill="1" applyBorder="1" applyAlignment="1">
      <alignment horizontal="left" vertical="top" wrapText="1"/>
    </xf>
    <xf numFmtId="0" fontId="11" fillId="5" borderId="38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49" fontId="10" fillId="7" borderId="41" xfId="0" applyNumberFormat="1" applyFont="1" applyFill="1" applyBorder="1" applyAlignment="1">
      <alignment horizontal="left" vertical="top" wrapText="1"/>
    </xf>
    <xf numFmtId="49" fontId="10" fillId="7" borderId="14" xfId="0" applyNumberFormat="1" applyFont="1" applyFill="1" applyBorder="1" applyAlignment="1">
      <alignment horizontal="left" vertical="top" wrapText="1"/>
    </xf>
    <xf numFmtId="49" fontId="10" fillId="7" borderId="76" xfId="0" applyNumberFormat="1" applyFont="1" applyFill="1" applyBorder="1" applyAlignment="1">
      <alignment horizontal="left" vertical="top" wrapText="1"/>
    </xf>
    <xf numFmtId="0" fontId="15" fillId="6" borderId="70" xfId="0" applyFont="1" applyFill="1" applyBorder="1" applyAlignment="1">
      <alignment horizontal="left" vertical="top" wrapText="1"/>
    </xf>
    <xf numFmtId="0" fontId="15" fillId="6" borderId="46" xfId="0" applyFont="1" applyFill="1" applyBorder="1" applyAlignment="1">
      <alignment horizontal="left" vertical="top" wrapText="1"/>
    </xf>
    <xf numFmtId="0" fontId="15" fillId="6" borderId="58" xfId="0" applyFont="1" applyFill="1" applyBorder="1" applyAlignment="1">
      <alignment horizontal="left" vertical="top" wrapText="1"/>
    </xf>
    <xf numFmtId="0" fontId="10" fillId="2" borderId="48" xfId="0" applyFont="1" applyFill="1" applyBorder="1" applyAlignment="1">
      <alignment horizontal="left" vertical="top"/>
    </xf>
    <xf numFmtId="0" fontId="10" fillId="2" borderId="75" xfId="0" applyFont="1" applyFill="1" applyBorder="1" applyAlignment="1">
      <alignment horizontal="left" vertical="top"/>
    </xf>
    <xf numFmtId="0" fontId="10" fillId="3" borderId="48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43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top"/>
    </xf>
    <xf numFmtId="0" fontId="12" fillId="0" borderId="37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top"/>
    </xf>
    <xf numFmtId="0" fontId="12" fillId="0" borderId="68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6" fillId="5" borderId="24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textRotation="90" wrapText="1"/>
    </xf>
    <xf numFmtId="0" fontId="1" fillId="0" borderId="39" xfId="0" applyNumberFormat="1" applyFont="1" applyBorder="1" applyAlignment="1">
      <alignment horizontal="center" vertical="center" textRotation="90" wrapText="1"/>
    </xf>
    <xf numFmtId="0" fontId="1" fillId="0" borderId="67" xfId="0" applyNumberFormat="1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 vertical="top" wrapText="1"/>
    </xf>
    <xf numFmtId="0" fontId="12" fillId="0" borderId="50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49" fontId="10" fillId="2" borderId="6" xfId="0" applyNumberFormat="1" applyFont="1" applyFill="1" applyBorder="1" applyAlignment="1">
      <alignment horizontal="center" vertical="top"/>
    </xf>
    <xf numFmtId="49" fontId="10" fillId="2" borderId="35" xfId="0" applyNumberFormat="1" applyFont="1" applyFill="1" applyBorder="1" applyAlignment="1">
      <alignment horizontal="center" vertical="top"/>
    </xf>
    <xf numFmtId="49" fontId="10" fillId="3" borderId="8" xfId="0" applyNumberFormat="1" applyFont="1" applyFill="1" applyBorder="1" applyAlignment="1">
      <alignment horizontal="center" vertical="top"/>
    </xf>
    <xf numFmtId="49" fontId="10" fillId="3" borderId="37" xfId="0" applyNumberFormat="1" applyFont="1" applyFill="1" applyBorder="1" applyAlignment="1">
      <alignment horizontal="center" vertical="top"/>
    </xf>
    <xf numFmtId="164" fontId="6" fillId="0" borderId="50" xfId="0" applyNumberFormat="1" applyFont="1" applyFill="1" applyBorder="1" applyAlignment="1">
      <alignment horizontal="left" vertical="top" wrapText="1"/>
    </xf>
    <xf numFmtId="164" fontId="6" fillId="0" borderId="47" xfId="0" applyNumberFormat="1" applyFont="1" applyFill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2" fillId="0" borderId="68" xfId="0" applyNumberFormat="1" applyFont="1" applyBorder="1" applyAlignment="1">
      <alignment horizontal="center" vertical="top"/>
    </xf>
    <xf numFmtId="0" fontId="12" fillId="0" borderId="61" xfId="0" applyFont="1" applyFill="1" applyBorder="1" applyAlignment="1">
      <alignment horizontal="center" vertical="top" wrapText="1"/>
    </xf>
    <xf numFmtId="0" fontId="12" fillId="0" borderId="7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68" xfId="0" applyFont="1" applyFill="1" applyBorder="1" applyAlignment="1">
      <alignment horizontal="center" vertical="top" wrapText="1"/>
    </xf>
    <xf numFmtId="49" fontId="10" fillId="0" borderId="43" xfId="0" applyNumberFormat="1" applyFont="1" applyFill="1" applyBorder="1" applyAlignment="1">
      <alignment horizontal="center" vertical="top" wrapText="1"/>
    </xf>
    <xf numFmtId="49" fontId="10" fillId="0" borderId="67" xfId="0" applyNumberFormat="1" applyFont="1" applyFill="1" applyBorder="1" applyAlignment="1">
      <alignment horizontal="center" vertical="top" wrapText="1"/>
    </xf>
    <xf numFmtId="49" fontId="10" fillId="2" borderId="15" xfId="0" applyNumberFormat="1" applyFont="1" applyFill="1" applyBorder="1" applyAlignment="1">
      <alignment horizontal="center" vertical="top"/>
    </xf>
    <xf numFmtId="49" fontId="10" fillId="3" borderId="17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37" xfId="0" applyNumberFormat="1" applyFont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center" textRotation="90" wrapText="1"/>
    </xf>
    <xf numFmtId="0" fontId="11" fillId="0" borderId="47" xfId="0" applyFont="1" applyFill="1" applyBorder="1" applyAlignment="1">
      <alignment horizontal="center" vertical="center" textRotation="90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3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49" fontId="9" fillId="0" borderId="43" xfId="0" applyNumberFormat="1" applyFont="1" applyBorder="1" applyAlignment="1">
      <alignment horizontal="center" vertical="top" wrapText="1"/>
    </xf>
    <xf numFmtId="49" fontId="9" fillId="0" borderId="67" xfId="0" applyNumberFormat="1" applyFont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center" textRotation="90" wrapText="1"/>
    </xf>
    <xf numFmtId="0" fontId="7" fillId="0" borderId="47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49" fontId="12" fillId="0" borderId="60" xfId="0" applyNumberFormat="1" applyFont="1" applyFill="1" applyBorder="1" applyAlignment="1">
      <alignment horizontal="center" vertical="top"/>
    </xf>
    <xf numFmtId="49" fontId="12" fillId="0" borderId="47" xfId="0" applyNumberFormat="1" applyFont="1" applyFill="1" applyBorder="1" applyAlignment="1">
      <alignment horizontal="center" vertical="top"/>
    </xf>
    <xf numFmtId="1" fontId="12" fillId="0" borderId="37" xfId="0" applyNumberFormat="1" applyFont="1" applyFill="1" applyBorder="1" applyAlignment="1">
      <alignment horizontal="center" vertical="top"/>
    </xf>
    <xf numFmtId="0" fontId="6" fillId="0" borderId="40" xfId="0" applyNumberFormat="1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top"/>
    </xf>
    <xf numFmtId="0" fontId="6" fillId="0" borderId="8" xfId="0" applyNumberFormat="1" applyFont="1" applyFill="1" applyBorder="1" applyAlignment="1">
      <alignment horizontal="center" vertical="top"/>
    </xf>
    <xf numFmtId="0" fontId="6" fillId="0" borderId="37" xfId="0" applyNumberFormat="1" applyFont="1" applyFill="1" applyBorder="1" applyAlignment="1">
      <alignment horizontal="center" vertical="top"/>
    </xf>
    <xf numFmtId="49" fontId="9" fillId="0" borderId="9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textRotation="90" wrapText="1"/>
    </xf>
    <xf numFmtId="0" fontId="7" fillId="0" borderId="15" xfId="0" applyFont="1" applyFill="1" applyBorder="1" applyAlignment="1">
      <alignment horizontal="center" vertical="top" textRotation="90" wrapText="1"/>
    </xf>
    <xf numFmtId="0" fontId="7" fillId="0" borderId="35" xfId="0" applyFont="1" applyFill="1" applyBorder="1" applyAlignment="1">
      <alignment horizontal="center" vertical="top" textRotation="90" wrapText="1"/>
    </xf>
    <xf numFmtId="0" fontId="1" fillId="5" borderId="54" xfId="0" applyFont="1" applyFill="1" applyBorder="1" applyAlignment="1">
      <alignment horizontal="left" vertical="top" wrapText="1"/>
    </xf>
    <xf numFmtId="164" fontId="6" fillId="0" borderId="40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center" vertical="top"/>
    </xf>
    <xf numFmtId="49" fontId="9" fillId="2" borderId="35" xfId="0" applyNumberFormat="1" applyFont="1" applyFill="1" applyBorder="1" applyAlignment="1">
      <alignment horizontal="center" vertical="top"/>
    </xf>
    <xf numFmtId="49" fontId="9" fillId="3" borderId="8" xfId="0" applyNumberFormat="1" applyFont="1" applyFill="1" applyBorder="1" applyAlignment="1">
      <alignment horizontal="center" vertical="top"/>
    </xf>
    <xf numFmtId="49" fontId="9" fillId="3" borderId="37" xfId="0" applyNumberFormat="1" applyFont="1" applyFill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 vertical="top"/>
    </xf>
    <xf numFmtId="0" fontId="13" fillId="0" borderId="50" xfId="0" applyFont="1" applyFill="1" applyBorder="1" applyAlignment="1">
      <alignment horizontal="center" vertical="center" textRotation="90" wrapText="1"/>
    </xf>
    <xf numFmtId="0" fontId="13" fillId="0" borderId="60" xfId="0" applyFont="1" applyFill="1" applyBorder="1" applyAlignment="1">
      <alignment horizontal="center" vertical="center" textRotation="90" wrapText="1"/>
    </xf>
    <xf numFmtId="0" fontId="13" fillId="0" borderId="47" xfId="0" applyFont="1" applyFill="1" applyBorder="1" applyAlignment="1">
      <alignment horizontal="center" vertical="center" textRotation="90" wrapText="1"/>
    </xf>
    <xf numFmtId="49" fontId="10" fillId="2" borderId="6" xfId="0" applyNumberFormat="1" applyFont="1" applyFill="1" applyBorder="1" applyAlignment="1">
      <alignment horizontal="center" vertical="top" wrapText="1"/>
    </xf>
    <xf numFmtId="49" fontId="10" fillId="2" borderId="35" xfId="0" applyNumberFormat="1" applyFont="1" applyFill="1" applyBorder="1" applyAlignment="1">
      <alignment horizontal="center" vertical="top" wrapText="1"/>
    </xf>
    <xf numFmtId="49" fontId="10" fillId="3" borderId="8" xfId="0" applyNumberFormat="1" applyFont="1" applyFill="1" applyBorder="1" applyAlignment="1">
      <alignment horizontal="center" vertical="top" wrapText="1"/>
    </xf>
    <xf numFmtId="49" fontId="10" fillId="3" borderId="37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68" xfId="0" applyNumberFormat="1" applyFont="1" applyFill="1" applyBorder="1" applyAlignment="1">
      <alignment horizontal="center" vertical="top"/>
    </xf>
    <xf numFmtId="0" fontId="6" fillId="9" borderId="10" xfId="0" applyFont="1" applyFill="1" applyBorder="1" applyAlignment="1">
      <alignment horizontal="left" vertical="top" wrapText="1"/>
    </xf>
    <xf numFmtId="0" fontId="6" fillId="9" borderId="24" xfId="0" applyFont="1" applyFill="1" applyBorder="1" applyAlignment="1">
      <alignment horizontal="left" vertical="top" wrapText="1"/>
    </xf>
    <xf numFmtId="0" fontId="6" fillId="9" borderId="40" xfId="0" applyFont="1" applyFill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9" fillId="0" borderId="43" xfId="0" applyNumberFormat="1" applyFont="1" applyBorder="1" applyAlignment="1">
      <alignment horizontal="center" vertical="top"/>
    </xf>
    <xf numFmtId="49" fontId="9" fillId="0" borderId="39" xfId="0" applyNumberFormat="1" applyFont="1" applyBorder="1" applyAlignment="1">
      <alignment horizontal="center" vertical="top"/>
    </xf>
    <xf numFmtId="49" fontId="9" fillId="0" borderId="67" xfId="0" applyNumberFormat="1" applyFont="1" applyBorder="1" applyAlignment="1">
      <alignment horizontal="center" vertical="top"/>
    </xf>
    <xf numFmtId="0" fontId="6" fillId="5" borderId="4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1" fontId="12" fillId="0" borderId="13" xfId="0" applyNumberFormat="1" applyFont="1" applyFill="1" applyBorder="1" applyAlignment="1">
      <alignment horizontal="center" vertical="top"/>
    </xf>
    <xf numFmtId="1" fontId="12" fillId="0" borderId="68" xfId="0" applyNumberFormat="1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left" vertical="top"/>
    </xf>
    <xf numFmtId="0" fontId="9" fillId="3" borderId="48" xfId="0" applyFont="1" applyFill="1" applyBorder="1" applyAlignment="1">
      <alignment horizontal="left" vertical="top"/>
    </xf>
    <xf numFmtId="0" fontId="9" fillId="3" borderId="75" xfId="0" applyFont="1" applyFill="1" applyBorder="1" applyAlignment="1">
      <alignment horizontal="left" vertical="top"/>
    </xf>
    <xf numFmtId="1" fontId="12" fillId="0" borderId="8" xfId="0" applyNumberFormat="1" applyFont="1" applyFill="1" applyBorder="1" applyAlignment="1">
      <alignment horizontal="center" vertical="top"/>
    </xf>
    <xf numFmtId="1" fontId="12" fillId="0" borderId="6" xfId="0" applyNumberFormat="1" applyFont="1" applyFill="1" applyBorder="1" applyAlignment="1">
      <alignment horizontal="center" vertical="top"/>
    </xf>
    <xf numFmtId="1" fontId="12" fillId="0" borderId="35" xfId="0" applyNumberFormat="1" applyFont="1" applyFill="1" applyBorder="1" applyAlignment="1">
      <alignment horizontal="center" vertical="top"/>
    </xf>
    <xf numFmtId="0" fontId="13" fillId="0" borderId="60" xfId="0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9" fontId="10" fillId="3" borderId="48" xfId="0" applyNumberFormat="1" applyFont="1" applyFill="1" applyBorder="1" applyAlignment="1">
      <alignment horizontal="right" vertical="top"/>
    </xf>
    <xf numFmtId="49" fontId="10" fillId="3" borderId="75" xfId="0" applyNumberFormat="1" applyFont="1" applyFill="1" applyBorder="1" applyAlignment="1">
      <alignment horizontal="right" vertical="top"/>
    </xf>
    <xf numFmtId="164" fontId="6" fillId="3" borderId="69" xfId="0" applyNumberFormat="1" applyFont="1" applyFill="1" applyBorder="1" applyAlignment="1">
      <alignment horizontal="center" vertical="center"/>
    </xf>
    <xf numFmtId="164" fontId="6" fillId="3" borderId="48" xfId="0" applyNumberFormat="1" applyFont="1" applyFill="1" applyBorder="1" applyAlignment="1">
      <alignment horizontal="center" vertical="center"/>
    </xf>
    <xf numFmtId="164" fontId="6" fillId="3" borderId="75" xfId="0" applyNumberFormat="1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center" vertical="top"/>
    </xf>
    <xf numFmtId="0" fontId="1" fillId="5" borderId="51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65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9" fillId="5" borderId="51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40" xfId="0" applyFont="1" applyFill="1" applyBorder="1" applyAlignment="1">
      <alignment horizontal="left" vertical="top" wrapText="1"/>
    </xf>
    <xf numFmtId="49" fontId="10" fillId="2" borderId="11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3" borderId="2" xfId="0" applyNumberFormat="1" applyFont="1" applyFill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49" fontId="10" fillId="5" borderId="17" xfId="0" applyNumberFormat="1" applyFont="1" applyFill="1" applyBorder="1" applyAlignment="1">
      <alignment horizontal="center" vertical="top"/>
    </xf>
    <xf numFmtId="49" fontId="10" fillId="5" borderId="37" xfId="0" applyNumberFormat="1" applyFont="1" applyFill="1" applyBorder="1" applyAlignment="1">
      <alignment horizontal="center" vertical="top"/>
    </xf>
    <xf numFmtId="0" fontId="1" fillId="5" borderId="40" xfId="0" applyFont="1" applyFill="1" applyBorder="1" applyAlignment="1">
      <alignment horizontal="left" vertical="top" wrapText="1"/>
    </xf>
    <xf numFmtId="49" fontId="14" fillId="0" borderId="17" xfId="0" applyNumberFormat="1" applyFont="1" applyBorder="1" applyAlignment="1">
      <alignment horizontal="center" vertical="top" wrapText="1"/>
    </xf>
    <xf numFmtId="49" fontId="14" fillId="0" borderId="37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/>
    </xf>
    <xf numFmtId="164" fontId="8" fillId="3" borderId="32" xfId="0" applyNumberFormat="1" applyFont="1" applyFill="1" applyBorder="1" applyAlignment="1">
      <alignment horizontal="center" vertical="top"/>
    </xf>
    <xf numFmtId="164" fontId="8" fillId="3" borderId="33" xfId="0" applyNumberFormat="1" applyFont="1" applyFill="1" applyBorder="1" applyAlignment="1">
      <alignment horizontal="center" vertical="top"/>
    </xf>
    <xf numFmtId="164" fontId="8" fillId="3" borderId="64" xfId="0" applyNumberFormat="1" applyFont="1" applyFill="1" applyBorder="1" applyAlignment="1">
      <alignment horizontal="center" vertical="top"/>
    </xf>
    <xf numFmtId="49" fontId="10" fillId="3" borderId="69" xfId="0" applyNumberFormat="1" applyFont="1" applyFill="1" applyBorder="1" applyAlignment="1">
      <alignment horizontal="left" vertical="top"/>
    </xf>
    <xf numFmtId="49" fontId="10" fillId="3" borderId="48" xfId="0" applyNumberFormat="1" applyFont="1" applyFill="1" applyBorder="1" applyAlignment="1">
      <alignment horizontal="left" vertical="top"/>
    </xf>
    <xf numFmtId="49" fontId="10" fillId="3" borderId="75" xfId="0" applyNumberFormat="1" applyFont="1" applyFill="1" applyBorder="1" applyAlignment="1">
      <alignment horizontal="left" vertical="top"/>
    </xf>
    <xf numFmtId="49" fontId="9" fillId="0" borderId="9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38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center" textRotation="90"/>
    </xf>
    <xf numFmtId="49" fontId="7" fillId="0" borderId="0" xfId="0" applyNumberFormat="1" applyFont="1" applyBorder="1" applyAlignment="1">
      <alignment horizontal="center" vertical="center" textRotation="90"/>
    </xf>
    <xf numFmtId="49" fontId="7" fillId="0" borderId="38" xfId="0" applyNumberFormat="1" applyFont="1" applyBorder="1" applyAlignment="1">
      <alignment horizontal="center" vertical="center" textRotation="90"/>
    </xf>
    <xf numFmtId="49" fontId="13" fillId="0" borderId="52" xfId="0" applyNumberFormat="1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/>
    </xf>
    <xf numFmtId="0" fontId="6" fillId="5" borderId="51" xfId="0" applyFont="1" applyFill="1" applyBorder="1" applyAlignment="1">
      <alignment horizontal="left" vertical="top" wrapText="1"/>
    </xf>
    <xf numFmtId="0" fontId="6" fillId="5" borderId="54" xfId="0" applyFont="1" applyFill="1" applyBorder="1" applyAlignment="1">
      <alignment horizontal="left" vertical="top" wrapText="1"/>
    </xf>
    <xf numFmtId="49" fontId="10" fillId="3" borderId="29" xfId="0" applyNumberFormat="1" applyFont="1" applyFill="1" applyBorder="1" applyAlignment="1">
      <alignment horizontal="right" vertical="top"/>
    </xf>
    <xf numFmtId="49" fontId="10" fillId="3" borderId="33" xfId="0" applyNumberFormat="1" applyFont="1" applyFill="1" applyBorder="1" applyAlignment="1">
      <alignment horizontal="right" vertical="top"/>
    </xf>
    <xf numFmtId="49" fontId="10" fillId="3" borderId="64" xfId="0" applyNumberFormat="1" applyFont="1" applyFill="1" applyBorder="1" applyAlignment="1">
      <alignment horizontal="right" vertical="top"/>
    </xf>
    <xf numFmtId="49" fontId="7" fillId="0" borderId="21" xfId="0" applyNumberFormat="1" applyFont="1" applyBorder="1" applyAlignment="1">
      <alignment horizontal="center" vertical="top" textRotation="90"/>
    </xf>
    <xf numFmtId="49" fontId="7" fillId="0" borderId="15" xfId="0" applyNumberFormat="1" applyFont="1" applyBorder="1" applyAlignment="1">
      <alignment horizontal="center" vertical="top" textRotation="90"/>
    </xf>
    <xf numFmtId="49" fontId="10" fillId="5" borderId="26" xfId="0" applyNumberFormat="1" applyFont="1" applyFill="1" applyBorder="1" applyAlignment="1">
      <alignment horizontal="center" vertical="top"/>
    </xf>
    <xf numFmtId="1" fontId="14" fillId="0" borderId="21" xfId="0" applyNumberFormat="1" applyFont="1" applyFill="1" applyBorder="1" applyAlignment="1">
      <alignment horizontal="center" vertical="top"/>
    </xf>
    <xf numFmtId="1" fontId="14" fillId="0" borderId="35" xfId="0" applyNumberFormat="1" applyFont="1" applyFill="1" applyBorder="1" applyAlignment="1">
      <alignment horizontal="center" vertical="top"/>
    </xf>
    <xf numFmtId="1" fontId="14" fillId="0" borderId="22" xfId="0" applyNumberFormat="1" applyFont="1" applyFill="1" applyBorder="1" applyAlignment="1">
      <alignment horizontal="center" vertical="top"/>
    </xf>
    <xf numFmtId="1" fontId="14" fillId="0" borderId="37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>
      <alignment horizontal="center" vertical="top"/>
    </xf>
    <xf numFmtId="164" fontId="13" fillId="5" borderId="0" xfId="0" applyNumberFormat="1" applyFont="1" applyFill="1" applyBorder="1" applyAlignment="1">
      <alignment horizontal="center" vertical="top" wrapText="1"/>
    </xf>
    <xf numFmtId="2" fontId="10" fillId="6" borderId="72" xfId="0" applyNumberFormat="1" applyFont="1" applyFill="1" applyBorder="1" applyAlignment="1">
      <alignment horizontal="right" vertical="center"/>
    </xf>
    <xf numFmtId="2" fontId="10" fillId="6" borderId="48" xfId="0" applyNumberFormat="1" applyFont="1" applyFill="1" applyBorder="1" applyAlignment="1">
      <alignment horizontal="right" vertical="center"/>
    </xf>
    <xf numFmtId="164" fontId="11" fillId="6" borderId="69" xfId="0" applyNumberFormat="1" applyFont="1" applyFill="1" applyBorder="1" applyAlignment="1">
      <alignment horizontal="center" vertical="center" wrapText="1"/>
    </xf>
    <xf numFmtId="164" fontId="11" fillId="6" borderId="48" xfId="0" applyNumberFormat="1" applyFont="1" applyFill="1" applyBorder="1" applyAlignment="1">
      <alignment horizontal="center" vertical="center" wrapText="1"/>
    </xf>
    <xf numFmtId="164" fontId="11" fillId="6" borderId="75" xfId="0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165" fontId="9" fillId="5" borderId="0" xfId="0" applyNumberFormat="1" applyFont="1" applyFill="1" applyBorder="1" applyAlignment="1">
      <alignment horizontal="center" vertical="center" wrapText="1"/>
    </xf>
    <xf numFmtId="164" fontId="8" fillId="3" borderId="69" xfId="0" applyNumberFormat="1" applyFont="1" applyFill="1" applyBorder="1" applyAlignment="1">
      <alignment horizontal="center" vertical="top"/>
    </xf>
    <xf numFmtId="164" fontId="8" fillId="3" borderId="48" xfId="0" applyNumberFormat="1" applyFont="1" applyFill="1" applyBorder="1" applyAlignment="1">
      <alignment horizontal="center" vertical="top"/>
    </xf>
    <xf numFmtId="164" fontId="8" fillId="3" borderId="75" xfId="0" applyNumberFormat="1" applyFont="1" applyFill="1" applyBorder="1" applyAlignment="1">
      <alignment horizontal="center" vertical="top"/>
    </xf>
    <xf numFmtId="49" fontId="10" fillId="2" borderId="38" xfId="0" applyNumberFormat="1" applyFont="1" applyFill="1" applyBorder="1" applyAlignment="1">
      <alignment horizontal="right" vertical="top"/>
    </xf>
    <xf numFmtId="164" fontId="6" fillId="2" borderId="69" xfId="0" applyNumberFormat="1" applyFont="1" applyFill="1" applyBorder="1" applyAlignment="1">
      <alignment horizontal="center" vertical="top"/>
    </xf>
    <xf numFmtId="164" fontId="6" fillId="2" borderId="48" xfId="0" applyNumberFormat="1" applyFont="1" applyFill="1" applyBorder="1" applyAlignment="1">
      <alignment horizontal="center" vertical="top"/>
    </xf>
    <xf numFmtId="164" fontId="6" fillId="2" borderId="75" xfId="0" applyNumberFormat="1" applyFont="1" applyFill="1" applyBorder="1" applyAlignment="1">
      <alignment horizontal="center" vertical="top"/>
    </xf>
    <xf numFmtId="1" fontId="12" fillId="0" borderId="23" xfId="0" applyNumberFormat="1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10" fillId="4" borderId="4" xfId="0" applyFont="1" applyFill="1" applyBorder="1" applyAlignment="1">
      <alignment horizontal="right" vertical="top" wrapText="1"/>
    </xf>
    <xf numFmtId="0" fontId="10" fillId="4" borderId="5" xfId="0" applyFont="1" applyFill="1" applyBorder="1" applyAlignment="1">
      <alignment horizontal="right" vertical="top" wrapText="1"/>
    </xf>
    <xf numFmtId="0" fontId="10" fillId="4" borderId="74" xfId="0" applyFont="1" applyFill="1" applyBorder="1" applyAlignment="1">
      <alignment horizontal="righ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10" fillId="6" borderId="4" xfId="0" applyFont="1" applyFill="1" applyBorder="1" applyAlignment="1">
      <alignment horizontal="right" vertical="top" wrapText="1"/>
    </xf>
    <xf numFmtId="0" fontId="10" fillId="6" borderId="5" xfId="0" applyFont="1" applyFill="1" applyBorder="1" applyAlignment="1">
      <alignment horizontal="right" vertical="top" wrapText="1"/>
    </xf>
    <xf numFmtId="0" fontId="10" fillId="6" borderId="74" xfId="0" applyFont="1" applyFill="1" applyBorder="1" applyAlignment="1">
      <alignment horizontal="right" vertical="top" wrapText="1"/>
    </xf>
    <xf numFmtId="0" fontId="6" fillId="5" borderId="65" xfId="0" applyFont="1" applyFill="1" applyBorder="1" applyAlignment="1">
      <alignment horizontal="left" vertical="top" wrapText="1"/>
    </xf>
    <xf numFmtId="0" fontId="6" fillId="5" borderId="63" xfId="0" applyFont="1" applyFill="1" applyBorder="1" applyAlignment="1">
      <alignment horizontal="left" vertical="top" wrapText="1"/>
    </xf>
    <xf numFmtId="0" fontId="6" fillId="5" borderId="71" xfId="0" applyFont="1" applyFill="1" applyBorder="1" applyAlignment="1">
      <alignment horizontal="left" vertical="top" wrapText="1"/>
    </xf>
    <xf numFmtId="164" fontId="9" fillId="6" borderId="48" xfId="0" applyNumberFormat="1" applyFont="1" applyFill="1" applyBorder="1" applyAlignment="1">
      <alignment horizontal="center" vertical="top" wrapText="1"/>
    </xf>
    <xf numFmtId="164" fontId="9" fillId="6" borderId="75" xfId="0" applyNumberFormat="1" applyFont="1" applyFill="1" applyBorder="1" applyAlignment="1">
      <alignment horizontal="center" vertical="top" wrapText="1"/>
    </xf>
    <xf numFmtId="164" fontId="9" fillId="4" borderId="48" xfId="0" applyNumberFormat="1" applyFont="1" applyFill="1" applyBorder="1" applyAlignment="1">
      <alignment horizontal="center" vertical="top" wrapText="1"/>
    </xf>
    <xf numFmtId="164" fontId="9" fillId="4" borderId="75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1" fillId="0" borderId="62" xfId="0" applyNumberFormat="1" applyFont="1" applyBorder="1" applyAlignment="1">
      <alignment horizontal="center" vertical="top" wrapText="1"/>
    </xf>
    <xf numFmtId="164" fontId="1" fillId="0" borderId="57" xfId="0" applyNumberFormat="1" applyFont="1" applyBorder="1" applyAlignment="1">
      <alignment horizontal="center" vertical="top" wrapText="1"/>
    </xf>
    <xf numFmtId="164" fontId="1" fillId="0" borderId="33" xfId="0" applyNumberFormat="1" applyFont="1" applyFill="1" applyBorder="1" applyAlignment="1">
      <alignment horizontal="center" vertical="top" wrapText="1"/>
    </xf>
    <xf numFmtId="164" fontId="1" fillId="0" borderId="64" xfId="0" applyNumberFormat="1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 vertical="top" wrapText="1"/>
    </xf>
    <xf numFmtId="164" fontId="1" fillId="0" borderId="33" xfId="0" applyNumberFormat="1" applyFont="1" applyBorder="1" applyAlignment="1">
      <alignment horizontal="center" vertical="top" wrapText="1"/>
    </xf>
    <xf numFmtId="164" fontId="1" fillId="0" borderId="64" xfId="0" applyNumberFormat="1" applyFont="1" applyBorder="1" applyAlignment="1">
      <alignment horizontal="center" vertical="top" wrapText="1"/>
    </xf>
    <xf numFmtId="0" fontId="14" fillId="0" borderId="9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6" fillId="0" borderId="65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zoomScaleNormal="100" zoomScaleSheetLayoutView="90" workbookViewId="0">
      <selection sqref="A1:R1"/>
    </sheetView>
  </sheetViews>
  <sheetFormatPr defaultRowHeight="12.75" x14ac:dyDescent="0.2"/>
  <cols>
    <col min="1" max="2" width="2.7109375" style="111" customWidth="1"/>
    <col min="3" max="3" width="2.85546875" style="111" customWidth="1"/>
    <col min="4" max="4" width="32.7109375" style="111" customWidth="1"/>
    <col min="5" max="5" width="4.5703125" style="655" customWidth="1"/>
    <col min="6" max="6" width="2.85546875" style="652" customWidth="1"/>
    <col min="7" max="7" width="2.7109375" style="656" customWidth="1"/>
    <col min="8" max="8" width="7.5703125" style="111" customWidth="1"/>
    <col min="9" max="9" width="9.140625" style="111"/>
    <col min="10" max="10" width="7.5703125" style="111" customWidth="1"/>
    <col min="11" max="11" width="6.140625" style="111" customWidth="1"/>
    <col min="12" max="12" width="9" style="111" customWidth="1"/>
    <col min="13" max="13" width="8.42578125" style="111" customWidth="1"/>
    <col min="14" max="14" width="8.140625" style="111" customWidth="1"/>
    <col min="15" max="15" width="22.42578125" style="651" customWidth="1"/>
    <col min="16" max="17" width="5.140625" style="652" customWidth="1"/>
    <col min="18" max="18" width="5.140625" style="653" customWidth="1"/>
    <col min="19" max="16384" width="9.140625" style="111"/>
  </cols>
  <sheetData>
    <row r="1" spans="1:18" ht="15.75" x14ac:dyDescent="0.25">
      <c r="A1" s="677" t="s">
        <v>108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</row>
    <row r="2" spans="1:18" s="112" customFormat="1" x14ac:dyDescent="0.25">
      <c r="A2" s="678" t="s">
        <v>101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</row>
    <row r="3" spans="1:18" s="112" customFormat="1" x14ac:dyDescent="0.25">
      <c r="A3" s="679" t="s">
        <v>58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</row>
    <row r="4" spans="1:18" s="112" customFormat="1" ht="13.5" thickBot="1" x14ac:dyDescent="0.3">
      <c r="A4" s="680" t="s">
        <v>0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</row>
    <row r="5" spans="1:18" s="113" customFormat="1" ht="13.5" customHeight="1" thickBot="1" x14ac:dyDescent="0.3">
      <c r="A5" s="739" t="s">
        <v>1</v>
      </c>
      <c r="B5" s="742" t="s">
        <v>2</v>
      </c>
      <c r="C5" s="745" t="s">
        <v>3</v>
      </c>
      <c r="D5" s="748" t="s">
        <v>4</v>
      </c>
      <c r="E5" s="735" t="s">
        <v>5</v>
      </c>
      <c r="F5" s="742" t="s">
        <v>176</v>
      </c>
      <c r="G5" s="751" t="s">
        <v>6</v>
      </c>
      <c r="H5" s="729" t="s">
        <v>7</v>
      </c>
      <c r="I5" s="732" t="s">
        <v>110</v>
      </c>
      <c r="J5" s="733"/>
      <c r="K5" s="733"/>
      <c r="L5" s="734"/>
      <c r="M5" s="691" t="s">
        <v>63</v>
      </c>
      <c r="N5" s="691" t="s">
        <v>64</v>
      </c>
      <c r="O5" s="694" t="s">
        <v>109</v>
      </c>
      <c r="P5" s="695"/>
      <c r="Q5" s="695"/>
      <c r="R5" s="696"/>
    </row>
    <row r="6" spans="1:18" s="113" customFormat="1" ht="12.75" customHeight="1" x14ac:dyDescent="0.25">
      <c r="A6" s="740"/>
      <c r="B6" s="743"/>
      <c r="C6" s="746"/>
      <c r="D6" s="749"/>
      <c r="E6" s="736"/>
      <c r="F6" s="743"/>
      <c r="G6" s="752"/>
      <c r="H6" s="730"/>
      <c r="I6" s="697" t="s">
        <v>8</v>
      </c>
      <c r="J6" s="699" t="s">
        <v>9</v>
      </c>
      <c r="K6" s="700"/>
      <c r="L6" s="708" t="s">
        <v>10</v>
      </c>
      <c r="M6" s="692"/>
      <c r="N6" s="692"/>
      <c r="O6" s="686" t="s">
        <v>59</v>
      </c>
      <c r="P6" s="688" t="s">
        <v>65</v>
      </c>
      <c r="Q6" s="689"/>
      <c r="R6" s="690"/>
    </row>
    <row r="7" spans="1:18" s="113" customFormat="1" ht="115.5" customHeight="1" thickBot="1" x14ac:dyDescent="0.3">
      <c r="A7" s="741"/>
      <c r="B7" s="744"/>
      <c r="C7" s="747"/>
      <c r="D7" s="750"/>
      <c r="E7" s="737"/>
      <c r="F7" s="744"/>
      <c r="G7" s="753"/>
      <c r="H7" s="731"/>
      <c r="I7" s="698"/>
      <c r="J7" s="114" t="s">
        <v>8</v>
      </c>
      <c r="K7" s="114" t="s">
        <v>11</v>
      </c>
      <c r="L7" s="709"/>
      <c r="M7" s="693"/>
      <c r="N7" s="693"/>
      <c r="O7" s="687"/>
      <c r="P7" s="115" t="s">
        <v>66</v>
      </c>
      <c r="Q7" s="115" t="s">
        <v>67</v>
      </c>
      <c r="R7" s="116" t="s">
        <v>68</v>
      </c>
    </row>
    <row r="8" spans="1:18" s="112" customFormat="1" x14ac:dyDescent="0.25">
      <c r="A8" s="714" t="s">
        <v>156</v>
      </c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6"/>
    </row>
    <row r="9" spans="1:18" s="112" customFormat="1" ht="13.5" thickBot="1" x14ac:dyDescent="0.3">
      <c r="A9" s="717" t="s">
        <v>12</v>
      </c>
      <c r="B9" s="718"/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9"/>
    </row>
    <row r="10" spans="1:18" s="118" customFormat="1" ht="15" customHeight="1" thickBot="1" x14ac:dyDescent="0.3">
      <c r="A10" s="117" t="s">
        <v>13</v>
      </c>
      <c r="B10" s="720" t="s">
        <v>14</v>
      </c>
      <c r="C10" s="720"/>
      <c r="D10" s="720"/>
      <c r="E10" s="720"/>
      <c r="F10" s="720"/>
      <c r="G10" s="720"/>
      <c r="H10" s="720"/>
      <c r="I10" s="720"/>
      <c r="J10" s="720"/>
      <c r="K10" s="720"/>
      <c r="L10" s="720"/>
      <c r="M10" s="720"/>
      <c r="N10" s="720"/>
      <c r="O10" s="720"/>
      <c r="P10" s="720"/>
      <c r="Q10" s="720"/>
      <c r="R10" s="721"/>
    </row>
    <row r="11" spans="1:18" s="118" customFormat="1" ht="13.5" thickBot="1" x14ac:dyDescent="0.3">
      <c r="A11" s="119" t="s">
        <v>13</v>
      </c>
      <c r="B11" s="120" t="s">
        <v>13</v>
      </c>
      <c r="C11" s="722" t="s">
        <v>15</v>
      </c>
      <c r="D11" s="722"/>
      <c r="E11" s="722"/>
      <c r="F11" s="722"/>
      <c r="G11" s="722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4"/>
    </row>
    <row r="12" spans="1:18" s="118" customFormat="1" ht="39" customHeight="1" x14ac:dyDescent="0.25">
      <c r="A12" s="8" t="s">
        <v>13</v>
      </c>
      <c r="B12" s="121" t="s">
        <v>13</v>
      </c>
      <c r="C12" s="122" t="s">
        <v>13</v>
      </c>
      <c r="D12" s="668" t="s">
        <v>69</v>
      </c>
      <c r="E12" s="123"/>
      <c r="F12" s="12" t="s">
        <v>16</v>
      </c>
      <c r="G12" s="124" t="s">
        <v>26</v>
      </c>
      <c r="H12" s="125" t="s">
        <v>17</v>
      </c>
      <c r="I12" s="5">
        <f>J12+L12</f>
        <v>22494.2</v>
      </c>
      <c r="J12" s="4">
        <v>22494.2</v>
      </c>
      <c r="K12" s="4"/>
      <c r="L12" s="126"/>
      <c r="M12" s="127">
        <v>29773.9</v>
      </c>
      <c r="N12" s="128">
        <v>29773.9</v>
      </c>
      <c r="O12" s="129" t="s">
        <v>70</v>
      </c>
      <c r="P12" s="130">
        <v>27039</v>
      </c>
      <c r="Q12" s="131">
        <v>27034</v>
      </c>
      <c r="R12" s="132">
        <v>27034</v>
      </c>
    </row>
    <row r="13" spans="1:18" s="118" customFormat="1" ht="57.75" customHeight="1" x14ac:dyDescent="0.25">
      <c r="A13" s="14"/>
      <c r="B13" s="133"/>
      <c r="C13" s="134"/>
      <c r="D13" s="738"/>
      <c r="E13" s="135"/>
      <c r="F13" s="17"/>
      <c r="G13" s="136"/>
      <c r="H13" s="137"/>
      <c r="I13" s="138"/>
      <c r="J13" s="139"/>
      <c r="K13" s="139"/>
      <c r="L13" s="140"/>
      <c r="M13" s="141"/>
      <c r="N13" s="142"/>
      <c r="O13" s="143" t="s">
        <v>175</v>
      </c>
      <c r="P13" s="144">
        <v>5</v>
      </c>
      <c r="Q13" s="145">
        <v>5</v>
      </c>
      <c r="R13" s="146">
        <v>5</v>
      </c>
    </row>
    <row r="14" spans="1:18" s="118" customFormat="1" ht="15" customHeight="1" x14ac:dyDescent="0.25">
      <c r="A14" s="14"/>
      <c r="B14" s="133"/>
      <c r="C14" s="134"/>
      <c r="D14" s="738"/>
      <c r="E14" s="135"/>
      <c r="F14" s="17"/>
      <c r="G14" s="136"/>
      <c r="H14" s="147"/>
      <c r="I14" s="6"/>
      <c r="J14" s="7"/>
      <c r="K14" s="7"/>
      <c r="L14" s="148"/>
      <c r="M14" s="149"/>
      <c r="N14" s="150"/>
      <c r="O14" s="710" t="s">
        <v>71</v>
      </c>
      <c r="P14" s="712">
        <v>185</v>
      </c>
      <c r="Q14" s="725">
        <v>185</v>
      </c>
      <c r="R14" s="727">
        <v>185</v>
      </c>
    </row>
    <row r="15" spans="1:18" s="118" customFormat="1" ht="13.5" thickBot="1" x14ac:dyDescent="0.3">
      <c r="A15" s="14"/>
      <c r="B15" s="133"/>
      <c r="C15" s="134"/>
      <c r="D15" s="54"/>
      <c r="E15" s="135"/>
      <c r="F15" s="17"/>
      <c r="G15" s="136"/>
      <c r="H15" s="63" t="s">
        <v>18</v>
      </c>
      <c r="I15" s="151">
        <f>J15+L15</f>
        <v>22494.2</v>
      </c>
      <c r="J15" s="152">
        <f>SUM(J12:J14)</f>
        <v>22494.2</v>
      </c>
      <c r="K15" s="152"/>
      <c r="L15" s="153"/>
      <c r="M15" s="154">
        <f>SUM(M12:M14)</f>
        <v>29773.9</v>
      </c>
      <c r="N15" s="155">
        <f>SUM(N12:N14)</f>
        <v>29773.9</v>
      </c>
      <c r="O15" s="711"/>
      <c r="P15" s="713"/>
      <c r="Q15" s="726"/>
      <c r="R15" s="728"/>
    </row>
    <row r="16" spans="1:18" s="118" customFormat="1" ht="34.5" customHeight="1" x14ac:dyDescent="0.25">
      <c r="A16" s="8" t="s">
        <v>13</v>
      </c>
      <c r="B16" s="121" t="s">
        <v>13</v>
      </c>
      <c r="C16" s="122" t="s">
        <v>19</v>
      </c>
      <c r="D16" s="156" t="s">
        <v>72</v>
      </c>
      <c r="E16" s="672" t="s">
        <v>166</v>
      </c>
      <c r="F16" s="12" t="s">
        <v>16</v>
      </c>
      <c r="G16" s="124" t="s">
        <v>26</v>
      </c>
      <c r="H16" s="157" t="s">
        <v>17</v>
      </c>
      <c r="I16" s="158">
        <f>J16+L16</f>
        <v>2816.3</v>
      </c>
      <c r="J16" s="159">
        <v>2816.3</v>
      </c>
      <c r="K16" s="159">
        <v>914.3</v>
      </c>
      <c r="L16" s="160"/>
      <c r="M16" s="161">
        <v>4099.7</v>
      </c>
      <c r="N16" s="162">
        <v>4099.7</v>
      </c>
      <c r="O16" s="754" t="s">
        <v>73</v>
      </c>
      <c r="P16" s="756">
        <v>361</v>
      </c>
      <c r="Q16" s="758">
        <v>361</v>
      </c>
      <c r="R16" s="701">
        <v>361</v>
      </c>
    </row>
    <row r="17" spans="1:18" s="118" customFormat="1" ht="17.25" customHeight="1" thickBot="1" x14ac:dyDescent="0.3">
      <c r="A17" s="23"/>
      <c r="B17" s="163"/>
      <c r="C17" s="164"/>
      <c r="D17" s="59"/>
      <c r="E17" s="673"/>
      <c r="F17" s="26"/>
      <c r="G17" s="165"/>
      <c r="H17" s="166" t="s">
        <v>18</v>
      </c>
      <c r="I17" s="167">
        <f>L17+J17</f>
        <v>2816.3</v>
      </c>
      <c r="J17" s="66">
        <f>SUM(J16:J16)</f>
        <v>2816.3</v>
      </c>
      <c r="K17" s="65">
        <f>SUM(K16:K16)</f>
        <v>914.3</v>
      </c>
      <c r="L17" s="168">
        <f>SUM(L16:L16)</f>
        <v>0</v>
      </c>
      <c r="M17" s="68">
        <f>SUM(M16:M16)</f>
        <v>4099.7</v>
      </c>
      <c r="N17" s="168">
        <f>SUM(N16:N16)</f>
        <v>4099.7</v>
      </c>
      <c r="O17" s="755"/>
      <c r="P17" s="757"/>
      <c r="Q17" s="759"/>
      <c r="R17" s="702"/>
    </row>
    <row r="18" spans="1:18" s="118" customFormat="1" ht="25.5" x14ac:dyDescent="0.25">
      <c r="A18" s="8" t="s">
        <v>13</v>
      </c>
      <c r="B18" s="121" t="s">
        <v>13</v>
      </c>
      <c r="C18" s="122" t="s">
        <v>22</v>
      </c>
      <c r="D18" s="668" t="s">
        <v>74</v>
      </c>
      <c r="E18" s="123"/>
      <c r="F18" s="12" t="s">
        <v>16</v>
      </c>
      <c r="G18" s="124" t="s">
        <v>26</v>
      </c>
      <c r="H18" s="169" t="s">
        <v>17</v>
      </c>
      <c r="I18" s="170">
        <v>436.2</v>
      </c>
      <c r="J18" s="171">
        <v>436.2</v>
      </c>
      <c r="K18" s="171">
        <v>333</v>
      </c>
      <c r="L18" s="172"/>
      <c r="M18" s="161">
        <v>385.9</v>
      </c>
      <c r="N18" s="161">
        <v>385.9</v>
      </c>
      <c r="O18" s="754" t="s">
        <v>75</v>
      </c>
      <c r="P18" s="771">
        <v>14</v>
      </c>
      <c r="Q18" s="758">
        <v>14</v>
      </c>
      <c r="R18" s="773">
        <v>14</v>
      </c>
    </row>
    <row r="19" spans="1:18" s="118" customFormat="1" ht="13.5" thickBot="1" x14ac:dyDescent="0.3">
      <c r="A19" s="23"/>
      <c r="B19" s="163"/>
      <c r="C19" s="164"/>
      <c r="D19" s="669"/>
      <c r="E19" s="173"/>
      <c r="F19" s="26"/>
      <c r="G19" s="165"/>
      <c r="H19" s="63" t="s">
        <v>18</v>
      </c>
      <c r="I19" s="64">
        <f t="shared" ref="I19:I24" si="0">J19+L19</f>
        <v>436.2</v>
      </c>
      <c r="J19" s="65">
        <f>+J18</f>
        <v>436.2</v>
      </c>
      <c r="K19" s="66">
        <f>+K18</f>
        <v>333</v>
      </c>
      <c r="L19" s="67">
        <f>+L18</f>
        <v>0</v>
      </c>
      <c r="M19" s="167">
        <f>+M18</f>
        <v>385.9</v>
      </c>
      <c r="N19" s="167">
        <f>+N18</f>
        <v>385.9</v>
      </c>
      <c r="O19" s="755"/>
      <c r="P19" s="772"/>
      <c r="Q19" s="759"/>
      <c r="R19" s="774"/>
    </row>
    <row r="20" spans="1:18" s="118" customFormat="1" ht="36.75" customHeight="1" x14ac:dyDescent="0.25">
      <c r="A20" s="8" t="s">
        <v>13</v>
      </c>
      <c r="B20" s="121" t="s">
        <v>13</v>
      </c>
      <c r="C20" s="122" t="s">
        <v>24</v>
      </c>
      <c r="D20" s="668" t="s">
        <v>76</v>
      </c>
      <c r="E20" s="760"/>
      <c r="F20" s="12" t="s">
        <v>16</v>
      </c>
      <c r="G20" s="124" t="s">
        <v>26</v>
      </c>
      <c r="H20" s="169" t="s">
        <v>17</v>
      </c>
      <c r="I20" s="170">
        <f t="shared" si="0"/>
        <v>3440.6</v>
      </c>
      <c r="J20" s="171">
        <v>3440.6</v>
      </c>
      <c r="K20" s="174"/>
      <c r="L20" s="172"/>
      <c r="M20" s="161">
        <v>3341.2</v>
      </c>
      <c r="N20" s="161">
        <v>3241.8</v>
      </c>
      <c r="O20" s="754" t="s">
        <v>128</v>
      </c>
      <c r="P20" s="663" t="s">
        <v>129</v>
      </c>
      <c r="Q20" s="657" t="s">
        <v>130</v>
      </c>
      <c r="R20" s="659" t="s">
        <v>131</v>
      </c>
    </row>
    <row r="21" spans="1:18" s="118" customFormat="1" ht="15.75" customHeight="1" thickBot="1" x14ac:dyDescent="0.3">
      <c r="A21" s="23"/>
      <c r="B21" s="163"/>
      <c r="C21" s="164"/>
      <c r="D21" s="669"/>
      <c r="E21" s="761"/>
      <c r="F21" s="26"/>
      <c r="G21" s="165"/>
      <c r="H21" s="63" t="s">
        <v>18</v>
      </c>
      <c r="I21" s="64">
        <f t="shared" si="0"/>
        <v>3440.6</v>
      </c>
      <c r="J21" s="65">
        <f>+J20</f>
        <v>3440.6</v>
      </c>
      <c r="K21" s="66">
        <f>+K20</f>
        <v>0</v>
      </c>
      <c r="L21" s="67">
        <f>+L20</f>
        <v>0</v>
      </c>
      <c r="M21" s="167">
        <f>+M20</f>
        <v>3341.2</v>
      </c>
      <c r="N21" s="167">
        <f>+N20</f>
        <v>3241.8</v>
      </c>
      <c r="O21" s="755"/>
      <c r="P21" s="664"/>
      <c r="Q21" s="658"/>
      <c r="R21" s="770"/>
    </row>
    <row r="22" spans="1:18" s="118" customFormat="1" ht="39" customHeight="1" x14ac:dyDescent="0.25">
      <c r="A22" s="762" t="s">
        <v>13</v>
      </c>
      <c r="B22" s="764" t="s">
        <v>13</v>
      </c>
      <c r="C22" s="779" t="s">
        <v>28</v>
      </c>
      <c r="D22" s="668" t="s">
        <v>20</v>
      </c>
      <c r="E22" s="781"/>
      <c r="F22" s="783" t="s">
        <v>16</v>
      </c>
      <c r="G22" s="775" t="s">
        <v>26</v>
      </c>
      <c r="H22" s="125" t="s">
        <v>21</v>
      </c>
      <c r="I22" s="175">
        <f t="shared" si="0"/>
        <v>30396.45</v>
      </c>
      <c r="J22" s="176">
        <v>30396.45</v>
      </c>
      <c r="K22" s="177"/>
      <c r="L22" s="178"/>
      <c r="M22" s="179">
        <v>33888</v>
      </c>
      <c r="N22" s="180">
        <v>33888</v>
      </c>
      <c r="O22" s="181" t="s">
        <v>77</v>
      </c>
      <c r="P22" s="182">
        <v>6513</v>
      </c>
      <c r="Q22" s="183">
        <v>6513</v>
      </c>
      <c r="R22" s="184">
        <v>6513</v>
      </c>
    </row>
    <row r="23" spans="1:18" s="118" customFormat="1" ht="13.5" thickBot="1" x14ac:dyDescent="0.3">
      <c r="A23" s="763"/>
      <c r="B23" s="765"/>
      <c r="C23" s="780"/>
      <c r="D23" s="669"/>
      <c r="E23" s="782"/>
      <c r="F23" s="784"/>
      <c r="G23" s="776"/>
      <c r="H23" s="63" t="s">
        <v>18</v>
      </c>
      <c r="I23" s="64">
        <f t="shared" si="0"/>
        <v>30396.45</v>
      </c>
      <c r="J23" s="65">
        <f>+J22</f>
        <v>30396.45</v>
      </c>
      <c r="K23" s="66">
        <f>+K22</f>
        <v>0</v>
      </c>
      <c r="L23" s="67">
        <f>+L22</f>
        <v>0</v>
      </c>
      <c r="M23" s="167">
        <f>+M22</f>
        <v>33888</v>
      </c>
      <c r="N23" s="68">
        <f>+N22</f>
        <v>33888</v>
      </c>
      <c r="O23" s="185"/>
      <c r="P23" s="186"/>
      <c r="Q23" s="187"/>
      <c r="R23" s="188"/>
    </row>
    <row r="24" spans="1:18" s="118" customFormat="1" ht="17.25" customHeight="1" x14ac:dyDescent="0.25">
      <c r="A24" s="14" t="s">
        <v>13</v>
      </c>
      <c r="B24" s="133" t="s">
        <v>13</v>
      </c>
      <c r="C24" s="134" t="s">
        <v>36</v>
      </c>
      <c r="D24" s="668" t="s">
        <v>23</v>
      </c>
      <c r="E24" s="189"/>
      <c r="F24" s="17" t="s">
        <v>16</v>
      </c>
      <c r="G24" s="190" t="s">
        <v>26</v>
      </c>
      <c r="H24" s="191" t="s">
        <v>21</v>
      </c>
      <c r="I24" s="192">
        <f t="shared" si="0"/>
        <v>10511.7</v>
      </c>
      <c r="J24" s="171">
        <v>10511.7</v>
      </c>
      <c r="K24" s="193"/>
      <c r="L24" s="172"/>
      <c r="M24" s="161">
        <v>11259</v>
      </c>
      <c r="N24" s="162">
        <v>11259</v>
      </c>
      <c r="O24" s="661" t="s">
        <v>77</v>
      </c>
      <c r="P24" s="663">
        <v>5127</v>
      </c>
      <c r="Q24" s="657">
        <v>5127</v>
      </c>
      <c r="R24" s="659">
        <v>5127</v>
      </c>
    </row>
    <row r="25" spans="1:18" s="118" customFormat="1" ht="13.5" thickBot="1" x14ac:dyDescent="0.3">
      <c r="A25" s="14"/>
      <c r="B25" s="133"/>
      <c r="C25" s="134"/>
      <c r="D25" s="669"/>
      <c r="E25" s="135"/>
      <c r="F25" s="17"/>
      <c r="G25" s="136"/>
      <c r="H25" s="63" t="s">
        <v>18</v>
      </c>
      <c r="I25" s="64">
        <f t="shared" ref="I25:N25" si="1">+I24</f>
        <v>10511.7</v>
      </c>
      <c r="J25" s="65">
        <f t="shared" si="1"/>
        <v>10511.7</v>
      </c>
      <c r="K25" s="66">
        <f t="shared" si="1"/>
        <v>0</v>
      </c>
      <c r="L25" s="67">
        <f t="shared" si="1"/>
        <v>0</v>
      </c>
      <c r="M25" s="167">
        <f t="shared" si="1"/>
        <v>11259</v>
      </c>
      <c r="N25" s="167">
        <f t="shared" si="1"/>
        <v>11259</v>
      </c>
      <c r="O25" s="662"/>
      <c r="P25" s="664"/>
      <c r="Q25" s="658"/>
      <c r="R25" s="660"/>
    </row>
    <row r="26" spans="1:18" s="112" customFormat="1" ht="42" customHeight="1" x14ac:dyDescent="0.25">
      <c r="A26" s="762" t="s">
        <v>13</v>
      </c>
      <c r="B26" s="764" t="s">
        <v>13</v>
      </c>
      <c r="C26" s="768" t="s">
        <v>38</v>
      </c>
      <c r="D26" s="194" t="s">
        <v>25</v>
      </c>
      <c r="E26" s="195"/>
      <c r="F26" s="196">
        <v>10</v>
      </c>
      <c r="G26" s="197" t="s">
        <v>26</v>
      </c>
      <c r="H26" s="198" t="s">
        <v>27</v>
      </c>
      <c r="I26" s="192">
        <f>J26+L26</f>
        <v>393.5</v>
      </c>
      <c r="J26" s="171">
        <f>408.5-15</f>
        <v>393.5</v>
      </c>
      <c r="K26" s="199"/>
      <c r="L26" s="200"/>
      <c r="M26" s="201">
        <v>400</v>
      </c>
      <c r="N26" s="162">
        <v>400</v>
      </c>
      <c r="O26" s="766" t="s">
        <v>132</v>
      </c>
      <c r="P26" s="663">
        <v>215</v>
      </c>
      <c r="Q26" s="657">
        <v>217</v>
      </c>
      <c r="R26" s="659">
        <v>217</v>
      </c>
    </row>
    <row r="27" spans="1:18" s="118" customFormat="1" ht="13.5" thickBot="1" x14ac:dyDescent="0.3">
      <c r="A27" s="777"/>
      <c r="B27" s="778"/>
      <c r="C27" s="769"/>
      <c r="D27" s="21"/>
      <c r="E27" s="135"/>
      <c r="F27" s="17"/>
      <c r="G27" s="136"/>
      <c r="H27" s="63" t="s">
        <v>18</v>
      </c>
      <c r="I27" s="64">
        <f t="shared" ref="I27:N27" si="2">+I26</f>
        <v>393.5</v>
      </c>
      <c r="J27" s="65">
        <f t="shared" si="2"/>
        <v>393.5</v>
      </c>
      <c r="K27" s="66">
        <f t="shared" si="2"/>
        <v>0</v>
      </c>
      <c r="L27" s="67">
        <f t="shared" si="2"/>
        <v>0</v>
      </c>
      <c r="M27" s="167">
        <f t="shared" si="2"/>
        <v>400</v>
      </c>
      <c r="N27" s="167">
        <f t="shared" si="2"/>
        <v>400</v>
      </c>
      <c r="O27" s="767"/>
      <c r="P27" s="664"/>
      <c r="Q27" s="658"/>
      <c r="R27" s="660"/>
    </row>
    <row r="28" spans="1:18" s="113" customFormat="1" ht="30" customHeight="1" x14ac:dyDescent="0.25">
      <c r="A28" s="762" t="s">
        <v>13</v>
      </c>
      <c r="B28" s="764" t="s">
        <v>13</v>
      </c>
      <c r="C28" s="202" t="s">
        <v>78</v>
      </c>
      <c r="D28" s="668" t="s">
        <v>29</v>
      </c>
      <c r="E28" s="123"/>
      <c r="F28" s="203" t="s">
        <v>16</v>
      </c>
      <c r="G28" s="204">
        <v>3</v>
      </c>
      <c r="H28" s="205" t="s">
        <v>27</v>
      </c>
      <c r="I28" s="192">
        <f>J28+L28</f>
        <v>735.3</v>
      </c>
      <c r="J28" s="171">
        <v>735.3</v>
      </c>
      <c r="K28" s="199"/>
      <c r="L28" s="200"/>
      <c r="M28" s="161">
        <v>714.4</v>
      </c>
      <c r="N28" s="162">
        <v>714.4</v>
      </c>
      <c r="O28" s="206" t="s">
        <v>133</v>
      </c>
      <c r="P28" s="207" t="s">
        <v>134</v>
      </c>
      <c r="Q28" s="208" t="s">
        <v>135</v>
      </c>
      <c r="R28" s="209" t="s">
        <v>136</v>
      </c>
    </row>
    <row r="29" spans="1:18" s="113" customFormat="1" ht="13.5" thickBot="1" x14ac:dyDescent="0.3">
      <c r="A29" s="763"/>
      <c r="B29" s="765"/>
      <c r="C29" s="210"/>
      <c r="D29" s="669"/>
      <c r="E29" s="135"/>
      <c r="F29" s="211"/>
      <c r="G29" s="212"/>
      <c r="H29" s="213" t="s">
        <v>18</v>
      </c>
      <c r="I29" s="214">
        <f t="shared" ref="I29:N29" si="3">+I28</f>
        <v>735.3</v>
      </c>
      <c r="J29" s="65">
        <f t="shared" si="3"/>
        <v>735.3</v>
      </c>
      <c r="K29" s="215">
        <f t="shared" si="3"/>
        <v>0</v>
      </c>
      <c r="L29" s="67">
        <f t="shared" si="3"/>
        <v>0</v>
      </c>
      <c r="M29" s="216">
        <f t="shared" si="3"/>
        <v>714.4</v>
      </c>
      <c r="N29" s="216">
        <f t="shared" si="3"/>
        <v>714.4</v>
      </c>
      <c r="O29" s="217"/>
      <c r="P29" s="218"/>
      <c r="Q29" s="219"/>
      <c r="R29" s="220"/>
    </row>
    <row r="30" spans="1:18" s="112" customFormat="1" ht="13.5" thickBot="1" x14ac:dyDescent="0.3">
      <c r="A30" s="119" t="s">
        <v>13</v>
      </c>
      <c r="B30" s="120" t="s">
        <v>13</v>
      </c>
      <c r="C30" s="665" t="s">
        <v>30</v>
      </c>
      <c r="D30" s="666"/>
      <c r="E30" s="666"/>
      <c r="F30" s="666"/>
      <c r="G30" s="666"/>
      <c r="H30" s="667"/>
      <c r="I30" s="221">
        <f>J30+L30</f>
        <v>71224.25</v>
      </c>
      <c r="J30" s="222">
        <f>J29+J27+J25+J23+J21+J19+J17+J15</f>
        <v>71224.25</v>
      </c>
      <c r="K30" s="223">
        <f>K29+K27+K25+K23+K21+K19+K17+K15</f>
        <v>1247.3</v>
      </c>
      <c r="L30" s="222"/>
      <c r="M30" s="224">
        <f>M29+M27+M25+M23+M21+M19+M17+M15</f>
        <v>83862.100000000006</v>
      </c>
      <c r="N30" s="222">
        <f>N29+N27+N25+N23+N21+N19+N17+N15</f>
        <v>83762.700000000012</v>
      </c>
      <c r="O30" s="705"/>
      <c r="P30" s="706"/>
      <c r="Q30" s="706"/>
      <c r="R30" s="707"/>
    </row>
    <row r="31" spans="1:18" s="112" customFormat="1" ht="13.5" thickBot="1" x14ac:dyDescent="0.3">
      <c r="A31" s="225" t="s">
        <v>13</v>
      </c>
      <c r="B31" s="9" t="s">
        <v>19</v>
      </c>
      <c r="C31" s="703" t="s">
        <v>31</v>
      </c>
      <c r="D31" s="703"/>
      <c r="E31" s="703"/>
      <c r="F31" s="703"/>
      <c r="G31" s="703"/>
      <c r="H31" s="703"/>
      <c r="I31" s="703"/>
      <c r="J31" s="703"/>
      <c r="K31" s="703"/>
      <c r="L31" s="703"/>
      <c r="M31" s="703"/>
      <c r="N31" s="703"/>
      <c r="O31" s="703"/>
      <c r="P31" s="703"/>
      <c r="Q31" s="703"/>
      <c r="R31" s="704"/>
    </row>
    <row r="32" spans="1:18" s="113" customFormat="1" ht="28.5" customHeight="1" x14ac:dyDescent="0.25">
      <c r="A32" s="8" t="s">
        <v>13</v>
      </c>
      <c r="B32" s="9" t="s">
        <v>19</v>
      </c>
      <c r="C32" s="10" t="s">
        <v>13</v>
      </c>
      <c r="D32" s="11" t="s">
        <v>57</v>
      </c>
      <c r="E32" s="674" t="s">
        <v>167</v>
      </c>
      <c r="F32" s="12" t="s">
        <v>16</v>
      </c>
      <c r="G32" s="13">
        <v>3</v>
      </c>
      <c r="H32" s="28" t="s">
        <v>27</v>
      </c>
      <c r="I32" s="37">
        <f>J32+L32</f>
        <v>6962.2000000000007</v>
      </c>
      <c r="J32" s="37">
        <f>6979.6-17.4</f>
        <v>6962.2000000000007</v>
      </c>
      <c r="K32" s="37">
        <f>4567.2-13.6</f>
        <v>4553.5999999999995</v>
      </c>
      <c r="L32" s="37"/>
      <c r="M32" s="226">
        <v>9723.7999999999993</v>
      </c>
      <c r="N32" s="227">
        <v>9780.7999999999993</v>
      </c>
      <c r="O32" s="670" t="s">
        <v>154</v>
      </c>
      <c r="P32" s="228">
        <v>422</v>
      </c>
      <c r="Q32" s="229">
        <v>422</v>
      </c>
      <c r="R32" s="230">
        <v>422</v>
      </c>
    </row>
    <row r="33" spans="1:18" s="113" customFormat="1" ht="15.75" customHeight="1" x14ac:dyDescent="0.25">
      <c r="A33" s="14"/>
      <c r="B33" s="15"/>
      <c r="C33" s="16"/>
      <c r="D33" s="54" t="s">
        <v>137</v>
      </c>
      <c r="E33" s="675"/>
      <c r="F33" s="17"/>
      <c r="G33" s="18"/>
      <c r="H33" s="29" t="s">
        <v>32</v>
      </c>
      <c r="I33" s="20">
        <f>J33+L33</f>
        <v>1576.4</v>
      </c>
      <c r="J33" s="20">
        <v>1573.4</v>
      </c>
      <c r="K33" s="20">
        <v>585.4</v>
      </c>
      <c r="L33" s="20">
        <v>3</v>
      </c>
      <c r="M33" s="231">
        <v>2044.4</v>
      </c>
      <c r="N33" s="232">
        <v>2074.4</v>
      </c>
      <c r="O33" s="671"/>
      <c r="P33" s="33"/>
      <c r="Q33" s="233"/>
      <c r="R33" s="234"/>
    </row>
    <row r="34" spans="1:18" s="113" customFormat="1" ht="25.5" x14ac:dyDescent="0.25">
      <c r="A34" s="14"/>
      <c r="B34" s="15"/>
      <c r="C34" s="16"/>
      <c r="D34" s="54" t="s">
        <v>138</v>
      </c>
      <c r="E34" s="675"/>
      <c r="F34" s="17"/>
      <c r="G34" s="19"/>
      <c r="H34" s="30" t="s">
        <v>21</v>
      </c>
      <c r="I34" s="20">
        <f>J34+L34</f>
        <v>474.6</v>
      </c>
      <c r="J34" s="20">
        <v>474.6</v>
      </c>
      <c r="K34" s="20"/>
      <c r="L34" s="20"/>
      <c r="M34" s="235">
        <v>376.7</v>
      </c>
      <c r="N34" s="236">
        <v>376.7</v>
      </c>
      <c r="O34" s="237" t="s">
        <v>153</v>
      </c>
      <c r="P34" s="238">
        <v>1403</v>
      </c>
      <c r="Q34" s="239">
        <v>1523</v>
      </c>
      <c r="R34" s="240">
        <v>1523</v>
      </c>
    </row>
    <row r="35" spans="1:18" s="113" customFormat="1" ht="16.5" customHeight="1" x14ac:dyDescent="0.25">
      <c r="A35" s="14"/>
      <c r="B35" s="15"/>
      <c r="C35" s="16"/>
      <c r="D35" s="21" t="s">
        <v>139</v>
      </c>
      <c r="E35" s="675"/>
      <c r="F35" s="17"/>
      <c r="G35" s="19"/>
      <c r="H35" s="31" t="s">
        <v>17</v>
      </c>
      <c r="I35" s="20">
        <f>J35+L35</f>
        <v>2611</v>
      </c>
      <c r="J35" s="20">
        <v>2611</v>
      </c>
      <c r="K35" s="20">
        <v>1383.5</v>
      </c>
      <c r="L35" s="20"/>
      <c r="M35" s="241">
        <v>3170.4</v>
      </c>
      <c r="N35" s="242">
        <v>3170.4</v>
      </c>
      <c r="O35" s="237"/>
      <c r="P35" s="243"/>
      <c r="Q35" s="244"/>
      <c r="R35" s="245"/>
    </row>
    <row r="36" spans="1:18" s="113" customFormat="1" ht="25.5" x14ac:dyDescent="0.25">
      <c r="A36" s="14"/>
      <c r="B36" s="15"/>
      <c r="C36" s="16"/>
      <c r="D36" s="54" t="s">
        <v>140</v>
      </c>
      <c r="E36" s="675"/>
      <c r="F36" s="17"/>
      <c r="G36" s="19"/>
      <c r="H36" s="32" t="s">
        <v>42</v>
      </c>
      <c r="I36" s="20">
        <f>J36+L36</f>
        <v>412.5</v>
      </c>
      <c r="J36" s="20">
        <v>412.5</v>
      </c>
      <c r="K36" s="20"/>
      <c r="L36" s="20"/>
      <c r="M36" s="246"/>
      <c r="N36" s="247"/>
      <c r="O36" s="237"/>
      <c r="P36" s="243"/>
      <c r="Q36" s="244"/>
      <c r="R36" s="245"/>
    </row>
    <row r="37" spans="1:18" s="113" customFormat="1" ht="17.25" customHeight="1" x14ac:dyDescent="0.25">
      <c r="A37" s="14"/>
      <c r="B37" s="15"/>
      <c r="C37" s="16"/>
      <c r="D37" s="54" t="s">
        <v>141</v>
      </c>
      <c r="E37" s="675"/>
      <c r="F37" s="17"/>
      <c r="G37" s="19"/>
      <c r="H37" s="32"/>
      <c r="I37" s="20"/>
      <c r="J37" s="35"/>
      <c r="K37" s="20"/>
      <c r="L37" s="20"/>
      <c r="M37" s="248"/>
      <c r="N37" s="249"/>
      <c r="O37" s="237"/>
      <c r="P37" s="243"/>
      <c r="Q37" s="244"/>
      <c r="R37" s="245"/>
    </row>
    <row r="38" spans="1:18" s="113" customFormat="1" ht="29.25" customHeight="1" x14ac:dyDescent="0.25">
      <c r="A38" s="14"/>
      <c r="B38" s="15"/>
      <c r="C38" s="16"/>
      <c r="D38" s="54" t="s">
        <v>142</v>
      </c>
      <c r="E38" s="675"/>
      <c r="F38" s="22"/>
      <c r="G38" s="19"/>
      <c r="H38" s="33"/>
      <c r="I38" s="36"/>
      <c r="J38" s="36"/>
      <c r="K38" s="36"/>
      <c r="L38" s="36"/>
      <c r="M38" s="234"/>
      <c r="O38" s="237"/>
      <c r="P38" s="250"/>
      <c r="Q38" s="244"/>
      <c r="R38" s="251"/>
    </row>
    <row r="39" spans="1:18" s="113" customFormat="1" ht="30" customHeight="1" thickBot="1" x14ac:dyDescent="0.3">
      <c r="A39" s="23"/>
      <c r="B39" s="24"/>
      <c r="C39" s="25"/>
      <c r="D39" s="59" t="s">
        <v>143</v>
      </c>
      <c r="E39" s="676"/>
      <c r="F39" s="26"/>
      <c r="G39" s="27"/>
      <c r="H39" s="34"/>
      <c r="I39" s="38"/>
      <c r="J39" s="38"/>
      <c r="K39" s="38"/>
      <c r="L39" s="38"/>
      <c r="M39" s="252"/>
      <c r="N39" s="253"/>
      <c r="O39" s="254"/>
      <c r="P39" s="255"/>
      <c r="Q39" s="256"/>
      <c r="R39" s="257"/>
    </row>
    <row r="40" spans="1:18" s="266" customFormat="1" ht="24.75" customHeight="1" x14ac:dyDescent="0.25">
      <c r="A40" s="14"/>
      <c r="B40" s="15"/>
      <c r="C40" s="258"/>
      <c r="D40" s="259" t="s">
        <v>144</v>
      </c>
      <c r="E40" s="260"/>
      <c r="F40" s="261"/>
      <c r="G40" s="212"/>
      <c r="H40" s="147"/>
      <c r="I40" s="262"/>
      <c r="J40" s="263"/>
      <c r="K40" s="263"/>
      <c r="L40" s="264"/>
      <c r="M40" s="265"/>
      <c r="N40" s="247"/>
      <c r="O40" s="237"/>
      <c r="P40" s="250"/>
      <c r="Q40" s="244"/>
      <c r="R40" s="251"/>
    </row>
    <row r="41" spans="1:18" s="113" customFormat="1" ht="15" customHeight="1" x14ac:dyDescent="0.25">
      <c r="A41" s="14"/>
      <c r="B41" s="15"/>
      <c r="C41" s="267"/>
      <c r="D41" s="683" t="s">
        <v>145</v>
      </c>
      <c r="E41" s="260"/>
      <c r="F41" s="268"/>
      <c r="G41" s="212"/>
      <c r="H41" s="147"/>
      <c r="I41" s="262"/>
      <c r="J41" s="263"/>
      <c r="K41" s="263"/>
      <c r="L41" s="264"/>
      <c r="M41" s="265"/>
      <c r="N41" s="247"/>
      <c r="O41" s="684"/>
      <c r="P41" s="796"/>
      <c r="Q41" s="685"/>
      <c r="R41" s="681"/>
    </row>
    <row r="42" spans="1:18" s="113" customFormat="1" ht="15" customHeight="1" x14ac:dyDescent="0.25">
      <c r="A42" s="14"/>
      <c r="B42" s="133"/>
      <c r="C42" s="267"/>
      <c r="D42" s="683"/>
      <c r="E42" s="260"/>
      <c r="F42" s="268"/>
      <c r="G42" s="212"/>
      <c r="H42" s="147"/>
      <c r="I42" s="262"/>
      <c r="J42" s="262"/>
      <c r="K42" s="262"/>
      <c r="L42" s="269"/>
      <c r="M42" s="265"/>
      <c r="N42" s="247"/>
      <c r="O42" s="684"/>
      <c r="P42" s="796"/>
      <c r="Q42" s="685"/>
      <c r="R42" s="681"/>
    </row>
    <row r="43" spans="1:18" s="118" customFormat="1" ht="12.75" customHeight="1" x14ac:dyDescent="0.25">
      <c r="A43" s="14"/>
      <c r="B43" s="133"/>
      <c r="C43" s="270"/>
      <c r="D43" s="683"/>
      <c r="E43" s="260"/>
      <c r="F43" s="17"/>
      <c r="G43" s="136"/>
      <c r="H43" s="147"/>
      <c r="I43" s="262"/>
      <c r="J43" s="262"/>
      <c r="K43" s="262"/>
      <c r="L43" s="269"/>
      <c r="M43" s="271"/>
      <c r="N43" s="272"/>
      <c r="O43" s="684"/>
      <c r="P43" s="796"/>
      <c r="Q43" s="685"/>
      <c r="R43" s="681"/>
    </row>
    <row r="44" spans="1:18" s="113" customFormat="1" ht="15" customHeight="1" x14ac:dyDescent="0.25">
      <c r="A44" s="14"/>
      <c r="B44" s="15"/>
      <c r="C44" s="267"/>
      <c r="D44" s="683" t="s">
        <v>146</v>
      </c>
      <c r="E44" s="260"/>
      <c r="F44" s="268"/>
      <c r="G44" s="212"/>
      <c r="H44" s="147"/>
      <c r="I44" s="262"/>
      <c r="J44" s="263"/>
      <c r="K44" s="263"/>
      <c r="L44" s="264"/>
      <c r="M44" s="265"/>
      <c r="N44" s="247"/>
      <c r="O44" s="684"/>
      <c r="P44" s="796"/>
      <c r="Q44" s="685"/>
      <c r="R44" s="681"/>
    </row>
    <row r="45" spans="1:18" s="113" customFormat="1" ht="15" customHeight="1" x14ac:dyDescent="0.25">
      <c r="A45" s="14"/>
      <c r="B45" s="133"/>
      <c r="C45" s="267"/>
      <c r="D45" s="683"/>
      <c r="E45" s="260"/>
      <c r="F45" s="268"/>
      <c r="G45" s="212"/>
      <c r="H45" s="147"/>
      <c r="I45" s="262"/>
      <c r="J45" s="262"/>
      <c r="K45" s="262"/>
      <c r="L45" s="269"/>
      <c r="M45" s="265"/>
      <c r="N45" s="247"/>
      <c r="O45" s="684"/>
      <c r="P45" s="796"/>
      <c r="Q45" s="685"/>
      <c r="R45" s="681"/>
    </row>
    <row r="46" spans="1:18" s="118" customFormat="1" ht="12" customHeight="1" x14ac:dyDescent="0.25">
      <c r="A46" s="14"/>
      <c r="B46" s="133"/>
      <c r="C46" s="270"/>
      <c r="D46" s="683"/>
      <c r="E46" s="260"/>
      <c r="F46" s="17"/>
      <c r="G46" s="136"/>
      <c r="H46" s="147"/>
      <c r="I46" s="262"/>
      <c r="J46" s="262"/>
      <c r="K46" s="262"/>
      <c r="L46" s="269"/>
      <c r="M46" s="271"/>
      <c r="N46" s="272"/>
      <c r="O46" s="684"/>
      <c r="P46" s="796"/>
      <c r="Q46" s="685"/>
      <c r="R46" s="681"/>
    </row>
    <row r="47" spans="1:18" s="113" customFormat="1" ht="15" customHeight="1" x14ac:dyDescent="0.25">
      <c r="A47" s="14"/>
      <c r="B47" s="15"/>
      <c r="C47" s="267"/>
      <c r="D47" s="683" t="s">
        <v>82</v>
      </c>
      <c r="E47" s="260"/>
      <c r="F47" s="268"/>
      <c r="G47" s="212"/>
      <c r="H47" s="147"/>
      <c r="I47" s="262"/>
      <c r="J47" s="263"/>
      <c r="K47" s="263"/>
      <c r="L47" s="264"/>
      <c r="M47" s="265"/>
      <c r="N47" s="247"/>
      <c r="O47" s="684"/>
      <c r="P47" s="796"/>
      <c r="Q47" s="685"/>
      <c r="R47" s="681"/>
    </row>
    <row r="48" spans="1:18" s="113" customFormat="1" ht="15" customHeight="1" x14ac:dyDescent="0.25">
      <c r="A48" s="14"/>
      <c r="B48" s="133"/>
      <c r="C48" s="267"/>
      <c r="D48" s="683"/>
      <c r="E48" s="260"/>
      <c r="F48" s="268"/>
      <c r="G48" s="212"/>
      <c r="H48" s="273"/>
      <c r="I48" s="274"/>
      <c r="J48" s="275"/>
      <c r="K48" s="274"/>
      <c r="L48" s="276"/>
      <c r="M48" s="277"/>
      <c r="N48" s="278"/>
      <c r="O48" s="684"/>
      <c r="P48" s="796"/>
      <c r="Q48" s="685"/>
      <c r="R48" s="681"/>
    </row>
    <row r="49" spans="1:22" s="113" customFormat="1" ht="15" customHeight="1" thickBot="1" x14ac:dyDescent="0.3">
      <c r="A49" s="14"/>
      <c r="B49" s="15"/>
      <c r="C49" s="16"/>
      <c r="D49" s="811"/>
      <c r="E49" s="279"/>
      <c r="F49" s="268"/>
      <c r="G49" s="280"/>
      <c r="H49" s="63" t="s">
        <v>18</v>
      </c>
      <c r="I49" s="281">
        <f t="shared" ref="I49:N49" si="4">SUM(I32:I48)</f>
        <v>12036.7</v>
      </c>
      <c r="J49" s="281">
        <f t="shared" si="4"/>
        <v>12033.7</v>
      </c>
      <c r="K49" s="281">
        <f t="shared" si="4"/>
        <v>6522.4999999999991</v>
      </c>
      <c r="L49" s="282">
        <f t="shared" si="4"/>
        <v>3</v>
      </c>
      <c r="M49" s="283">
        <f t="shared" si="4"/>
        <v>15315.3</v>
      </c>
      <c r="N49" s="281">
        <f t="shared" si="4"/>
        <v>15402.3</v>
      </c>
      <c r="O49" s="812"/>
      <c r="P49" s="797"/>
      <c r="Q49" s="798"/>
      <c r="R49" s="682"/>
    </row>
    <row r="50" spans="1:22" s="112" customFormat="1" ht="53.25" customHeight="1" x14ac:dyDescent="0.25">
      <c r="A50" s="813" t="s">
        <v>13</v>
      </c>
      <c r="B50" s="815" t="s">
        <v>19</v>
      </c>
      <c r="C50" s="817" t="s">
        <v>19</v>
      </c>
      <c r="D50" s="791" t="s">
        <v>55</v>
      </c>
      <c r="E50" s="789" t="s">
        <v>168</v>
      </c>
      <c r="F50" s="800">
        <v>10</v>
      </c>
      <c r="G50" s="806" t="s">
        <v>26</v>
      </c>
      <c r="H50" s="284" t="s">
        <v>27</v>
      </c>
      <c r="I50" s="285">
        <f>J50+L50</f>
        <v>852</v>
      </c>
      <c r="J50" s="4">
        <v>852</v>
      </c>
      <c r="K50" s="4"/>
      <c r="L50" s="286"/>
      <c r="M50" s="128">
        <v>897.8</v>
      </c>
      <c r="N50" s="287">
        <v>897.8</v>
      </c>
      <c r="O50" s="795" t="s">
        <v>60</v>
      </c>
      <c r="P50" s="288">
        <v>72</v>
      </c>
      <c r="Q50" s="289">
        <v>72</v>
      </c>
      <c r="R50" s="290">
        <v>72</v>
      </c>
    </row>
    <row r="51" spans="1:22" s="113" customFormat="1" ht="13.5" thickBot="1" x14ac:dyDescent="0.3">
      <c r="A51" s="814"/>
      <c r="B51" s="816"/>
      <c r="C51" s="818"/>
      <c r="D51" s="793"/>
      <c r="E51" s="790"/>
      <c r="F51" s="801"/>
      <c r="G51" s="807"/>
      <c r="H51" s="63" t="s">
        <v>18</v>
      </c>
      <c r="I51" s="64">
        <f>J51+L51</f>
        <v>852</v>
      </c>
      <c r="J51" s="65">
        <f>J50</f>
        <v>852</v>
      </c>
      <c r="K51" s="66"/>
      <c r="L51" s="67"/>
      <c r="M51" s="167">
        <f>SUM(M50)</f>
        <v>897.8</v>
      </c>
      <c r="N51" s="167">
        <f>SUM(N50)</f>
        <v>897.8</v>
      </c>
      <c r="O51" s="799"/>
      <c r="P51" s="291"/>
      <c r="Q51" s="292"/>
      <c r="R51" s="293"/>
    </row>
    <row r="52" spans="1:22" s="112" customFormat="1" ht="67.5" customHeight="1" x14ac:dyDescent="0.25">
      <c r="A52" s="294" t="s">
        <v>13</v>
      </c>
      <c r="B52" s="295" t="s">
        <v>19</v>
      </c>
      <c r="C52" s="122" t="s">
        <v>22</v>
      </c>
      <c r="D52" s="11" t="s">
        <v>56</v>
      </c>
      <c r="E52" s="674" t="s">
        <v>169</v>
      </c>
      <c r="F52" s="296">
        <v>10</v>
      </c>
      <c r="G52" s="297" t="s">
        <v>26</v>
      </c>
      <c r="H52" s="284" t="s">
        <v>27</v>
      </c>
      <c r="I52" s="298">
        <f>J52+L52</f>
        <v>727</v>
      </c>
      <c r="J52" s="299">
        <f>709.6+17.4</f>
        <v>727</v>
      </c>
      <c r="K52" s="299"/>
      <c r="L52" s="298"/>
      <c r="M52" s="300">
        <v>700</v>
      </c>
      <c r="N52" s="301">
        <v>400</v>
      </c>
      <c r="O52" s="302" t="s">
        <v>149</v>
      </c>
      <c r="P52" s="303">
        <v>89</v>
      </c>
      <c r="Q52" s="304">
        <v>89</v>
      </c>
      <c r="R52" s="305">
        <v>89</v>
      </c>
      <c r="V52" s="113"/>
    </row>
    <row r="53" spans="1:22" s="112" customFormat="1" ht="42" customHeight="1" x14ac:dyDescent="0.25">
      <c r="A53" s="306"/>
      <c r="B53" s="307"/>
      <c r="C53" s="134"/>
      <c r="D53" s="21" t="s">
        <v>147</v>
      </c>
      <c r="E53" s="675"/>
      <c r="F53" s="308"/>
      <c r="G53" s="309"/>
      <c r="H53" s="45"/>
      <c r="I53" s="46"/>
      <c r="J53" s="47"/>
      <c r="K53" s="47"/>
      <c r="L53" s="46"/>
      <c r="M53" s="48"/>
      <c r="N53" s="49"/>
      <c r="O53" s="310"/>
      <c r="P53" s="311"/>
      <c r="Q53" s="289"/>
      <c r="R53" s="312"/>
    </row>
    <row r="54" spans="1:22" s="112" customFormat="1" ht="42" customHeight="1" thickBot="1" x14ac:dyDescent="0.3">
      <c r="A54" s="313"/>
      <c r="B54" s="314"/>
      <c r="C54" s="164"/>
      <c r="D54" s="315" t="s">
        <v>148</v>
      </c>
      <c r="E54" s="676"/>
      <c r="F54" s="316"/>
      <c r="G54" s="317"/>
      <c r="H54" s="318"/>
      <c r="I54" s="319"/>
      <c r="J54" s="320"/>
      <c r="K54" s="320"/>
      <c r="L54" s="319"/>
      <c r="M54" s="321"/>
      <c r="N54" s="322"/>
      <c r="O54" s="323"/>
      <c r="P54" s="69"/>
      <c r="Q54" s="70"/>
      <c r="R54" s="71"/>
      <c r="T54" s="113"/>
      <c r="U54" s="113"/>
    </row>
    <row r="55" spans="1:22" s="112" customFormat="1" ht="40.5" customHeight="1" x14ac:dyDescent="0.25">
      <c r="A55" s="39"/>
      <c r="B55" s="40"/>
      <c r="C55" s="41"/>
      <c r="D55" s="21" t="s">
        <v>164</v>
      </c>
      <c r="E55" s="42"/>
      <c r="F55" s="43"/>
      <c r="G55" s="44"/>
      <c r="H55" s="45"/>
      <c r="I55" s="46"/>
      <c r="J55" s="47"/>
      <c r="K55" s="47"/>
      <c r="L55" s="46"/>
      <c r="M55" s="48"/>
      <c r="N55" s="49"/>
      <c r="O55" s="792" t="s">
        <v>165</v>
      </c>
      <c r="P55" s="51">
        <v>200</v>
      </c>
      <c r="Q55" s="52">
        <v>200</v>
      </c>
      <c r="R55" s="53">
        <v>200</v>
      </c>
      <c r="S55" s="113"/>
      <c r="T55" s="113"/>
    </row>
    <row r="56" spans="1:22" s="112" customFormat="1" ht="39.75" customHeight="1" x14ac:dyDescent="0.25">
      <c r="A56" s="39"/>
      <c r="B56" s="40"/>
      <c r="C56" s="41"/>
      <c r="D56" s="738" t="s">
        <v>163</v>
      </c>
      <c r="E56" s="42"/>
      <c r="F56" s="43"/>
      <c r="G56" s="44"/>
      <c r="H56" s="45"/>
      <c r="I56" s="46"/>
      <c r="J56" s="47"/>
      <c r="K56" s="55"/>
      <c r="L56" s="46"/>
      <c r="M56" s="48"/>
      <c r="N56" s="49"/>
      <c r="O56" s="792"/>
      <c r="P56" s="51"/>
      <c r="Q56" s="52"/>
      <c r="R56" s="53"/>
      <c r="S56" s="113"/>
      <c r="T56" s="113"/>
    </row>
    <row r="57" spans="1:22" s="113" customFormat="1" ht="15.75" customHeight="1" thickBot="1" x14ac:dyDescent="0.3">
      <c r="A57" s="56"/>
      <c r="B57" s="57"/>
      <c r="C57" s="58"/>
      <c r="D57" s="669"/>
      <c r="E57" s="60"/>
      <c r="F57" s="61"/>
      <c r="G57" s="62"/>
      <c r="H57" s="63" t="s">
        <v>18</v>
      </c>
      <c r="I57" s="64">
        <f>J57+L57</f>
        <v>727</v>
      </c>
      <c r="J57" s="65">
        <f>SUM(J52:J55)</f>
        <v>727</v>
      </c>
      <c r="K57" s="66">
        <f>SUM(K53:K55)</f>
        <v>0</v>
      </c>
      <c r="L57" s="67">
        <f>SUM(L53:L55)</f>
        <v>0</v>
      </c>
      <c r="M57" s="68">
        <f>SUM(M52:M55)</f>
        <v>700</v>
      </c>
      <c r="N57" s="68">
        <f>SUM(N52:N55)</f>
        <v>400</v>
      </c>
      <c r="O57" s="793"/>
      <c r="P57" s="69"/>
      <c r="Q57" s="70"/>
      <c r="R57" s="71"/>
    </row>
    <row r="58" spans="1:22" s="112" customFormat="1" ht="57" customHeight="1" x14ac:dyDescent="0.25">
      <c r="A58" s="822" t="s">
        <v>13</v>
      </c>
      <c r="B58" s="824" t="s">
        <v>19</v>
      </c>
      <c r="C58" s="779" t="s">
        <v>24</v>
      </c>
      <c r="D58" s="668" t="s">
        <v>33</v>
      </c>
      <c r="E58" s="789" t="s">
        <v>170</v>
      </c>
      <c r="F58" s="785">
        <v>10</v>
      </c>
      <c r="G58" s="787" t="s">
        <v>26</v>
      </c>
      <c r="H58" s="284" t="s">
        <v>27</v>
      </c>
      <c r="I58" s="5">
        <f>J58+K58+L58</f>
        <v>80</v>
      </c>
      <c r="J58" s="4">
        <v>80</v>
      </c>
      <c r="K58" s="4"/>
      <c r="L58" s="286"/>
      <c r="M58" s="128">
        <v>90</v>
      </c>
      <c r="N58" s="324">
        <v>95</v>
      </c>
      <c r="O58" s="794" t="s">
        <v>152</v>
      </c>
      <c r="P58" s="802">
        <v>20</v>
      </c>
      <c r="Q58" s="804">
        <v>20</v>
      </c>
      <c r="R58" s="829">
        <v>20</v>
      </c>
    </row>
    <row r="59" spans="1:22" s="112" customFormat="1" ht="13.5" thickBot="1" x14ac:dyDescent="0.3">
      <c r="A59" s="823"/>
      <c r="B59" s="825"/>
      <c r="C59" s="780"/>
      <c r="D59" s="669"/>
      <c r="E59" s="790"/>
      <c r="F59" s="786"/>
      <c r="G59" s="788"/>
      <c r="H59" s="213" t="s">
        <v>18</v>
      </c>
      <c r="I59" s="325">
        <f>J59+L59</f>
        <v>80</v>
      </c>
      <c r="J59" s="326">
        <f>SUM(J58)</f>
        <v>80</v>
      </c>
      <c r="K59" s="326"/>
      <c r="L59" s="327"/>
      <c r="M59" s="328">
        <f>SUM(M58)</f>
        <v>90</v>
      </c>
      <c r="N59" s="329">
        <f>SUM(N58)</f>
        <v>95</v>
      </c>
      <c r="O59" s="799"/>
      <c r="P59" s="803"/>
      <c r="Q59" s="805"/>
      <c r="R59" s="830"/>
    </row>
    <row r="60" spans="1:22" s="112" customFormat="1" ht="12.75" customHeight="1" x14ac:dyDescent="0.25">
      <c r="A60" s="762" t="s">
        <v>13</v>
      </c>
      <c r="B60" s="764" t="s">
        <v>19</v>
      </c>
      <c r="C60" s="330" t="s">
        <v>28</v>
      </c>
      <c r="D60" s="831" t="s">
        <v>34</v>
      </c>
      <c r="E60" s="331"/>
      <c r="F60" s="196">
        <v>10</v>
      </c>
      <c r="G60" s="332" t="s">
        <v>35</v>
      </c>
      <c r="H60" s="333" t="s">
        <v>27</v>
      </c>
      <c r="I60" s="334">
        <f>J60+L60</f>
        <v>150</v>
      </c>
      <c r="J60" s="335">
        <v>120</v>
      </c>
      <c r="K60" s="335"/>
      <c r="L60" s="336">
        <v>30</v>
      </c>
      <c r="M60" s="128">
        <v>150</v>
      </c>
      <c r="N60" s="287">
        <v>150</v>
      </c>
      <c r="O60" s="794" t="s">
        <v>61</v>
      </c>
      <c r="P60" s="303">
        <v>5</v>
      </c>
      <c r="Q60" s="304">
        <v>5</v>
      </c>
      <c r="R60" s="305">
        <v>5</v>
      </c>
    </row>
    <row r="61" spans="1:22" s="112" customFormat="1" x14ac:dyDescent="0.25">
      <c r="A61" s="777"/>
      <c r="B61" s="778"/>
      <c r="C61" s="337"/>
      <c r="D61" s="832"/>
      <c r="E61" s="338"/>
      <c r="F61" s="339"/>
      <c r="G61" s="340"/>
      <c r="H61" s="341" t="s">
        <v>21</v>
      </c>
      <c r="I61" s="342">
        <f t="shared" ref="I61" si="5">J61+L61</f>
        <v>161.30000000000001</v>
      </c>
      <c r="J61" s="343">
        <v>101.3</v>
      </c>
      <c r="K61" s="343"/>
      <c r="L61" s="344">
        <v>60</v>
      </c>
      <c r="M61" s="345">
        <v>174.4</v>
      </c>
      <c r="N61" s="346">
        <v>174.4</v>
      </c>
      <c r="O61" s="795"/>
      <c r="P61" s="288"/>
      <c r="Q61" s="289"/>
      <c r="R61" s="347"/>
    </row>
    <row r="62" spans="1:22" s="112" customFormat="1" ht="13.5" thickBot="1" x14ac:dyDescent="0.3">
      <c r="A62" s="14"/>
      <c r="B62" s="15"/>
      <c r="C62" s="337"/>
      <c r="D62" s="833"/>
      <c r="E62" s="338"/>
      <c r="F62" s="339"/>
      <c r="G62" s="340"/>
      <c r="H62" s="213" t="s">
        <v>18</v>
      </c>
      <c r="I62" s="325">
        <f>J62+L62</f>
        <v>311.3</v>
      </c>
      <c r="J62" s="326">
        <f>SUM(J60:J61)</f>
        <v>221.3</v>
      </c>
      <c r="K62" s="326"/>
      <c r="L62" s="327">
        <f>SUM(L60:L61)</f>
        <v>90</v>
      </c>
      <c r="M62" s="328">
        <f>SUM(M60:M61)</f>
        <v>324.39999999999998</v>
      </c>
      <c r="N62" s="329">
        <f>SUM(N60:N61)</f>
        <v>324.39999999999998</v>
      </c>
      <c r="O62" s="348"/>
      <c r="P62" s="288"/>
      <c r="Q62" s="289"/>
      <c r="R62" s="347"/>
    </row>
    <row r="63" spans="1:22" s="112" customFormat="1" ht="25.5" customHeight="1" x14ac:dyDescent="0.25">
      <c r="A63" s="762" t="s">
        <v>13</v>
      </c>
      <c r="B63" s="764" t="s">
        <v>19</v>
      </c>
      <c r="C63" s="330" t="s">
        <v>36</v>
      </c>
      <c r="D63" s="791" t="s">
        <v>37</v>
      </c>
      <c r="E63" s="808" t="s">
        <v>170</v>
      </c>
      <c r="F63" s="196">
        <v>10</v>
      </c>
      <c r="G63" s="297" t="s">
        <v>26</v>
      </c>
      <c r="H63" s="349" t="s">
        <v>27</v>
      </c>
      <c r="I63" s="350">
        <f>J63+L63</f>
        <v>55.1</v>
      </c>
      <c r="J63" s="351">
        <v>55.1</v>
      </c>
      <c r="K63" s="351"/>
      <c r="L63" s="352"/>
      <c r="M63" s="150">
        <v>55.1</v>
      </c>
      <c r="N63" s="353">
        <v>55.1</v>
      </c>
      <c r="O63" s="794" t="s">
        <v>98</v>
      </c>
      <c r="P63" s="303">
        <v>16</v>
      </c>
      <c r="Q63" s="304">
        <v>16</v>
      </c>
      <c r="R63" s="305">
        <v>16</v>
      </c>
    </row>
    <row r="64" spans="1:22" s="112" customFormat="1" ht="25.5" customHeight="1" x14ac:dyDescent="0.25">
      <c r="A64" s="777"/>
      <c r="B64" s="778"/>
      <c r="C64" s="337"/>
      <c r="D64" s="792"/>
      <c r="E64" s="809"/>
      <c r="F64" s="354"/>
      <c r="G64" s="355"/>
      <c r="H64" s="147" t="s">
        <v>21</v>
      </c>
      <c r="I64" s="356">
        <f>J64+L64</f>
        <v>578.5</v>
      </c>
      <c r="J64" s="357">
        <v>578.5</v>
      </c>
      <c r="K64" s="357"/>
      <c r="L64" s="358"/>
      <c r="M64" s="142">
        <v>551</v>
      </c>
      <c r="N64" s="359">
        <v>551</v>
      </c>
      <c r="O64" s="795"/>
      <c r="P64" s="288"/>
      <c r="Q64" s="289"/>
      <c r="R64" s="347"/>
    </row>
    <row r="65" spans="1:18" s="112" customFormat="1" ht="13.5" thickBot="1" x14ac:dyDescent="0.3">
      <c r="A65" s="14"/>
      <c r="B65" s="15"/>
      <c r="C65" s="337"/>
      <c r="D65" s="793"/>
      <c r="E65" s="810"/>
      <c r="F65" s="354"/>
      <c r="G65" s="355"/>
      <c r="H65" s="94" t="s">
        <v>18</v>
      </c>
      <c r="I65" s="325">
        <f>J65+L65</f>
        <v>633.6</v>
      </c>
      <c r="J65" s="326">
        <f>SUM(J63:J64)</f>
        <v>633.6</v>
      </c>
      <c r="K65" s="326"/>
      <c r="L65" s="327"/>
      <c r="M65" s="328">
        <f>SUM(M63:M64)</f>
        <v>606.1</v>
      </c>
      <c r="N65" s="329">
        <f>SUM(N63:N64)</f>
        <v>606.1</v>
      </c>
      <c r="O65" s="348"/>
      <c r="P65" s="288"/>
      <c r="Q65" s="289"/>
      <c r="R65" s="347"/>
    </row>
    <row r="66" spans="1:18" s="112" customFormat="1" ht="15.75" customHeight="1" x14ac:dyDescent="0.25">
      <c r="A66" s="762" t="s">
        <v>13</v>
      </c>
      <c r="B66" s="764" t="s">
        <v>19</v>
      </c>
      <c r="C66" s="330" t="s">
        <v>38</v>
      </c>
      <c r="D66" s="826" t="s">
        <v>177</v>
      </c>
      <c r="E66" s="360"/>
      <c r="F66" s="196">
        <v>10</v>
      </c>
      <c r="G66" s="101" t="s">
        <v>79</v>
      </c>
      <c r="H66" s="284" t="s">
        <v>21</v>
      </c>
      <c r="I66" s="5">
        <f>J66+L66</f>
        <v>500</v>
      </c>
      <c r="J66" s="4">
        <v>500</v>
      </c>
      <c r="K66" s="4"/>
      <c r="L66" s="286"/>
      <c r="M66" s="128">
        <v>515</v>
      </c>
      <c r="N66" s="324">
        <v>515</v>
      </c>
      <c r="O66" s="794" t="s">
        <v>98</v>
      </c>
      <c r="P66" s="303"/>
      <c r="Q66" s="304"/>
      <c r="R66" s="305"/>
    </row>
    <row r="67" spans="1:18" s="112" customFormat="1" x14ac:dyDescent="0.25">
      <c r="A67" s="777"/>
      <c r="B67" s="778"/>
      <c r="C67" s="337"/>
      <c r="D67" s="827"/>
      <c r="E67" s="361"/>
      <c r="F67" s="354"/>
      <c r="G67" s="362">
        <v>3</v>
      </c>
      <c r="H67" s="147"/>
      <c r="I67" s="6"/>
      <c r="J67" s="7"/>
      <c r="K67" s="7"/>
      <c r="L67" s="363"/>
      <c r="M67" s="150"/>
      <c r="N67" s="353"/>
      <c r="O67" s="795"/>
      <c r="P67" s="288"/>
      <c r="Q67" s="289"/>
      <c r="R67" s="347"/>
    </row>
    <row r="68" spans="1:18" s="112" customFormat="1" ht="13.5" thickBot="1" x14ac:dyDescent="0.3">
      <c r="A68" s="23"/>
      <c r="B68" s="24"/>
      <c r="C68" s="364"/>
      <c r="D68" s="828"/>
      <c r="E68" s="365"/>
      <c r="F68" s="366"/>
      <c r="G68" s="367">
        <v>6</v>
      </c>
      <c r="H68" s="94" t="s">
        <v>18</v>
      </c>
      <c r="I68" s="368">
        <f>J68+L68</f>
        <v>500</v>
      </c>
      <c r="J68" s="326">
        <f>SUM(J66:J67)</f>
        <v>500</v>
      </c>
      <c r="K68" s="369"/>
      <c r="L68" s="327"/>
      <c r="M68" s="328">
        <f>SUM(M66:M67)</f>
        <v>515</v>
      </c>
      <c r="N68" s="329">
        <f>SUM(N66:N67)</f>
        <v>515</v>
      </c>
      <c r="O68" s="370"/>
      <c r="P68" s="371"/>
      <c r="Q68" s="372"/>
      <c r="R68" s="373"/>
    </row>
    <row r="69" spans="1:18" s="112" customFormat="1" ht="15.75" customHeight="1" x14ac:dyDescent="0.25">
      <c r="A69" s="762" t="s">
        <v>13</v>
      </c>
      <c r="B69" s="764" t="s">
        <v>19</v>
      </c>
      <c r="C69" s="330" t="s">
        <v>78</v>
      </c>
      <c r="D69" s="791" t="s">
        <v>103</v>
      </c>
      <c r="E69" s="819" t="s">
        <v>171</v>
      </c>
      <c r="F69" s="783" t="s">
        <v>16</v>
      </c>
      <c r="G69" s="835" t="s">
        <v>26</v>
      </c>
      <c r="H69" s="125" t="s">
        <v>41</v>
      </c>
      <c r="I69" s="158">
        <f>J69+L69</f>
        <v>494.79999999999995</v>
      </c>
      <c r="J69" s="159">
        <v>191.4</v>
      </c>
      <c r="K69" s="159"/>
      <c r="L69" s="160">
        <v>303.39999999999998</v>
      </c>
      <c r="M69" s="374">
        <v>382.6</v>
      </c>
      <c r="N69" s="375">
        <v>382.6</v>
      </c>
      <c r="O69" s="376" t="s">
        <v>80</v>
      </c>
      <c r="P69" s="130">
        <v>50</v>
      </c>
      <c r="Q69" s="131">
        <v>50</v>
      </c>
      <c r="R69" s="132">
        <v>50</v>
      </c>
    </row>
    <row r="70" spans="1:18" s="112" customFormat="1" ht="15.75" customHeight="1" x14ac:dyDescent="0.25">
      <c r="A70" s="777"/>
      <c r="B70" s="778"/>
      <c r="C70" s="337"/>
      <c r="D70" s="792"/>
      <c r="E70" s="820"/>
      <c r="F70" s="834"/>
      <c r="G70" s="836"/>
      <c r="H70" s="377" t="s">
        <v>17</v>
      </c>
      <c r="I70" s="378"/>
      <c r="J70" s="379"/>
      <c r="K70" s="379"/>
      <c r="L70" s="380"/>
      <c r="M70" s="272">
        <v>561.6</v>
      </c>
      <c r="N70" s="271">
        <v>561.6</v>
      </c>
      <c r="O70" s="381" t="s">
        <v>81</v>
      </c>
      <c r="P70" s="382">
        <v>6</v>
      </c>
      <c r="Q70" s="383">
        <v>6</v>
      </c>
      <c r="R70" s="384">
        <v>6</v>
      </c>
    </row>
    <row r="71" spans="1:18" s="112" customFormat="1" ht="24.75" thickBot="1" x14ac:dyDescent="0.3">
      <c r="A71" s="14"/>
      <c r="B71" s="15"/>
      <c r="C71" s="364"/>
      <c r="D71" s="793"/>
      <c r="E71" s="821"/>
      <c r="F71" s="784"/>
      <c r="G71" s="837"/>
      <c r="H71" s="63" t="s">
        <v>18</v>
      </c>
      <c r="I71" s="385">
        <f>L71+J71</f>
        <v>494.79999999999995</v>
      </c>
      <c r="J71" s="386">
        <f>SUM(J69:J70)</f>
        <v>191.4</v>
      </c>
      <c r="K71" s="386"/>
      <c r="L71" s="387">
        <f>SUM(L69:L70)</f>
        <v>303.39999999999998</v>
      </c>
      <c r="M71" s="388">
        <f>SUM(M69:M70)</f>
        <v>944.2</v>
      </c>
      <c r="N71" s="283">
        <f>SUM(N69:N70)</f>
        <v>944.2</v>
      </c>
      <c r="O71" s="389" t="s">
        <v>99</v>
      </c>
      <c r="P71" s="390">
        <v>9.25</v>
      </c>
      <c r="Q71" s="256">
        <v>9.25</v>
      </c>
      <c r="R71" s="391">
        <v>9.25</v>
      </c>
    </row>
    <row r="72" spans="1:18" s="112" customFormat="1" ht="14.25" customHeight="1" x14ac:dyDescent="0.25">
      <c r="A72" s="8" t="s">
        <v>13</v>
      </c>
      <c r="B72" s="9" t="s">
        <v>19</v>
      </c>
      <c r="C72" s="330" t="s">
        <v>102</v>
      </c>
      <c r="D72" s="791" t="s">
        <v>104</v>
      </c>
      <c r="E72" s="781"/>
      <c r="F72" s="783" t="s">
        <v>16</v>
      </c>
      <c r="G72" s="835" t="s">
        <v>26</v>
      </c>
      <c r="H72" s="125" t="s">
        <v>27</v>
      </c>
      <c r="I72" s="158">
        <f>J72+L72</f>
        <v>15</v>
      </c>
      <c r="J72" s="159">
        <v>15</v>
      </c>
      <c r="K72" s="159"/>
      <c r="L72" s="160"/>
      <c r="M72" s="374"/>
      <c r="N72" s="375"/>
      <c r="O72" s="839" t="s">
        <v>105</v>
      </c>
      <c r="P72" s="846">
        <v>1</v>
      </c>
      <c r="Q72" s="845"/>
      <c r="R72" s="840"/>
    </row>
    <row r="73" spans="1:18" s="112" customFormat="1" ht="13.5" thickBot="1" x14ac:dyDescent="0.3">
      <c r="A73" s="23"/>
      <c r="B73" s="24"/>
      <c r="C73" s="364"/>
      <c r="D73" s="793"/>
      <c r="E73" s="782"/>
      <c r="F73" s="784"/>
      <c r="G73" s="837"/>
      <c r="H73" s="63" t="s">
        <v>18</v>
      </c>
      <c r="I73" s="385">
        <f>L73+J73</f>
        <v>15</v>
      </c>
      <c r="J73" s="386">
        <f>SUM(J72:J72)</f>
        <v>15</v>
      </c>
      <c r="K73" s="386"/>
      <c r="L73" s="387">
        <f>SUM(L72:L72)</f>
        <v>0</v>
      </c>
      <c r="M73" s="388">
        <f>SUM(M72:M72)</f>
        <v>0</v>
      </c>
      <c r="N73" s="283">
        <f>SUM(N72:N72)</f>
        <v>0</v>
      </c>
      <c r="O73" s="812"/>
      <c r="P73" s="847"/>
      <c r="Q73" s="798"/>
      <c r="R73" s="841"/>
    </row>
    <row r="74" spans="1:18" s="112" customFormat="1" ht="39.75" customHeight="1" x14ac:dyDescent="0.25">
      <c r="A74" s="8" t="s">
        <v>13</v>
      </c>
      <c r="B74" s="9" t="s">
        <v>19</v>
      </c>
      <c r="C74" s="330" t="s">
        <v>16</v>
      </c>
      <c r="D74" s="791" t="s">
        <v>120</v>
      </c>
      <c r="E74" s="781"/>
      <c r="F74" s="783" t="s">
        <v>16</v>
      </c>
      <c r="G74" s="835" t="s">
        <v>26</v>
      </c>
      <c r="H74" s="125" t="s">
        <v>27</v>
      </c>
      <c r="I74" s="158"/>
      <c r="J74" s="159"/>
      <c r="K74" s="159"/>
      <c r="L74" s="160"/>
      <c r="M74" s="374">
        <v>10</v>
      </c>
      <c r="N74" s="375"/>
      <c r="O74" s="839" t="s">
        <v>121</v>
      </c>
      <c r="P74" s="846"/>
      <c r="Q74" s="845">
        <v>1</v>
      </c>
      <c r="R74" s="840"/>
    </row>
    <row r="75" spans="1:18" s="112" customFormat="1" ht="13.5" thickBot="1" x14ac:dyDescent="0.3">
      <c r="A75" s="23"/>
      <c r="B75" s="24"/>
      <c r="C75" s="364"/>
      <c r="D75" s="793"/>
      <c r="E75" s="782"/>
      <c r="F75" s="784"/>
      <c r="G75" s="837"/>
      <c r="H75" s="63" t="s">
        <v>18</v>
      </c>
      <c r="I75" s="385">
        <f>L75+J75</f>
        <v>0</v>
      </c>
      <c r="J75" s="386">
        <f>SUM(J74:J74)</f>
        <v>0</v>
      </c>
      <c r="K75" s="386"/>
      <c r="L75" s="387">
        <f>SUM(L74:L74)</f>
        <v>0</v>
      </c>
      <c r="M75" s="388">
        <f>SUM(M74:M74)</f>
        <v>10</v>
      </c>
      <c r="N75" s="283">
        <f>SUM(N74:N74)</f>
        <v>0</v>
      </c>
      <c r="O75" s="812"/>
      <c r="P75" s="847"/>
      <c r="Q75" s="798"/>
      <c r="R75" s="841"/>
    </row>
    <row r="76" spans="1:18" s="112" customFormat="1" ht="13.5" thickBot="1" x14ac:dyDescent="0.3">
      <c r="A76" s="119" t="s">
        <v>13</v>
      </c>
      <c r="B76" s="120" t="s">
        <v>19</v>
      </c>
      <c r="C76" s="852" t="s">
        <v>30</v>
      </c>
      <c r="D76" s="852"/>
      <c r="E76" s="852"/>
      <c r="F76" s="852"/>
      <c r="G76" s="852"/>
      <c r="H76" s="853"/>
      <c r="I76" s="392">
        <f t="shared" ref="I76:N76" si="6">I75+I73+I71+I68+I65+I62+I59+I57+I51+I49</f>
        <v>15650.400000000001</v>
      </c>
      <c r="J76" s="393">
        <f t="shared" si="6"/>
        <v>15254</v>
      </c>
      <c r="K76" s="393">
        <f t="shared" si="6"/>
        <v>6522.4999999999991</v>
      </c>
      <c r="L76" s="394">
        <f t="shared" si="6"/>
        <v>396.4</v>
      </c>
      <c r="M76" s="392">
        <f t="shared" si="6"/>
        <v>19402.8</v>
      </c>
      <c r="N76" s="392">
        <f t="shared" si="6"/>
        <v>19184.8</v>
      </c>
      <c r="O76" s="854"/>
      <c r="P76" s="855"/>
      <c r="Q76" s="855"/>
      <c r="R76" s="856"/>
    </row>
    <row r="77" spans="1:18" s="112" customFormat="1" ht="13.5" thickBot="1" x14ac:dyDescent="0.3">
      <c r="A77" s="395" t="s">
        <v>13</v>
      </c>
      <c r="B77" s="120" t="s">
        <v>22</v>
      </c>
      <c r="C77" s="842" t="s">
        <v>39</v>
      </c>
      <c r="D77" s="842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4"/>
    </row>
    <row r="78" spans="1:18" s="113" customFormat="1" ht="38.25" x14ac:dyDescent="0.25">
      <c r="A78" s="8" t="s">
        <v>13</v>
      </c>
      <c r="B78" s="9" t="s">
        <v>22</v>
      </c>
      <c r="C78" s="396" t="s">
        <v>13</v>
      </c>
      <c r="D78" s="98" t="s">
        <v>40</v>
      </c>
      <c r="E78" s="397" t="s">
        <v>172</v>
      </c>
      <c r="F78" s="398" t="s">
        <v>16</v>
      </c>
      <c r="G78" s="399">
        <v>5</v>
      </c>
      <c r="H78" s="400" t="s">
        <v>53</v>
      </c>
      <c r="I78" s="401">
        <f>J78+L78</f>
        <v>1008.2</v>
      </c>
      <c r="J78" s="299"/>
      <c r="K78" s="299"/>
      <c r="L78" s="402">
        <v>1008.2</v>
      </c>
      <c r="M78" s="300"/>
      <c r="N78" s="301"/>
      <c r="O78" s="403" t="s">
        <v>127</v>
      </c>
      <c r="P78" s="404">
        <v>4</v>
      </c>
      <c r="Q78" s="229"/>
      <c r="R78" s="405"/>
    </row>
    <row r="79" spans="1:18" s="113" customFormat="1" ht="14.25" customHeight="1" x14ac:dyDescent="0.25">
      <c r="A79" s="14"/>
      <c r="B79" s="15"/>
      <c r="C79" s="857"/>
      <c r="D79" s="858" t="s">
        <v>178</v>
      </c>
      <c r="E79" s="859" t="s">
        <v>123</v>
      </c>
      <c r="F79" s="406"/>
      <c r="G79" s="407"/>
      <c r="H79" s="408" t="s">
        <v>27</v>
      </c>
      <c r="I79" s="409">
        <f>J79+L79</f>
        <v>3.6</v>
      </c>
      <c r="J79" s="410">
        <v>3.6</v>
      </c>
      <c r="K79" s="410">
        <v>2.4</v>
      </c>
      <c r="L79" s="411"/>
      <c r="M79" s="412"/>
      <c r="N79" s="413"/>
      <c r="O79" s="671"/>
      <c r="P79" s="414"/>
      <c r="Q79" s="415"/>
      <c r="R79" s="416"/>
    </row>
    <row r="80" spans="1:18" s="113" customFormat="1" ht="14.25" customHeight="1" x14ac:dyDescent="0.25">
      <c r="A80" s="14"/>
      <c r="B80" s="15"/>
      <c r="C80" s="857"/>
      <c r="D80" s="683"/>
      <c r="E80" s="860"/>
      <c r="F80" s="406"/>
      <c r="G80" s="407"/>
      <c r="H80" s="408" t="s">
        <v>41</v>
      </c>
      <c r="I80" s="409">
        <f>J80+L80</f>
        <v>4952.1000000000004</v>
      </c>
      <c r="J80" s="417">
        <v>40</v>
      </c>
      <c r="K80" s="417">
        <v>25.3</v>
      </c>
      <c r="L80" s="417">
        <v>4912.1000000000004</v>
      </c>
      <c r="M80" s="48"/>
      <c r="N80" s="49"/>
      <c r="O80" s="671"/>
      <c r="P80" s="414"/>
      <c r="Q80" s="415"/>
      <c r="R80" s="416"/>
    </row>
    <row r="81" spans="1:21" s="113" customFormat="1" ht="14.25" customHeight="1" x14ac:dyDescent="0.25">
      <c r="A81" s="14"/>
      <c r="B81" s="15"/>
      <c r="C81" s="857"/>
      <c r="D81" s="683"/>
      <c r="E81" s="861"/>
      <c r="F81" s="418"/>
      <c r="G81" s="419"/>
      <c r="H81" s="420"/>
      <c r="I81" s="421"/>
      <c r="J81" s="422"/>
      <c r="K81" s="422"/>
      <c r="L81" s="422"/>
      <c r="M81" s="423"/>
      <c r="N81" s="424"/>
      <c r="O81" s="671"/>
      <c r="P81" s="425"/>
      <c r="Q81" s="415"/>
      <c r="R81" s="416"/>
    </row>
    <row r="82" spans="1:21" s="113" customFormat="1" ht="21.75" customHeight="1" x14ac:dyDescent="0.25">
      <c r="A82" s="14"/>
      <c r="B82" s="15"/>
      <c r="C82" s="426"/>
      <c r="D82" s="858" t="s">
        <v>179</v>
      </c>
      <c r="E82" s="850" t="s">
        <v>123</v>
      </c>
      <c r="F82" s="427"/>
      <c r="G82" s="428"/>
      <c r="H82" s="429"/>
      <c r="I82" s="430"/>
      <c r="J82" s="431"/>
      <c r="K82" s="431"/>
      <c r="L82" s="432"/>
      <c r="M82" s="412"/>
      <c r="N82" s="413"/>
      <c r="O82" s="671"/>
      <c r="P82" s="414"/>
      <c r="Q82" s="415"/>
      <c r="R82" s="416"/>
    </row>
    <row r="83" spans="1:21" s="113" customFormat="1" ht="21.75" customHeight="1" x14ac:dyDescent="0.25">
      <c r="A83" s="14"/>
      <c r="B83" s="15"/>
      <c r="C83" s="426"/>
      <c r="D83" s="683"/>
      <c r="E83" s="851"/>
      <c r="F83" s="268"/>
      <c r="G83" s="433"/>
      <c r="H83" s="408"/>
      <c r="I83" s="434"/>
      <c r="J83" s="417"/>
      <c r="K83" s="417"/>
      <c r="L83" s="411"/>
      <c r="M83" s="48"/>
      <c r="N83" s="49"/>
      <c r="O83" s="671"/>
      <c r="P83" s="414"/>
      <c r="Q83" s="415"/>
      <c r="R83" s="416"/>
    </row>
    <row r="84" spans="1:21" s="113" customFormat="1" ht="21" customHeight="1" x14ac:dyDescent="0.25">
      <c r="A84" s="14"/>
      <c r="B84" s="15"/>
      <c r="C84" s="426"/>
      <c r="D84" s="858" t="s">
        <v>180</v>
      </c>
      <c r="E84" s="850" t="s">
        <v>123</v>
      </c>
      <c r="F84" s="427"/>
      <c r="G84" s="428"/>
      <c r="H84" s="429"/>
      <c r="I84" s="434"/>
      <c r="J84" s="417"/>
      <c r="K84" s="417"/>
      <c r="L84" s="411"/>
      <c r="M84" s="412"/>
      <c r="N84" s="413"/>
      <c r="O84" s="671"/>
      <c r="P84" s="414"/>
      <c r="Q84" s="415"/>
      <c r="R84" s="416"/>
    </row>
    <row r="85" spans="1:21" s="113" customFormat="1" ht="21" customHeight="1" x14ac:dyDescent="0.25">
      <c r="A85" s="14"/>
      <c r="B85" s="15"/>
      <c r="C85" s="426"/>
      <c r="D85" s="683"/>
      <c r="E85" s="851"/>
      <c r="F85" s="268"/>
      <c r="G85" s="433"/>
      <c r="H85" s="408"/>
      <c r="I85" s="434"/>
      <c r="J85" s="417"/>
      <c r="K85" s="417"/>
      <c r="L85" s="411"/>
      <c r="M85" s="48"/>
      <c r="N85" s="49"/>
      <c r="O85" s="671"/>
      <c r="P85" s="414"/>
      <c r="Q85" s="415"/>
      <c r="R85" s="416"/>
    </row>
    <row r="86" spans="1:21" s="113" customFormat="1" ht="18.75" customHeight="1" x14ac:dyDescent="0.25">
      <c r="A86" s="14"/>
      <c r="B86" s="15"/>
      <c r="C86" s="426"/>
      <c r="D86" s="863" t="s">
        <v>124</v>
      </c>
      <c r="E86" s="850" t="s">
        <v>123</v>
      </c>
      <c r="F86" s="427"/>
      <c r="G86" s="428"/>
      <c r="H86" s="408"/>
      <c r="I86" s="409"/>
      <c r="J86" s="410"/>
      <c r="K86" s="410"/>
      <c r="L86" s="417"/>
      <c r="M86" s="412"/>
      <c r="N86" s="413"/>
      <c r="O86" s="671"/>
      <c r="P86" s="414"/>
      <c r="Q86" s="415"/>
      <c r="R86" s="416"/>
    </row>
    <row r="87" spans="1:21" s="113" customFormat="1" ht="18.75" customHeight="1" x14ac:dyDescent="0.25">
      <c r="A87" s="14"/>
      <c r="B87" s="15"/>
      <c r="C87" s="426"/>
      <c r="D87" s="864"/>
      <c r="E87" s="851"/>
      <c r="F87" s="268"/>
      <c r="G87" s="433"/>
      <c r="H87" s="435"/>
      <c r="I87" s="409"/>
      <c r="J87" s="47"/>
      <c r="K87" s="47"/>
      <c r="L87" s="436"/>
      <c r="M87" s="48"/>
      <c r="N87" s="49"/>
      <c r="O87" s="671"/>
      <c r="P87" s="414"/>
      <c r="Q87" s="415"/>
      <c r="R87" s="416"/>
    </row>
    <row r="88" spans="1:21" s="113" customFormat="1" ht="18.75" customHeight="1" x14ac:dyDescent="0.25">
      <c r="A88" s="14"/>
      <c r="B88" s="15"/>
      <c r="C88" s="426"/>
      <c r="D88" s="864"/>
      <c r="E88" s="851"/>
      <c r="F88" s="268"/>
      <c r="G88" s="433"/>
      <c r="H88" s="408"/>
      <c r="I88" s="409"/>
      <c r="J88" s="410"/>
      <c r="K88" s="410"/>
      <c r="L88" s="417"/>
      <c r="M88" s="412"/>
      <c r="N88" s="413"/>
      <c r="O88" s="671"/>
      <c r="P88" s="414"/>
      <c r="Q88" s="415"/>
      <c r="R88" s="416"/>
    </row>
    <row r="89" spans="1:21" s="113" customFormat="1" ht="13.5" thickBot="1" x14ac:dyDescent="0.3">
      <c r="A89" s="23"/>
      <c r="B89" s="24"/>
      <c r="C89" s="437"/>
      <c r="D89" s="865"/>
      <c r="E89" s="862"/>
      <c r="F89" s="438"/>
      <c r="G89" s="439"/>
      <c r="H89" s="440" t="s">
        <v>18</v>
      </c>
      <c r="I89" s="441">
        <f>SUM(I78:I88)</f>
        <v>5963.9000000000005</v>
      </c>
      <c r="J89" s="442">
        <f>SUM(J78:J88)</f>
        <v>43.6</v>
      </c>
      <c r="K89" s="442">
        <f>SUM(K78:K88)</f>
        <v>27.7</v>
      </c>
      <c r="L89" s="443">
        <f>SUM(L78:L88)</f>
        <v>5920.3</v>
      </c>
      <c r="M89" s="444">
        <f>SUM(M86:M88)</f>
        <v>0</v>
      </c>
      <c r="N89" s="445">
        <f>SUM(N86:N88)</f>
        <v>0</v>
      </c>
      <c r="O89" s="838"/>
      <c r="P89" s="446"/>
      <c r="Q89" s="447"/>
      <c r="R89" s="448"/>
    </row>
    <row r="90" spans="1:21" s="113" customFormat="1" ht="41.25" customHeight="1" thickBot="1" x14ac:dyDescent="0.3">
      <c r="A90" s="119" t="s">
        <v>13</v>
      </c>
      <c r="B90" s="120" t="s">
        <v>22</v>
      </c>
      <c r="C90" s="449" t="s">
        <v>19</v>
      </c>
      <c r="D90" s="450" t="s">
        <v>43</v>
      </c>
      <c r="E90" s="451" t="s">
        <v>62</v>
      </c>
      <c r="F90" s="452" t="s">
        <v>16</v>
      </c>
      <c r="G90" s="453">
        <v>5</v>
      </c>
      <c r="H90" s="454" t="s">
        <v>27</v>
      </c>
      <c r="I90" s="455">
        <f>J90+L90</f>
        <v>482</v>
      </c>
      <c r="J90" s="456"/>
      <c r="K90" s="456"/>
      <c r="L90" s="457">
        <v>482</v>
      </c>
      <c r="M90" s="458">
        <v>70</v>
      </c>
      <c r="N90" s="459">
        <v>1201.7</v>
      </c>
      <c r="O90" s="460"/>
      <c r="P90" s="461"/>
      <c r="Q90" s="462"/>
      <c r="R90" s="463"/>
    </row>
    <row r="91" spans="1:21" s="113" customFormat="1" ht="32.25" customHeight="1" x14ac:dyDescent="0.25">
      <c r="A91" s="14"/>
      <c r="B91" s="15"/>
      <c r="C91" s="426"/>
      <c r="D91" s="683" t="s">
        <v>181</v>
      </c>
      <c r="E91" s="848"/>
      <c r="F91" s="268"/>
      <c r="G91" s="849"/>
      <c r="H91" s="464" t="s">
        <v>53</v>
      </c>
      <c r="I91" s="465">
        <f>J91+L91</f>
        <v>0</v>
      </c>
      <c r="J91" s="55"/>
      <c r="K91" s="55"/>
      <c r="L91" s="466"/>
      <c r="M91" s="467">
        <v>960.8</v>
      </c>
      <c r="N91" s="468"/>
      <c r="O91" s="671" t="s">
        <v>150</v>
      </c>
      <c r="P91" s="425">
        <v>1</v>
      </c>
      <c r="Q91" s="415">
        <v>1</v>
      </c>
      <c r="R91" s="416"/>
    </row>
    <row r="92" spans="1:21" s="113" customFormat="1" ht="32.25" customHeight="1" x14ac:dyDescent="0.25">
      <c r="A92" s="14"/>
      <c r="B92" s="15"/>
      <c r="C92" s="426"/>
      <c r="D92" s="683"/>
      <c r="E92" s="848"/>
      <c r="F92" s="268"/>
      <c r="G92" s="849"/>
      <c r="H92" s="429" t="s">
        <v>41</v>
      </c>
      <c r="I92" s="469">
        <f>J92+L92</f>
        <v>705.2</v>
      </c>
      <c r="J92" s="431"/>
      <c r="K92" s="431"/>
      <c r="L92" s="431">
        <v>705.2</v>
      </c>
      <c r="M92" s="412"/>
      <c r="N92" s="413">
        <v>1201.5999999999999</v>
      </c>
      <c r="O92" s="671"/>
      <c r="P92" s="425"/>
      <c r="Q92" s="415"/>
      <c r="R92" s="416"/>
    </row>
    <row r="93" spans="1:21" s="113" customFormat="1" ht="32.25" customHeight="1" x14ac:dyDescent="0.25">
      <c r="A93" s="14"/>
      <c r="B93" s="15"/>
      <c r="C93" s="426"/>
      <c r="D93" s="683"/>
      <c r="E93" s="848"/>
      <c r="F93" s="268"/>
      <c r="G93" s="849"/>
      <c r="H93" s="429" t="s">
        <v>21</v>
      </c>
      <c r="I93" s="469">
        <f>J93+L93</f>
        <v>124.5</v>
      </c>
      <c r="J93" s="431"/>
      <c r="K93" s="431"/>
      <c r="L93" s="431">
        <v>124.5</v>
      </c>
      <c r="M93" s="48"/>
      <c r="N93" s="49"/>
      <c r="O93" s="470"/>
      <c r="P93" s="425"/>
      <c r="Q93" s="415"/>
      <c r="R93" s="416"/>
    </row>
    <row r="94" spans="1:21" s="113" customFormat="1" ht="20.25" customHeight="1" x14ac:dyDescent="0.25">
      <c r="A94" s="14"/>
      <c r="B94" s="15"/>
      <c r="C94" s="426"/>
      <c r="D94" s="811"/>
      <c r="E94" s="848"/>
      <c r="F94" s="268"/>
      <c r="G94" s="849"/>
      <c r="H94" s="420"/>
      <c r="I94" s="471"/>
      <c r="J94" s="422"/>
      <c r="K94" s="422"/>
      <c r="L94" s="422"/>
      <c r="M94" s="472"/>
      <c r="N94" s="473"/>
      <c r="O94" s="474"/>
      <c r="P94" s="475"/>
      <c r="Q94" s="339"/>
      <c r="R94" s="476"/>
    </row>
    <row r="95" spans="1:21" s="113" customFormat="1" ht="41.25" customHeight="1" x14ac:dyDescent="0.25">
      <c r="A95" s="14"/>
      <c r="B95" s="15"/>
      <c r="C95" s="426"/>
      <c r="D95" s="477" t="s">
        <v>155</v>
      </c>
      <c r="E95" s="478"/>
      <c r="F95" s="268"/>
      <c r="G95" s="212"/>
      <c r="H95" s="420"/>
      <c r="I95" s="471"/>
      <c r="J95" s="422"/>
      <c r="K95" s="422"/>
      <c r="L95" s="422"/>
      <c r="M95" s="472"/>
      <c r="N95" s="473"/>
      <c r="O95" s="474"/>
      <c r="P95" s="475"/>
      <c r="Q95" s="339"/>
      <c r="R95" s="476"/>
    </row>
    <row r="96" spans="1:21" ht="43.5" customHeight="1" x14ac:dyDescent="0.2">
      <c r="A96" s="14"/>
      <c r="B96" s="15"/>
      <c r="C96" s="479"/>
      <c r="D96" s="480" t="s">
        <v>157</v>
      </c>
      <c r="E96" s="899"/>
      <c r="F96" s="481" t="s">
        <v>16</v>
      </c>
      <c r="G96" s="892" t="s">
        <v>35</v>
      </c>
      <c r="H96" s="137" t="s">
        <v>27</v>
      </c>
      <c r="I96" s="482">
        <f>J96+L96</f>
        <v>23</v>
      </c>
      <c r="J96" s="483">
        <v>23</v>
      </c>
      <c r="K96" s="483"/>
      <c r="L96" s="484"/>
      <c r="M96" s="485"/>
      <c r="N96" s="235">
        <v>53.7</v>
      </c>
      <c r="O96" s="486" t="s">
        <v>151</v>
      </c>
      <c r="P96" s="487">
        <v>1</v>
      </c>
      <c r="Q96" s="488">
        <v>1</v>
      </c>
      <c r="R96" s="489">
        <v>3</v>
      </c>
      <c r="U96" s="490"/>
    </row>
    <row r="97" spans="1:21" ht="22.5" customHeight="1" x14ac:dyDescent="0.2">
      <c r="A97" s="777"/>
      <c r="B97" s="778"/>
      <c r="C97" s="901"/>
      <c r="D97" s="894" t="s">
        <v>83</v>
      </c>
      <c r="E97" s="900"/>
      <c r="F97" s="491"/>
      <c r="G97" s="893"/>
      <c r="H97" s="492"/>
      <c r="I97" s="482"/>
      <c r="J97" s="483"/>
      <c r="K97" s="483"/>
      <c r="L97" s="484"/>
      <c r="M97" s="493"/>
      <c r="N97" s="235"/>
      <c r="O97" s="494"/>
      <c r="P97" s="495"/>
      <c r="Q97" s="495"/>
      <c r="R97" s="496"/>
    </row>
    <row r="98" spans="1:21" ht="19.5" customHeight="1" x14ac:dyDescent="0.2">
      <c r="A98" s="777"/>
      <c r="B98" s="778"/>
      <c r="C98" s="901"/>
      <c r="D98" s="895"/>
      <c r="E98" s="900"/>
      <c r="F98" s="491"/>
      <c r="G98" s="893"/>
      <c r="H98" s="497"/>
      <c r="I98" s="216"/>
      <c r="J98" s="498"/>
      <c r="K98" s="498"/>
      <c r="L98" s="215"/>
      <c r="M98" s="499"/>
      <c r="N98" s="500"/>
      <c r="O98" s="54"/>
      <c r="P98" s="501"/>
      <c r="Q98" s="501"/>
      <c r="R98" s="502"/>
      <c r="U98" s="490"/>
    </row>
    <row r="99" spans="1:21" ht="15" customHeight="1" x14ac:dyDescent="0.2">
      <c r="A99" s="14"/>
      <c r="B99" s="15"/>
      <c r="C99" s="503"/>
      <c r="D99" s="894" t="s">
        <v>100</v>
      </c>
      <c r="E99" s="504"/>
      <c r="F99" s="491"/>
      <c r="G99" s="893"/>
      <c r="H99" s="492"/>
      <c r="I99" s="482"/>
      <c r="J99" s="483"/>
      <c r="K99" s="483"/>
      <c r="L99" s="484"/>
      <c r="M99" s="493"/>
      <c r="N99" s="235"/>
      <c r="O99" s="50"/>
      <c r="P99" s="495"/>
      <c r="Q99" s="505"/>
      <c r="R99" s="506"/>
      <c r="U99" s="490"/>
    </row>
    <row r="100" spans="1:21" ht="14.25" customHeight="1" x14ac:dyDescent="0.2">
      <c r="A100" s="507"/>
      <c r="B100" s="508"/>
      <c r="C100" s="503"/>
      <c r="D100" s="895"/>
      <c r="E100" s="504"/>
      <c r="F100" s="491"/>
      <c r="G100" s="509"/>
      <c r="H100" s="510" t="s">
        <v>18</v>
      </c>
      <c r="I100" s="511">
        <f t="shared" ref="I100:N100" si="7">SUM(I90:I99)</f>
        <v>1334.7</v>
      </c>
      <c r="J100" s="512">
        <f t="shared" si="7"/>
        <v>23</v>
      </c>
      <c r="K100" s="513">
        <f t="shared" si="7"/>
        <v>0</v>
      </c>
      <c r="L100" s="514">
        <f t="shared" si="7"/>
        <v>1311.7</v>
      </c>
      <c r="M100" s="515">
        <f t="shared" si="7"/>
        <v>1030.8</v>
      </c>
      <c r="N100" s="516">
        <f t="shared" si="7"/>
        <v>2457</v>
      </c>
      <c r="O100" s="517"/>
      <c r="P100" s="518"/>
      <c r="Q100" s="519"/>
      <c r="R100" s="520"/>
    </row>
    <row r="101" spans="1:21" s="112" customFormat="1" ht="13.5" thickBot="1" x14ac:dyDescent="0.3">
      <c r="A101" s="521" t="s">
        <v>13</v>
      </c>
      <c r="B101" s="522" t="s">
        <v>22</v>
      </c>
      <c r="C101" s="896" t="s">
        <v>30</v>
      </c>
      <c r="D101" s="897"/>
      <c r="E101" s="897"/>
      <c r="F101" s="897"/>
      <c r="G101" s="897"/>
      <c r="H101" s="898"/>
      <c r="I101" s="523">
        <f t="shared" ref="I101:N101" si="8">I100+I89</f>
        <v>7298.6</v>
      </c>
      <c r="J101" s="524">
        <f t="shared" si="8"/>
        <v>66.599999999999994</v>
      </c>
      <c r="K101" s="525">
        <f t="shared" si="8"/>
        <v>27.7</v>
      </c>
      <c r="L101" s="526">
        <f t="shared" si="8"/>
        <v>7232</v>
      </c>
      <c r="M101" s="527">
        <f t="shared" si="8"/>
        <v>1030.8</v>
      </c>
      <c r="N101" s="527">
        <f t="shared" si="8"/>
        <v>2457</v>
      </c>
      <c r="O101" s="880"/>
      <c r="P101" s="881"/>
      <c r="Q101" s="881"/>
      <c r="R101" s="882"/>
    </row>
    <row r="102" spans="1:21" ht="14.25" customHeight="1" thickBot="1" x14ac:dyDescent="0.25">
      <c r="A102" s="119" t="s">
        <v>13</v>
      </c>
      <c r="B102" s="528" t="s">
        <v>24</v>
      </c>
      <c r="C102" s="883" t="s">
        <v>158</v>
      </c>
      <c r="D102" s="884"/>
      <c r="E102" s="884"/>
      <c r="F102" s="884"/>
      <c r="G102" s="884"/>
      <c r="H102" s="884"/>
      <c r="I102" s="884"/>
      <c r="J102" s="884"/>
      <c r="K102" s="884"/>
      <c r="L102" s="884"/>
      <c r="M102" s="884"/>
      <c r="N102" s="884"/>
      <c r="O102" s="884"/>
      <c r="P102" s="884"/>
      <c r="Q102" s="884"/>
      <c r="R102" s="885"/>
    </row>
    <row r="103" spans="1:21" ht="12.75" customHeight="1" x14ac:dyDescent="0.2">
      <c r="A103" s="866" t="s">
        <v>13</v>
      </c>
      <c r="B103" s="868" t="s">
        <v>24</v>
      </c>
      <c r="C103" s="768" t="s">
        <v>13</v>
      </c>
      <c r="D103" s="871" t="s">
        <v>44</v>
      </c>
      <c r="E103" s="889" t="s">
        <v>173</v>
      </c>
      <c r="F103" s="783" t="s">
        <v>36</v>
      </c>
      <c r="G103" s="886" t="s">
        <v>54</v>
      </c>
      <c r="H103" s="400" t="s">
        <v>27</v>
      </c>
      <c r="I103" s="529">
        <f>J103+L103</f>
        <v>280</v>
      </c>
      <c r="J103" s="47"/>
      <c r="K103" s="47"/>
      <c r="L103" s="436">
        <v>280</v>
      </c>
      <c r="M103" s="300">
        <v>150</v>
      </c>
      <c r="N103" s="530">
        <v>150</v>
      </c>
      <c r="O103" s="531" t="s">
        <v>84</v>
      </c>
      <c r="P103" s="532">
        <v>3</v>
      </c>
      <c r="Q103" s="533">
        <v>2</v>
      </c>
      <c r="R103" s="534">
        <v>2</v>
      </c>
    </row>
    <row r="104" spans="1:21" x14ac:dyDescent="0.2">
      <c r="A104" s="777"/>
      <c r="B104" s="778"/>
      <c r="C104" s="769"/>
      <c r="D104" s="872"/>
      <c r="E104" s="890"/>
      <c r="F104" s="834"/>
      <c r="G104" s="887"/>
      <c r="H104" s="408" t="s">
        <v>21</v>
      </c>
      <c r="I104" s="535"/>
      <c r="J104" s="536"/>
      <c r="K104" s="410"/>
      <c r="L104" s="536"/>
      <c r="M104" s="412">
        <v>2000</v>
      </c>
      <c r="N104" s="413">
        <v>2000</v>
      </c>
      <c r="O104" s="537"/>
      <c r="P104" s="538"/>
      <c r="Q104" s="539"/>
      <c r="R104" s="540"/>
    </row>
    <row r="105" spans="1:21" ht="13.5" thickBot="1" x14ac:dyDescent="0.25">
      <c r="A105" s="867"/>
      <c r="B105" s="869"/>
      <c r="C105" s="870"/>
      <c r="D105" s="873"/>
      <c r="E105" s="891"/>
      <c r="F105" s="784"/>
      <c r="G105" s="888"/>
      <c r="H105" s="541" t="s">
        <v>18</v>
      </c>
      <c r="I105" s="151">
        <f>SUM(I103:I104)</f>
        <v>280</v>
      </c>
      <c r="J105" s="542">
        <f>J104+J103</f>
        <v>0</v>
      </c>
      <c r="K105" s="152"/>
      <c r="L105" s="542">
        <f>SUM(L103:L104)</f>
        <v>280</v>
      </c>
      <c r="M105" s="155">
        <f>SUM(M103:M104)</f>
        <v>2150</v>
      </c>
      <c r="N105" s="543">
        <f>SUM(N103:N104)</f>
        <v>2150</v>
      </c>
      <c r="O105" s="544"/>
      <c r="P105" s="545"/>
      <c r="Q105" s="546"/>
      <c r="R105" s="547"/>
    </row>
    <row r="106" spans="1:21" ht="39" thickBot="1" x14ac:dyDescent="0.25">
      <c r="A106" s="548" t="s">
        <v>13</v>
      </c>
      <c r="B106" s="549" t="s">
        <v>24</v>
      </c>
      <c r="C106" s="550" t="s">
        <v>19</v>
      </c>
      <c r="D106" s="551" t="s">
        <v>162</v>
      </c>
      <c r="E106" s="552" t="s">
        <v>174</v>
      </c>
      <c r="F106" s="553"/>
      <c r="G106" s="554" t="s">
        <v>26</v>
      </c>
      <c r="H106" s="555" t="s">
        <v>32</v>
      </c>
      <c r="I106" s="556">
        <f>J106+L106</f>
        <v>2300</v>
      </c>
      <c r="J106" s="557">
        <v>2300</v>
      </c>
      <c r="K106" s="557"/>
      <c r="L106" s="558"/>
      <c r="M106" s="559">
        <v>2280</v>
      </c>
      <c r="N106" s="560">
        <v>2290</v>
      </c>
      <c r="O106" s="561"/>
      <c r="P106" s="562"/>
      <c r="Q106" s="563"/>
      <c r="R106" s="564"/>
    </row>
    <row r="107" spans="1:21" ht="25.5" x14ac:dyDescent="0.2">
      <c r="A107" s="565"/>
      <c r="B107" s="566"/>
      <c r="C107" s="503"/>
      <c r="D107" s="259" t="s">
        <v>85</v>
      </c>
      <c r="E107" s="567"/>
      <c r="F107" s="568" t="s">
        <v>13</v>
      </c>
      <c r="G107" s="87"/>
      <c r="H107" s="147"/>
      <c r="I107" s="379"/>
      <c r="J107" s="569"/>
      <c r="K107" s="570"/>
      <c r="L107" s="571"/>
      <c r="M107" s="265"/>
      <c r="N107" s="246"/>
      <c r="O107" s="572" t="s">
        <v>91</v>
      </c>
      <c r="P107" s="573">
        <v>34</v>
      </c>
      <c r="Q107" s="574">
        <v>30</v>
      </c>
      <c r="R107" s="575">
        <v>25</v>
      </c>
      <c r="T107" s="490"/>
    </row>
    <row r="108" spans="1:21" ht="30.75" customHeight="1" x14ac:dyDescent="0.2">
      <c r="A108" s="565"/>
      <c r="B108" s="566"/>
      <c r="C108" s="479"/>
      <c r="D108" s="72" t="s">
        <v>86</v>
      </c>
      <c r="E108" s="73"/>
      <c r="F108" s="74" t="s">
        <v>36</v>
      </c>
      <c r="G108" s="75"/>
      <c r="H108" s="76"/>
      <c r="I108" s="77"/>
      <c r="J108" s="78"/>
      <c r="K108" s="78"/>
      <c r="L108" s="79"/>
      <c r="M108" s="80"/>
      <c r="N108" s="81"/>
      <c r="O108" s="82" t="s">
        <v>92</v>
      </c>
      <c r="P108" s="83">
        <v>34</v>
      </c>
      <c r="Q108" s="84">
        <v>30</v>
      </c>
      <c r="R108" s="384">
        <v>25</v>
      </c>
    </row>
    <row r="109" spans="1:21" ht="51" x14ac:dyDescent="0.2">
      <c r="A109" s="565"/>
      <c r="B109" s="566"/>
      <c r="C109" s="479"/>
      <c r="D109" s="72" t="s">
        <v>87</v>
      </c>
      <c r="E109" s="85"/>
      <c r="F109" s="86"/>
      <c r="G109" s="87"/>
      <c r="H109" s="76"/>
      <c r="I109" s="77"/>
      <c r="J109" s="78"/>
      <c r="K109" s="78"/>
      <c r="L109" s="79"/>
      <c r="M109" s="80"/>
      <c r="N109" s="81"/>
      <c r="O109" s="82" t="s">
        <v>160</v>
      </c>
      <c r="P109" s="83">
        <v>60</v>
      </c>
      <c r="Q109" s="84">
        <v>70</v>
      </c>
      <c r="R109" s="384">
        <v>70</v>
      </c>
      <c r="U109" s="490"/>
    </row>
    <row r="110" spans="1:21" ht="51.75" customHeight="1" x14ac:dyDescent="0.2">
      <c r="A110" s="565"/>
      <c r="B110" s="566"/>
      <c r="C110" s="479"/>
      <c r="D110" s="72" t="s">
        <v>88</v>
      </c>
      <c r="E110" s="85"/>
      <c r="F110" s="86"/>
      <c r="G110" s="87"/>
      <c r="H110" s="76"/>
      <c r="I110" s="77"/>
      <c r="J110" s="78"/>
      <c r="K110" s="78"/>
      <c r="L110" s="79"/>
      <c r="M110" s="80"/>
      <c r="N110" s="81"/>
      <c r="O110" s="82" t="s">
        <v>94</v>
      </c>
      <c r="P110" s="83">
        <v>80</v>
      </c>
      <c r="Q110" s="84">
        <v>90</v>
      </c>
      <c r="R110" s="384">
        <v>95</v>
      </c>
    </row>
    <row r="111" spans="1:21" ht="30" customHeight="1" x14ac:dyDescent="0.2">
      <c r="A111" s="565"/>
      <c r="B111" s="566"/>
      <c r="C111" s="874"/>
      <c r="D111" s="72" t="s">
        <v>89</v>
      </c>
      <c r="E111" s="85"/>
      <c r="F111" s="86"/>
      <c r="G111" s="87"/>
      <c r="H111" s="76"/>
      <c r="I111" s="77"/>
      <c r="J111" s="78"/>
      <c r="K111" s="78"/>
      <c r="L111" s="79"/>
      <c r="M111" s="80"/>
      <c r="N111" s="81"/>
      <c r="O111" s="82" t="s">
        <v>161</v>
      </c>
      <c r="P111" s="83">
        <v>76</v>
      </c>
      <c r="Q111" s="84">
        <v>78</v>
      </c>
      <c r="R111" s="384">
        <v>80</v>
      </c>
    </row>
    <row r="112" spans="1:21" ht="18.75" customHeight="1" x14ac:dyDescent="0.2">
      <c r="A112" s="565"/>
      <c r="B112" s="566"/>
      <c r="C112" s="874"/>
      <c r="D112" s="858" t="s">
        <v>90</v>
      </c>
      <c r="E112" s="85"/>
      <c r="F112" s="877"/>
      <c r="G112" s="879"/>
      <c r="H112" s="88" t="s">
        <v>21</v>
      </c>
      <c r="I112" s="77">
        <v>20</v>
      </c>
      <c r="J112" s="89">
        <v>20</v>
      </c>
      <c r="K112" s="89"/>
      <c r="L112" s="90"/>
      <c r="M112" s="91"/>
      <c r="N112" s="92"/>
      <c r="O112" s="927" t="s">
        <v>93</v>
      </c>
      <c r="P112" s="902">
        <v>12</v>
      </c>
      <c r="Q112" s="904">
        <v>12</v>
      </c>
      <c r="R112" s="926">
        <v>12</v>
      </c>
    </row>
    <row r="113" spans="1:21" ht="19.5" customHeight="1" thickBot="1" x14ac:dyDescent="0.25">
      <c r="A113" s="576"/>
      <c r="B113" s="15"/>
      <c r="C113" s="875"/>
      <c r="D113" s="876"/>
      <c r="E113" s="93"/>
      <c r="F113" s="878"/>
      <c r="G113" s="807"/>
      <c r="H113" s="94" t="s">
        <v>18</v>
      </c>
      <c r="I113" s="95">
        <f t="shared" ref="I113:N113" si="9">SUM(I106:I112)</f>
        <v>2320</v>
      </c>
      <c r="J113" s="95">
        <f t="shared" si="9"/>
        <v>2320</v>
      </c>
      <c r="K113" s="95">
        <f t="shared" si="9"/>
        <v>0</v>
      </c>
      <c r="L113" s="96">
        <f t="shared" si="9"/>
        <v>0</v>
      </c>
      <c r="M113" s="97">
        <f t="shared" si="9"/>
        <v>2280</v>
      </c>
      <c r="N113" s="95">
        <f t="shared" si="9"/>
        <v>2290</v>
      </c>
      <c r="O113" s="928"/>
      <c r="P113" s="903"/>
      <c r="Q113" s="905"/>
      <c r="R113" s="841"/>
    </row>
    <row r="114" spans="1:21" ht="41.25" customHeight="1" x14ac:dyDescent="0.2">
      <c r="A114" s="577" t="s">
        <v>13</v>
      </c>
      <c r="B114" s="578" t="s">
        <v>24</v>
      </c>
      <c r="C114" s="330" t="s">
        <v>22</v>
      </c>
      <c r="D114" s="98" t="s">
        <v>96</v>
      </c>
      <c r="E114" s="99"/>
      <c r="F114" s="100" t="s">
        <v>36</v>
      </c>
      <c r="G114" s="101"/>
      <c r="H114" s="102"/>
      <c r="I114" s="103"/>
      <c r="J114" s="104"/>
      <c r="K114" s="104"/>
      <c r="L114" s="105"/>
      <c r="M114" s="106"/>
      <c r="N114" s="107"/>
      <c r="O114" s="108"/>
      <c r="P114" s="109"/>
      <c r="Q114" s="110"/>
      <c r="R114" s="230"/>
    </row>
    <row r="115" spans="1:21" ht="68.25" customHeight="1" x14ac:dyDescent="0.2">
      <c r="A115" s="565"/>
      <c r="B115" s="566"/>
      <c r="C115" s="16"/>
      <c r="D115" s="579" t="s">
        <v>159</v>
      </c>
      <c r="E115" s="580"/>
      <c r="F115" s="581"/>
      <c r="G115" s="582" t="s">
        <v>125</v>
      </c>
      <c r="H115" s="583" t="s">
        <v>27</v>
      </c>
      <c r="I115" s="584"/>
      <c r="J115" s="469"/>
      <c r="K115" s="585"/>
      <c r="L115" s="432"/>
      <c r="M115" s="586">
        <v>87.1</v>
      </c>
      <c r="N115" s="587"/>
      <c r="O115" s="588" t="s">
        <v>126</v>
      </c>
      <c r="P115" s="589"/>
      <c r="Q115" s="590">
        <v>1</v>
      </c>
      <c r="R115" s="591"/>
      <c r="U115" s="490"/>
    </row>
    <row r="116" spans="1:21" ht="14.25" customHeight="1" x14ac:dyDescent="0.2">
      <c r="A116" s="565"/>
      <c r="B116" s="566"/>
      <c r="C116" s="769"/>
      <c r="D116" s="683" t="s">
        <v>97</v>
      </c>
      <c r="E116" s="906"/>
      <c r="F116" s="908"/>
      <c r="G116" s="887" t="s">
        <v>54</v>
      </c>
      <c r="H116" s="592" t="s">
        <v>17</v>
      </c>
      <c r="I116" s="409"/>
      <c r="J116" s="410"/>
      <c r="K116" s="410"/>
      <c r="L116" s="411"/>
      <c r="M116" s="593">
        <v>600</v>
      </c>
      <c r="N116" s="412">
        <v>800</v>
      </c>
      <c r="O116" s="588" t="s">
        <v>84</v>
      </c>
      <c r="P116" s="589">
        <v>5</v>
      </c>
      <c r="Q116" s="590">
        <v>7</v>
      </c>
      <c r="R116" s="591">
        <v>7</v>
      </c>
    </row>
    <row r="117" spans="1:21" ht="15.75" customHeight="1" thickBot="1" x14ac:dyDescent="0.25">
      <c r="A117" s="594"/>
      <c r="B117" s="595"/>
      <c r="C117" s="870"/>
      <c r="D117" s="876"/>
      <c r="E117" s="907"/>
      <c r="F117" s="909"/>
      <c r="G117" s="888"/>
      <c r="H117" s="596" t="s">
        <v>18</v>
      </c>
      <c r="I117" s="597">
        <f>J117+L117</f>
        <v>0</v>
      </c>
      <c r="J117" s="598"/>
      <c r="K117" s="599"/>
      <c r="L117" s="600">
        <f>SUM(L114:L116)</f>
        <v>0</v>
      </c>
      <c r="M117" s="601">
        <f>SUM(M114:M116)</f>
        <v>687.1</v>
      </c>
      <c r="N117" s="602">
        <f>SUM(N114:N116)</f>
        <v>800</v>
      </c>
      <c r="O117" s="603"/>
      <c r="P117" s="604"/>
      <c r="Q117" s="372"/>
      <c r="R117" s="605"/>
    </row>
    <row r="118" spans="1:21" s="112" customFormat="1" ht="16.5" customHeight="1" thickBot="1" x14ac:dyDescent="0.3">
      <c r="A118" s="119" t="s">
        <v>13</v>
      </c>
      <c r="B118" s="120" t="s">
        <v>24</v>
      </c>
      <c r="C118" s="852" t="s">
        <v>30</v>
      </c>
      <c r="D118" s="852"/>
      <c r="E118" s="852"/>
      <c r="F118" s="852"/>
      <c r="G118" s="852"/>
      <c r="H118" s="852"/>
      <c r="I118" s="606">
        <f>J118+L118</f>
        <v>2600</v>
      </c>
      <c r="J118" s="607">
        <f>J113+J105</f>
        <v>2320</v>
      </c>
      <c r="K118" s="607">
        <f>K117+K113+K105</f>
        <v>0</v>
      </c>
      <c r="L118" s="608">
        <f>L113+L105</f>
        <v>280</v>
      </c>
      <c r="M118" s="609">
        <f>M113+M105+M117</f>
        <v>5117.1000000000004</v>
      </c>
      <c r="N118" s="610">
        <f>N113+N105+N117</f>
        <v>5240</v>
      </c>
      <c r="O118" s="919"/>
      <c r="P118" s="920"/>
      <c r="Q118" s="920"/>
      <c r="R118" s="921"/>
    </row>
    <row r="119" spans="1:21" ht="14.25" customHeight="1" thickBot="1" x14ac:dyDescent="0.25">
      <c r="A119" s="23" t="s">
        <v>13</v>
      </c>
      <c r="B119" s="611"/>
      <c r="C119" s="922" t="s">
        <v>45</v>
      </c>
      <c r="D119" s="922"/>
      <c r="E119" s="922"/>
      <c r="F119" s="922"/>
      <c r="G119" s="922"/>
      <c r="H119" s="922"/>
      <c r="I119" s="612">
        <f>J119+L119</f>
        <v>96773.25</v>
      </c>
      <c r="J119" s="613">
        <f>J118+J101+J76+J30</f>
        <v>88864.85</v>
      </c>
      <c r="K119" s="613">
        <f>K118+K101+K76+K30</f>
        <v>7797.4999999999991</v>
      </c>
      <c r="L119" s="614">
        <f>L118+L101+L76+L30</f>
        <v>7908.4</v>
      </c>
      <c r="M119" s="615">
        <f>M118+M101+M76+M30</f>
        <v>109412.8</v>
      </c>
      <c r="N119" s="616">
        <f>N118+N101+N76+N30</f>
        <v>110644.50000000001</v>
      </c>
      <c r="O119" s="923"/>
      <c r="P119" s="924"/>
      <c r="Q119" s="924"/>
      <c r="R119" s="925"/>
    </row>
    <row r="120" spans="1:21" s="112" customFormat="1" ht="13.5" customHeight="1" thickBot="1" x14ac:dyDescent="0.3">
      <c r="A120" s="617" t="s">
        <v>46</v>
      </c>
      <c r="B120" s="911" t="s">
        <v>47</v>
      </c>
      <c r="C120" s="912"/>
      <c r="D120" s="912"/>
      <c r="E120" s="912"/>
      <c r="F120" s="912"/>
      <c r="G120" s="912"/>
      <c r="H120" s="912"/>
      <c r="I120" s="618">
        <f>J120+L120</f>
        <v>96773.25</v>
      </c>
      <c r="J120" s="619">
        <f>J119</f>
        <v>88864.85</v>
      </c>
      <c r="K120" s="619">
        <f>K119</f>
        <v>7797.4999999999991</v>
      </c>
      <c r="L120" s="620">
        <f>L119</f>
        <v>7908.4</v>
      </c>
      <c r="M120" s="621">
        <f>M119</f>
        <v>109412.8</v>
      </c>
      <c r="N120" s="622">
        <f>N119</f>
        <v>110644.50000000001</v>
      </c>
      <c r="O120" s="913"/>
      <c r="P120" s="914"/>
      <c r="Q120" s="914"/>
      <c r="R120" s="915"/>
    </row>
    <row r="121" spans="1:21" s="623" customFormat="1" ht="27.75" customHeight="1" x14ac:dyDescent="0.25">
      <c r="A121" s="964" t="s">
        <v>122</v>
      </c>
      <c r="B121" s="964"/>
      <c r="C121" s="964"/>
      <c r="D121" s="964"/>
      <c r="E121" s="964"/>
      <c r="F121" s="964"/>
      <c r="G121" s="964"/>
      <c r="H121" s="964"/>
      <c r="I121" s="964"/>
      <c r="J121" s="964"/>
      <c r="K121" s="964"/>
      <c r="L121" s="964"/>
      <c r="M121" s="964"/>
      <c r="N121" s="964"/>
      <c r="O121" s="964"/>
      <c r="P121" s="964"/>
      <c r="Q121" s="964"/>
      <c r="R121" s="964"/>
    </row>
    <row r="122" spans="1:21" s="490" customFormat="1" ht="18" customHeight="1" x14ac:dyDescent="0.2">
      <c r="B122" s="974" t="s">
        <v>48</v>
      </c>
      <c r="C122" s="974"/>
      <c r="D122" s="974"/>
      <c r="E122" s="974"/>
      <c r="F122" s="974"/>
      <c r="G122" s="974"/>
      <c r="H122" s="974"/>
      <c r="I122" s="974"/>
      <c r="J122" s="974"/>
      <c r="K122" s="974"/>
      <c r="L122" s="974"/>
      <c r="M122" s="974"/>
      <c r="N122" s="974"/>
      <c r="O122" s="624"/>
      <c r="P122" s="625"/>
      <c r="Q122" s="625"/>
      <c r="R122" s="625"/>
    </row>
    <row r="123" spans="1:21" ht="7.5" customHeight="1" thickBot="1" x14ac:dyDescent="0.25">
      <c r="A123" s="965"/>
      <c r="B123" s="965"/>
      <c r="C123" s="965"/>
      <c r="D123" s="965"/>
      <c r="E123" s="965"/>
      <c r="F123" s="965"/>
      <c r="G123" s="965"/>
      <c r="H123" s="965"/>
      <c r="I123" s="966"/>
      <c r="J123" s="966"/>
      <c r="K123" s="966"/>
      <c r="L123" s="966"/>
      <c r="M123" s="626"/>
      <c r="N123" s="626"/>
      <c r="O123" s="627"/>
      <c r="P123" s="967"/>
      <c r="Q123" s="967"/>
      <c r="R123" s="967"/>
    </row>
    <row r="124" spans="1:21" s="112" customFormat="1" ht="24.75" customHeight="1" thickBot="1" x14ac:dyDescent="0.3">
      <c r="A124" s="628"/>
      <c r="B124" s="971" t="s">
        <v>49</v>
      </c>
      <c r="C124" s="972"/>
      <c r="D124" s="972"/>
      <c r="E124" s="972"/>
      <c r="F124" s="972"/>
      <c r="G124" s="972"/>
      <c r="H124" s="973"/>
      <c r="I124" s="916" t="s">
        <v>95</v>
      </c>
      <c r="J124" s="916"/>
      <c r="K124" s="916"/>
      <c r="L124" s="917"/>
      <c r="M124" s="629" t="s">
        <v>106</v>
      </c>
      <c r="N124" s="629" t="s">
        <v>107</v>
      </c>
      <c r="O124" s="630"/>
      <c r="P124" s="918"/>
      <c r="Q124" s="918"/>
      <c r="R124" s="918"/>
    </row>
    <row r="125" spans="1:21" s="112" customFormat="1" ht="14.25" customHeight="1" thickBot="1" x14ac:dyDescent="0.3">
      <c r="A125" s="628"/>
      <c r="B125" s="941" t="s">
        <v>50</v>
      </c>
      <c r="C125" s="942"/>
      <c r="D125" s="942"/>
      <c r="E125" s="942"/>
      <c r="F125" s="942"/>
      <c r="G125" s="942"/>
      <c r="H125" s="943"/>
      <c r="I125" s="947">
        <f>SUM(I126:L129)</f>
        <v>47441.599999999999</v>
      </c>
      <c r="J125" s="947"/>
      <c r="K125" s="947"/>
      <c r="L125" s="948"/>
      <c r="M125" s="631">
        <f>SUM(M126:M129)</f>
        <v>60266.1</v>
      </c>
      <c r="N125" s="632">
        <f>SUM(N126:N129)</f>
        <v>60296.200000000004</v>
      </c>
      <c r="O125" s="633"/>
      <c r="P125" s="910"/>
      <c r="Q125" s="910"/>
      <c r="R125" s="910"/>
    </row>
    <row r="126" spans="1:21" s="112" customFormat="1" ht="14.25" customHeight="1" x14ac:dyDescent="0.25">
      <c r="A126" s="628"/>
      <c r="B126" s="968" t="s">
        <v>182</v>
      </c>
      <c r="C126" s="969"/>
      <c r="D126" s="969"/>
      <c r="E126" s="969"/>
      <c r="F126" s="969"/>
      <c r="G126" s="969"/>
      <c r="H126" s="970"/>
      <c r="I126" s="951">
        <f>SUMIF(H12:H118,"SB",I12:I118)</f>
        <v>10758.7</v>
      </c>
      <c r="J126" s="951"/>
      <c r="K126" s="951"/>
      <c r="L126" s="952"/>
      <c r="M126" s="634">
        <f>SUMIF(H12:H116,H26,M12:M116)</f>
        <v>13048.199999999999</v>
      </c>
      <c r="N126" s="635">
        <f>SUMIF(H12:H116,"sb",N12:N116)</f>
        <v>13898.5</v>
      </c>
      <c r="O126" s="636"/>
      <c r="P126" s="953"/>
      <c r="Q126" s="953"/>
      <c r="R126" s="953"/>
    </row>
    <row r="127" spans="1:21" s="112" customFormat="1" ht="14.25" customHeight="1" x14ac:dyDescent="0.25">
      <c r="A127" s="628"/>
      <c r="B127" s="935" t="s">
        <v>183</v>
      </c>
      <c r="C127" s="936"/>
      <c r="D127" s="936"/>
      <c r="E127" s="936"/>
      <c r="F127" s="936"/>
      <c r="G127" s="936"/>
      <c r="H127" s="937"/>
      <c r="I127" s="954">
        <f>SUMIF(H12:H118,"SB(sP)",I12:I118)</f>
        <v>3876.4</v>
      </c>
      <c r="J127" s="954"/>
      <c r="K127" s="954"/>
      <c r="L127" s="955"/>
      <c r="M127" s="637">
        <f>SUMIF(H12:H116,H106,M12:M116)</f>
        <v>4324.3999999999996</v>
      </c>
      <c r="N127" s="638">
        <f>SUMIF(H12:H116,H106,N12:N116)</f>
        <v>4364.3999999999996</v>
      </c>
      <c r="O127" s="636"/>
      <c r="P127" s="953"/>
      <c r="Q127" s="953"/>
      <c r="R127" s="953"/>
    </row>
    <row r="128" spans="1:21" s="112" customFormat="1" ht="14.25" customHeight="1" x14ac:dyDescent="0.25">
      <c r="A128" s="628"/>
      <c r="B128" s="935" t="s">
        <v>184</v>
      </c>
      <c r="C128" s="936"/>
      <c r="D128" s="936"/>
      <c r="E128" s="936"/>
      <c r="F128" s="936"/>
      <c r="G128" s="936"/>
      <c r="H128" s="937"/>
      <c r="I128" s="954">
        <f>SUMIF(H12:H118,"sb(vb)",I12:I118)</f>
        <v>31798.3</v>
      </c>
      <c r="J128" s="954"/>
      <c r="K128" s="954"/>
      <c r="L128" s="955"/>
      <c r="M128" s="639">
        <f>SUMIF(H12:H116,H12,M12:M116)</f>
        <v>41932.699999999997</v>
      </c>
      <c r="N128" s="640">
        <f>SUMIF(H12:H116,H12,N12:N116)</f>
        <v>42033.3</v>
      </c>
      <c r="O128" s="636"/>
      <c r="P128" s="953"/>
      <c r="Q128" s="953"/>
      <c r="R128" s="953"/>
    </row>
    <row r="129" spans="1:18" s="112" customFormat="1" ht="14.25" customHeight="1" thickBot="1" x14ac:dyDescent="0.3">
      <c r="A129" s="628"/>
      <c r="B129" s="938" t="s">
        <v>185</v>
      </c>
      <c r="C129" s="939"/>
      <c r="D129" s="939"/>
      <c r="E129" s="939"/>
      <c r="F129" s="939"/>
      <c r="G129" s="939"/>
      <c r="H129" s="940"/>
      <c r="I129" s="956">
        <f>SUMIF(H12:H118,"sb(p)",I12:I118)</f>
        <v>1008.2</v>
      </c>
      <c r="J129" s="956"/>
      <c r="K129" s="956"/>
      <c r="L129" s="957"/>
      <c r="M129" s="641">
        <f>SUMIF(H12:H116,H91,M12:M116)</f>
        <v>960.8</v>
      </c>
      <c r="N129" s="642">
        <f>SUMIF(H12:H116,#REF!,N12:N116)</f>
        <v>0</v>
      </c>
      <c r="O129" s="636"/>
      <c r="P129" s="953"/>
      <c r="Q129" s="953"/>
      <c r="R129" s="953"/>
    </row>
    <row r="130" spans="1:18" s="112" customFormat="1" ht="14.25" customHeight="1" thickBot="1" x14ac:dyDescent="0.3">
      <c r="A130" s="628"/>
      <c r="B130" s="941" t="s">
        <v>51</v>
      </c>
      <c r="C130" s="942"/>
      <c r="D130" s="942"/>
      <c r="E130" s="942"/>
      <c r="F130" s="942"/>
      <c r="G130" s="942"/>
      <c r="H130" s="943"/>
      <c r="I130" s="947">
        <f>SUM(I131:L133)</f>
        <v>49331.65</v>
      </c>
      <c r="J130" s="947"/>
      <c r="K130" s="947"/>
      <c r="L130" s="948"/>
      <c r="M130" s="631">
        <f>SUM(M131:M132)</f>
        <v>49146.7</v>
      </c>
      <c r="N130" s="632">
        <f>N131+N132</f>
        <v>50348.299999999996</v>
      </c>
      <c r="O130" s="633"/>
      <c r="P130" s="910"/>
      <c r="Q130" s="910"/>
      <c r="R130" s="910"/>
    </row>
    <row r="131" spans="1:18" s="112" customFormat="1" ht="14.25" customHeight="1" x14ac:dyDescent="0.25">
      <c r="A131" s="628"/>
      <c r="B131" s="944" t="s">
        <v>186</v>
      </c>
      <c r="C131" s="945"/>
      <c r="D131" s="945"/>
      <c r="E131" s="945"/>
      <c r="F131" s="945"/>
      <c r="G131" s="945"/>
      <c r="H131" s="946"/>
      <c r="I131" s="951">
        <f>SUMIF(H12:H118,"es",I12:I118)</f>
        <v>6152.1</v>
      </c>
      <c r="J131" s="951"/>
      <c r="K131" s="951"/>
      <c r="L131" s="952"/>
      <c r="M131" s="637">
        <f>SUMIF(H12:H116,"es",M12:M116)</f>
        <v>382.6</v>
      </c>
      <c r="N131" s="638">
        <f>SUMIF(H12:H116,"es",N12:N116)</f>
        <v>1584.1999999999998</v>
      </c>
      <c r="O131" s="643"/>
      <c r="P131" s="953"/>
      <c r="Q131" s="953"/>
      <c r="R131" s="953"/>
    </row>
    <row r="132" spans="1:18" s="112" customFormat="1" ht="14.25" customHeight="1" x14ac:dyDescent="0.25">
      <c r="A132" s="628"/>
      <c r="B132" s="929" t="s">
        <v>187</v>
      </c>
      <c r="C132" s="930"/>
      <c r="D132" s="930"/>
      <c r="E132" s="930"/>
      <c r="F132" s="930"/>
      <c r="G132" s="930"/>
      <c r="H132" s="931"/>
      <c r="I132" s="954">
        <f>SUMIF(H12:H118,"lrvb",I12:I118)</f>
        <v>42767.05</v>
      </c>
      <c r="J132" s="954"/>
      <c r="K132" s="954"/>
      <c r="L132" s="955"/>
      <c r="M132" s="639">
        <f>SUMIF(H12:H116,"lrvb",M12:M116)</f>
        <v>48764.1</v>
      </c>
      <c r="N132" s="640">
        <f>SUMIF(H12:H116,H104,N12:N116)</f>
        <v>48764.1</v>
      </c>
      <c r="O132" s="644"/>
      <c r="P132" s="953"/>
      <c r="Q132" s="953"/>
      <c r="R132" s="953"/>
    </row>
    <row r="133" spans="1:18" s="112" customFormat="1" ht="14.25" customHeight="1" thickBot="1" x14ac:dyDescent="0.3">
      <c r="A133" s="628"/>
      <c r="B133" s="958" t="s">
        <v>188</v>
      </c>
      <c r="C133" s="959"/>
      <c r="D133" s="959"/>
      <c r="E133" s="959"/>
      <c r="F133" s="959"/>
      <c r="G133" s="959"/>
      <c r="H133" s="960"/>
      <c r="I133" s="961">
        <f>SUMIF(H12:H116,H36,I12:I116)</f>
        <v>412.5</v>
      </c>
      <c r="J133" s="962"/>
      <c r="K133" s="962"/>
      <c r="L133" s="963"/>
      <c r="M133" s="637">
        <f>SUMIF(H12:H116,H36,M12:M116)</f>
        <v>0</v>
      </c>
      <c r="N133" s="638">
        <f>SUMIF(H12:H116,H36,N12:N116)</f>
        <v>0</v>
      </c>
      <c r="O133" s="644"/>
      <c r="P133" s="636"/>
      <c r="Q133" s="636"/>
      <c r="R133" s="636"/>
    </row>
    <row r="134" spans="1:18" s="112" customFormat="1" ht="14.25" customHeight="1" thickBot="1" x14ac:dyDescent="0.3">
      <c r="A134" s="628"/>
      <c r="B134" s="932" t="s">
        <v>52</v>
      </c>
      <c r="C134" s="933"/>
      <c r="D134" s="933"/>
      <c r="E134" s="933"/>
      <c r="F134" s="933"/>
      <c r="G134" s="933"/>
      <c r="H134" s="934"/>
      <c r="I134" s="949">
        <f>I130+I125</f>
        <v>96773.25</v>
      </c>
      <c r="J134" s="949"/>
      <c r="K134" s="949"/>
      <c r="L134" s="950"/>
      <c r="M134" s="645">
        <f>M125+M130</f>
        <v>109412.79999999999</v>
      </c>
      <c r="N134" s="646">
        <f>N125+N130</f>
        <v>110644.5</v>
      </c>
      <c r="O134" s="647"/>
      <c r="P134" s="910"/>
      <c r="Q134" s="910"/>
      <c r="R134" s="910"/>
    </row>
    <row r="135" spans="1:18" x14ac:dyDescent="0.2">
      <c r="B135" s="648"/>
      <c r="C135" s="648"/>
      <c r="D135" s="648"/>
      <c r="E135" s="649"/>
      <c r="F135" s="648"/>
      <c r="G135" s="650"/>
    </row>
    <row r="140" spans="1:18" x14ac:dyDescent="0.2">
      <c r="E140" s="654"/>
      <c r="F140" s="111"/>
      <c r="G140" s="111"/>
      <c r="O140" s="111"/>
      <c r="R140" s="652"/>
    </row>
  </sheetData>
  <mergeCells count="237">
    <mergeCell ref="I126:L126"/>
    <mergeCell ref="P126:R126"/>
    <mergeCell ref="A121:R121"/>
    <mergeCell ref="A123:L123"/>
    <mergeCell ref="P123:R123"/>
    <mergeCell ref="B126:H126"/>
    <mergeCell ref="B125:H125"/>
    <mergeCell ref="B124:H124"/>
    <mergeCell ref="I125:L125"/>
    <mergeCell ref="B122:N122"/>
    <mergeCell ref="B132:H132"/>
    <mergeCell ref="B134:H134"/>
    <mergeCell ref="B128:H128"/>
    <mergeCell ref="B127:H127"/>
    <mergeCell ref="B129:H129"/>
    <mergeCell ref="B130:H130"/>
    <mergeCell ref="B131:H131"/>
    <mergeCell ref="I130:L130"/>
    <mergeCell ref="P130:R130"/>
    <mergeCell ref="I134:L134"/>
    <mergeCell ref="P134:R134"/>
    <mergeCell ref="I131:L131"/>
    <mergeCell ref="P131:R131"/>
    <mergeCell ref="I132:L132"/>
    <mergeCell ref="P132:R132"/>
    <mergeCell ref="I127:L127"/>
    <mergeCell ref="P127:R127"/>
    <mergeCell ref="I128:L128"/>
    <mergeCell ref="P128:R128"/>
    <mergeCell ref="I129:L129"/>
    <mergeCell ref="P129:R129"/>
    <mergeCell ref="B133:H133"/>
    <mergeCell ref="I133:L133"/>
    <mergeCell ref="C116:C117"/>
    <mergeCell ref="D116:D117"/>
    <mergeCell ref="P112:P113"/>
    <mergeCell ref="Q112:Q113"/>
    <mergeCell ref="E116:E117"/>
    <mergeCell ref="G116:G117"/>
    <mergeCell ref="F116:F117"/>
    <mergeCell ref="P125:R125"/>
    <mergeCell ref="B120:H120"/>
    <mergeCell ref="O120:R120"/>
    <mergeCell ref="I124:L124"/>
    <mergeCell ref="P124:R124"/>
    <mergeCell ref="C118:H118"/>
    <mergeCell ref="O118:R118"/>
    <mergeCell ref="C119:H119"/>
    <mergeCell ref="O119:R119"/>
    <mergeCell ref="R112:R113"/>
    <mergeCell ref="O112:O113"/>
    <mergeCell ref="A103:A105"/>
    <mergeCell ref="B103:B105"/>
    <mergeCell ref="C103:C105"/>
    <mergeCell ref="D103:D105"/>
    <mergeCell ref="C111:C113"/>
    <mergeCell ref="D112:D113"/>
    <mergeCell ref="F112:F113"/>
    <mergeCell ref="G112:G113"/>
    <mergeCell ref="O91:O92"/>
    <mergeCell ref="O101:R101"/>
    <mergeCell ref="C102:R102"/>
    <mergeCell ref="G103:G105"/>
    <mergeCell ref="E103:E105"/>
    <mergeCell ref="F103:F105"/>
    <mergeCell ref="G96:G99"/>
    <mergeCell ref="D99:D100"/>
    <mergeCell ref="C101:H101"/>
    <mergeCell ref="E96:E98"/>
    <mergeCell ref="A97:A98"/>
    <mergeCell ref="B97:B98"/>
    <mergeCell ref="C97:C98"/>
    <mergeCell ref="D97:D98"/>
    <mergeCell ref="P72:P73"/>
    <mergeCell ref="Q72:Q73"/>
    <mergeCell ref="R74:R75"/>
    <mergeCell ref="D91:D94"/>
    <mergeCell ref="E91:E94"/>
    <mergeCell ref="G91:G94"/>
    <mergeCell ref="E82:E83"/>
    <mergeCell ref="E84:E85"/>
    <mergeCell ref="C76:H76"/>
    <mergeCell ref="O76:R76"/>
    <mergeCell ref="C79:C81"/>
    <mergeCell ref="D79:D81"/>
    <mergeCell ref="E79:E81"/>
    <mergeCell ref="P74:P75"/>
    <mergeCell ref="E86:E89"/>
    <mergeCell ref="D82:D83"/>
    <mergeCell ref="O82:O83"/>
    <mergeCell ref="D84:D85"/>
    <mergeCell ref="D86:D89"/>
    <mergeCell ref="O84:O85"/>
    <mergeCell ref="R58:R59"/>
    <mergeCell ref="A60:A61"/>
    <mergeCell ref="B60:B61"/>
    <mergeCell ref="D60:D62"/>
    <mergeCell ref="O60:O61"/>
    <mergeCell ref="O58:O59"/>
    <mergeCell ref="F69:F71"/>
    <mergeCell ref="G69:G71"/>
    <mergeCell ref="O86:O89"/>
    <mergeCell ref="O72:O73"/>
    <mergeCell ref="D72:D73"/>
    <mergeCell ref="E72:E73"/>
    <mergeCell ref="F72:F73"/>
    <mergeCell ref="G72:G73"/>
    <mergeCell ref="R72:R73"/>
    <mergeCell ref="C77:R77"/>
    <mergeCell ref="D74:D75"/>
    <mergeCell ref="E74:E75"/>
    <mergeCell ref="F74:F75"/>
    <mergeCell ref="G74:G75"/>
    <mergeCell ref="O74:O75"/>
    <mergeCell ref="Q74:Q75"/>
    <mergeCell ref="O79:O81"/>
    <mergeCell ref="O63:O64"/>
    <mergeCell ref="A50:A51"/>
    <mergeCell ref="B50:B51"/>
    <mergeCell ref="C50:C51"/>
    <mergeCell ref="D50:D51"/>
    <mergeCell ref="E50:E51"/>
    <mergeCell ref="A69:A70"/>
    <mergeCell ref="B69:B70"/>
    <mergeCell ref="D69:D71"/>
    <mergeCell ref="E69:E71"/>
    <mergeCell ref="A58:A59"/>
    <mergeCell ref="B58:B59"/>
    <mergeCell ref="C58:C59"/>
    <mergeCell ref="D58:D59"/>
    <mergeCell ref="A66:A67"/>
    <mergeCell ref="B66:B67"/>
    <mergeCell ref="D66:D68"/>
    <mergeCell ref="A63:A64"/>
    <mergeCell ref="B63:B64"/>
    <mergeCell ref="F58:F59"/>
    <mergeCell ref="G58:G59"/>
    <mergeCell ref="E58:E59"/>
    <mergeCell ref="D63:D65"/>
    <mergeCell ref="O66:O67"/>
    <mergeCell ref="O55:O57"/>
    <mergeCell ref="P47:P49"/>
    <mergeCell ref="P41:P43"/>
    <mergeCell ref="Q41:Q43"/>
    <mergeCell ref="Q47:Q49"/>
    <mergeCell ref="P44:P46"/>
    <mergeCell ref="O50:O51"/>
    <mergeCell ref="F50:F51"/>
    <mergeCell ref="P58:P59"/>
    <mergeCell ref="Q58:Q59"/>
    <mergeCell ref="D56:D57"/>
    <mergeCell ref="G50:G51"/>
    <mergeCell ref="E63:E65"/>
    <mergeCell ref="E52:E54"/>
    <mergeCell ref="D41:D43"/>
    <mergeCell ref="O41:O43"/>
    <mergeCell ref="D47:D49"/>
    <mergeCell ref="O47:O49"/>
    <mergeCell ref="A28:A29"/>
    <mergeCell ref="B28:B29"/>
    <mergeCell ref="D24:D25"/>
    <mergeCell ref="R24:R25"/>
    <mergeCell ref="O26:O27"/>
    <mergeCell ref="C26:C27"/>
    <mergeCell ref="Q24:Q25"/>
    <mergeCell ref="R20:R21"/>
    <mergeCell ref="D18:D19"/>
    <mergeCell ref="O18:O19"/>
    <mergeCell ref="P18:P19"/>
    <mergeCell ref="Q18:Q19"/>
    <mergeCell ref="R18:R19"/>
    <mergeCell ref="G22:G23"/>
    <mergeCell ref="A26:A27"/>
    <mergeCell ref="B26:B27"/>
    <mergeCell ref="A22:A23"/>
    <mergeCell ref="B22:B23"/>
    <mergeCell ref="C22:C23"/>
    <mergeCell ref="D22:D23"/>
    <mergeCell ref="E22:E23"/>
    <mergeCell ref="F22:F23"/>
    <mergeCell ref="D20:D21"/>
    <mergeCell ref="O20:O21"/>
    <mergeCell ref="A8:R8"/>
    <mergeCell ref="A9:R9"/>
    <mergeCell ref="B10:R10"/>
    <mergeCell ref="C11:R11"/>
    <mergeCell ref="P20:P21"/>
    <mergeCell ref="Q14:Q15"/>
    <mergeCell ref="R14:R15"/>
    <mergeCell ref="H5:H7"/>
    <mergeCell ref="I5:L5"/>
    <mergeCell ref="E5:E7"/>
    <mergeCell ref="D12:D14"/>
    <mergeCell ref="A5:A7"/>
    <mergeCell ref="B5:B7"/>
    <mergeCell ref="C5:C7"/>
    <mergeCell ref="D5:D7"/>
    <mergeCell ref="F5:F7"/>
    <mergeCell ref="G5:G7"/>
    <mergeCell ref="O16:O17"/>
    <mergeCell ref="P16:P17"/>
    <mergeCell ref="Q16:Q17"/>
    <mergeCell ref="E20:E21"/>
    <mergeCell ref="A1:R1"/>
    <mergeCell ref="A2:R2"/>
    <mergeCell ref="A3:R3"/>
    <mergeCell ref="A4:R4"/>
    <mergeCell ref="R47:R49"/>
    <mergeCell ref="R41:R43"/>
    <mergeCell ref="D44:D46"/>
    <mergeCell ref="O44:O46"/>
    <mergeCell ref="Q44:Q46"/>
    <mergeCell ref="R44:R46"/>
    <mergeCell ref="O6:O7"/>
    <mergeCell ref="P6:R6"/>
    <mergeCell ref="M5:M7"/>
    <mergeCell ref="N5:N7"/>
    <mergeCell ref="O5:R5"/>
    <mergeCell ref="I6:I7"/>
    <mergeCell ref="J6:K6"/>
    <mergeCell ref="R16:R17"/>
    <mergeCell ref="C31:R31"/>
    <mergeCell ref="O30:R30"/>
    <mergeCell ref="P26:P27"/>
    <mergeCell ref="L6:L7"/>
    <mergeCell ref="O14:O15"/>
    <mergeCell ref="P14:P15"/>
    <mergeCell ref="Q26:Q27"/>
    <mergeCell ref="R26:R27"/>
    <mergeCell ref="O24:O25"/>
    <mergeCell ref="P24:P25"/>
    <mergeCell ref="C30:H30"/>
    <mergeCell ref="D28:D29"/>
    <mergeCell ref="Q20:Q21"/>
    <mergeCell ref="O32:O33"/>
    <mergeCell ref="E16:E17"/>
    <mergeCell ref="E32:E39"/>
  </mergeCells>
  <phoneticPr fontId="4" type="noConversion"/>
  <printOptions horizontalCentered="1"/>
  <pageMargins left="0" right="0" top="0.74803149606299213" bottom="0" header="0.31496062992125984" footer="0.31496062992125984"/>
  <pageSetup paperSize="9" scale="99" orientation="landscape" r:id="rId1"/>
  <rowBreaks count="4" manualBreakCount="4">
    <brk id="21" max="17" man="1"/>
    <brk id="54" max="17" man="1"/>
    <brk id="90" max="17" man="1"/>
    <brk id="10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2" sqref="B32"/>
    </sheetView>
  </sheetViews>
  <sheetFormatPr defaultRowHeight="15.75" x14ac:dyDescent="0.25"/>
  <cols>
    <col min="1" max="1" width="22.7109375" style="1" customWidth="1"/>
    <col min="2" max="2" width="60.7109375" style="1" customWidth="1"/>
    <col min="3" max="16384" width="9.140625" style="1"/>
  </cols>
  <sheetData>
    <row r="1" spans="1:2" x14ac:dyDescent="0.25">
      <c r="A1" s="975" t="s">
        <v>111</v>
      </c>
      <c r="B1" s="975"/>
    </row>
    <row r="2" spans="1:2" ht="31.5" x14ac:dyDescent="0.25">
      <c r="A2" s="2" t="s">
        <v>6</v>
      </c>
      <c r="B2" s="3" t="s">
        <v>112</v>
      </c>
    </row>
    <row r="3" spans="1:2" x14ac:dyDescent="0.25">
      <c r="A3" s="2">
        <v>1</v>
      </c>
      <c r="B3" s="3" t="s">
        <v>113</v>
      </c>
    </row>
    <row r="4" spans="1:2" x14ac:dyDescent="0.25">
      <c r="A4" s="2">
        <v>2</v>
      </c>
      <c r="B4" s="3" t="s">
        <v>114</v>
      </c>
    </row>
    <row r="5" spans="1:2" x14ac:dyDescent="0.25">
      <c r="A5" s="2">
        <v>3</v>
      </c>
      <c r="B5" s="3" t="s">
        <v>115</v>
      </c>
    </row>
    <row r="6" spans="1:2" x14ac:dyDescent="0.25">
      <c r="A6" s="2">
        <v>4</v>
      </c>
      <c r="B6" s="3" t="s">
        <v>116</v>
      </c>
    </row>
    <row r="7" spans="1:2" x14ac:dyDescent="0.25">
      <c r="A7" s="2">
        <v>5</v>
      </c>
      <c r="B7" s="3" t="s">
        <v>117</v>
      </c>
    </row>
    <row r="8" spans="1:2" x14ac:dyDescent="0.25">
      <c r="A8" s="2">
        <v>6</v>
      </c>
      <c r="B8" s="3" t="s">
        <v>118</v>
      </c>
    </row>
    <row r="9" spans="1:2" ht="15.75" customHeight="1" x14ac:dyDescent="0.25"/>
    <row r="10" spans="1:2" ht="15.75" customHeight="1" x14ac:dyDescent="0.25">
      <c r="A10" s="976" t="s">
        <v>119</v>
      </c>
      <c r="B10" s="976"/>
    </row>
  </sheetData>
  <mergeCells count="2">
    <mergeCell ref="A1:B1"/>
    <mergeCell ref="A10:B10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SVP 2013-2015</vt:lpstr>
      <vt:lpstr>Asignavimų valdytojai</vt:lpstr>
      <vt:lpstr>'SVP 2013-2015'!Print_Area</vt:lpstr>
      <vt:lpstr>'SVP 2013-2015'!Print_Titles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2013-07-22T07:44:26Z</cp:lastPrinted>
  <dcterms:created xsi:type="dcterms:W3CDTF">2011-12-01T09:04:40Z</dcterms:created>
  <dcterms:modified xsi:type="dcterms:W3CDTF">2013-07-26T06:41:22Z</dcterms:modified>
</cp:coreProperties>
</file>