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storeeasy\userdir$\D.Tamulyte\Desktop\"/>
    </mc:Choice>
  </mc:AlternateContent>
  <xr:revisionPtr revIDLastSave="0" documentId="8_{FA325B28-44CC-4919-8347-7382D6DA7344}" xr6:coauthVersionLast="47" xr6:coauthVersionMax="47" xr10:uidLastSave="{00000000-0000-0000-0000-000000000000}"/>
  <bookViews>
    <workbookView xWindow="-120" yWindow="-120" windowWidth="38640" windowHeight="21120" tabRatio="958" xr2:uid="{00000000-000D-0000-FFFF-FFFF00000000}"/>
  </bookViews>
  <sheets>
    <sheet name="SUC1_B. duomenys" sheetId="13" r:id="rId1"/>
    <sheet name="SUC1_Treneriai" sheetId="12" r:id="rId2"/>
    <sheet name="SUC1_Kiti duom." sheetId="11" r:id="rId3"/>
    <sheet name="SUC1_Finansai" sheetId="15" r:id="rId4"/>
    <sheet name="SUC1_Bazės" sheetId="16" r:id="rId5"/>
    <sheet name="SUC-1 informacinis priedas" sheetId="18" r:id="rId6"/>
    <sheet name="KKS1_1.Duomenys apie org." sheetId="9" r:id="rId7"/>
    <sheet name="2.1.Darbuotojai" sheetId="8" r:id="rId8"/>
    <sheet name="2.2 SK Sportuojantieji ir tr." sheetId="17" r:id="rId9"/>
    <sheet name="2.3Sportuojantieji ir tr." sheetId="4" r:id="rId10"/>
    <sheet name="3.Bazės" sheetId="7" r:id="rId11"/>
    <sheet name="4.1.-4.2.Finansai" sheetId="3" r:id="rId12"/>
    <sheet name="KKS-1 informacinis priedas" sheetId="19" r:id="rId13"/>
  </sheets>
  <externalReferences>
    <externalReference r:id="rId14"/>
    <externalReference r:id="rId15"/>
    <externalReference r:id="rId16"/>
  </externalReferences>
  <definedNames>
    <definedName name="_1._DUOMENYS_APIE_ĮMONES__ĮSTAIGAS__ORGANIZACIJAS">#REF!</definedName>
    <definedName name="_3._SPORTO_BAZĖS" localSheetId="10">'[1]Sporto bazės'!#REF!</definedName>
    <definedName name="_3._SPORTO_BAZĖS">'[2]Sp.sp.š.'!#REF!</definedName>
    <definedName name="_4.2._KITŲ_ORGANIZACIJŲ_LĖŠOS">'[3]Sporto org. lėšos'!$B$1:$IV$1</definedName>
    <definedName name="_xlnm._FilterDatabase" localSheetId="9" hidden="1">'2.3Sportuojantieji ir tr.'!#REF!</definedName>
    <definedName name="Akmenės" localSheetId="9">'2.3Sportuojantieji ir tr.'!#REF!</definedName>
    <definedName name="Alytaus" localSheetId="9">'2.3Sportuojantieji ir tr.'!#REF!</definedName>
    <definedName name="Alytus" localSheetId="9">'2.3Sportuojantieji ir tr.'!#REF!</definedName>
    <definedName name="Anykščių" localSheetId="9">'2.3Sportuojantieji ir tr.'!#REF!</definedName>
    <definedName name="Birštonas" localSheetId="9">'2.3Sportuojantieji ir tr.'!#REF!</definedName>
    <definedName name="Biržų" localSheetId="9">'2.3Sportuojantieji ir tr.'!#REF!</definedName>
    <definedName name="Druskininkai" localSheetId="9">'2.3Sportuojantieji ir tr.'!#REF!</definedName>
    <definedName name="Elektrėnų" localSheetId="9">'2.3Sportuojantieji ir tr.'!#REF!</definedName>
    <definedName name="Ignalinos" localSheetId="9">'2.3Sportuojantieji ir tr.'!#REF!</definedName>
    <definedName name="Jonavos" localSheetId="9">'2.3Sportuojantieji ir tr.'!#REF!</definedName>
    <definedName name="Joniškio" localSheetId="9">'2.3Sportuojantieji ir tr.'!#REF!</definedName>
    <definedName name="Jurbarko" localSheetId="9">'2.3Sportuojantieji ir tr.'!#REF!</definedName>
    <definedName name="Kaišiadorių" localSheetId="9">'2.3Sportuojantieji ir tr.'!#REF!</definedName>
    <definedName name="Kalvarijos" localSheetId="9">'2.3Sportuojantieji ir tr.'!#REF!</definedName>
    <definedName name="Kaunas" localSheetId="9">'2.3Sportuojantieji ir tr.'!#REF!</definedName>
    <definedName name="Kauno" localSheetId="9">'2.3Sportuojantieji ir tr.'!#REF!</definedName>
    <definedName name="Kazlų_Rūdos" localSheetId="9">'2.3Sportuojantieji ir tr.'!#REF!</definedName>
    <definedName name="Kėdainių" localSheetId="9">'2.3Sportuojantieji ir tr.'!#REF!</definedName>
    <definedName name="Kelmės" localSheetId="9">'2.3Sportuojantieji ir tr.'!#REF!</definedName>
    <definedName name="Klaipėda" localSheetId="9">'2.3Sportuojantieji ir tr.'!#REF!</definedName>
    <definedName name="Klaipėdos" localSheetId="9">'2.3Sportuojantieji ir tr.'!#REF!</definedName>
    <definedName name="Kretingos" localSheetId="9">'2.3Sportuojantieji ir tr.'!#REF!</definedName>
    <definedName name="Kupiškio" localSheetId="9">'2.3Sportuojantieji ir tr.'!#REF!</definedName>
    <definedName name="Lazdijų" localSheetId="9">'2.3Sportuojantieji ir tr.'!#REF!</definedName>
    <definedName name="Marijampolė" localSheetId="9">'2.3Sportuojantieji ir tr.'!#REF!</definedName>
    <definedName name="Mažeikių" localSheetId="9">'2.3Sportuojantieji ir tr.'!#REF!</definedName>
    <definedName name="Molėtų" localSheetId="9">'2.3Sportuojantieji ir tr.'!#REF!</definedName>
    <definedName name="Neringa" localSheetId="9">'2.3Sportuojantieji ir tr.'!#REF!</definedName>
    <definedName name="OLE_LINK7" localSheetId="11">'4.1.-4.2.Finansai'!#REF!</definedName>
    <definedName name="Pagėgių" localSheetId="9">'2.3Sportuojantieji ir tr.'!#REF!</definedName>
    <definedName name="Pakruojo" localSheetId="9">'2.3Sportuojantieji ir tr.'!#REF!</definedName>
    <definedName name="Palanga" localSheetId="9">'2.3Sportuojantieji ir tr.'!#REF!</definedName>
    <definedName name="Panevėžio" localSheetId="9">'2.3Sportuojantieji ir tr.'!#REF!</definedName>
    <definedName name="Panevėžys" localSheetId="9">'2.3Sportuojantieji ir tr.'!#REF!</definedName>
    <definedName name="Pasvalio" localSheetId="9">'2.3Sportuojantieji ir tr.'!#REF!</definedName>
    <definedName name="Plungės" localSheetId="9">'2.3Sportuojantieji ir tr.'!#REF!</definedName>
    <definedName name="Prienų" localSheetId="9">'2.3Sportuojantieji ir tr.'!#REF!</definedName>
    <definedName name="_xlnm.Print_Area" localSheetId="7">'2.1.Darbuotojai'!$A$4:$AQ$26</definedName>
    <definedName name="_xlnm.Print_Area" localSheetId="8">'2.2 SK Sportuojantieji ir tr.'!$A$1:$AK$144</definedName>
    <definedName name="_xlnm.Print_Area" localSheetId="9">'2.3Sportuojantieji ir tr.'!$A$1:$AP$144</definedName>
    <definedName name="_xlnm.Print_Area" localSheetId="10">'3.Bazės'!$A$1:$R$47</definedName>
    <definedName name="_xlnm.Print_Area" localSheetId="11">'4.1.-4.2.Finansai'!$A$1:$Q$48</definedName>
    <definedName name="_xlnm.Print_Area" localSheetId="6">'KKS1_1.Duomenys apie org.'!$A$1:$AI$41</definedName>
    <definedName name="_xlnm.Print_Area" localSheetId="0">'SUC1_B. duomenys'!$A$1:$U$169</definedName>
    <definedName name="_xlnm.Print_Area" localSheetId="4">SUC1_Bazės!$A$1:$AN$23</definedName>
    <definedName name="_xlnm.Print_Area" localSheetId="3">SUC1_Finansai!$A$1:$V$14</definedName>
    <definedName name="_xlnm.Print_Area" localSheetId="2">'SUC1_Kiti duom.'!$A$1:$AD$21</definedName>
    <definedName name="_xlnm.Print_Area" localSheetId="1">SUC1_Treneriai!$A$1:$AF$147</definedName>
    <definedName name="_xlnm.Print_Titles" localSheetId="9">'2.3Sportuojantieji ir tr.'!$4:$9</definedName>
    <definedName name="Radviliškio" localSheetId="9">'2.3Sportuojantieji ir tr.'!#REF!</definedName>
    <definedName name="Raseinių" localSheetId="9">'2.3Sportuojantieji ir tr.'!#REF!</definedName>
    <definedName name="Rietavo" localSheetId="9">'2.3Sportuojantieji ir tr.'!#REF!</definedName>
    <definedName name="Rokiškio" localSheetId="9">'2.3Sportuojantieji ir tr.'!#REF!</definedName>
    <definedName name="Skuodo" localSheetId="9">'2.3Sportuojantieji ir tr.'!#REF!</definedName>
    <definedName name="Šakių" localSheetId="9">'2.3Sportuojantieji ir tr.'!#REF!</definedName>
    <definedName name="Šalčininkų" localSheetId="9">'2.3Sportuojantieji ir tr.'!#REF!</definedName>
    <definedName name="Šiauliai" localSheetId="9">'2.3Sportuojantieji ir tr.'!#REF!</definedName>
    <definedName name="Šiaulių" localSheetId="9">'2.3Sportuojantieji ir tr.'!#REF!</definedName>
    <definedName name="Šilalės" localSheetId="9">'2.3Sportuojantieji ir tr.'!#REF!</definedName>
    <definedName name="Šilutės" localSheetId="9">'2.3Sportuojantieji ir tr.'!#REF!</definedName>
    <definedName name="Širvintų" localSheetId="9">'2.3Sportuojantieji ir tr.'!#REF!</definedName>
    <definedName name="Švenčionių" localSheetId="9">'2.3Sportuojantieji ir tr.'!#REF!</definedName>
    <definedName name="Tauragės" localSheetId="9">'2.3Sportuojantieji ir tr.'!#REF!</definedName>
    <definedName name="Telšių" localSheetId="9">'2.3Sportuojantieji ir tr.'!#REF!</definedName>
    <definedName name="Trakų" localSheetId="9">'2.3Sportuojantieji ir tr.'!#REF!</definedName>
    <definedName name="Ukmergės" localSheetId="9">'2.3Sportuojantieji ir tr.'!#REF!</definedName>
    <definedName name="Utenos" localSheetId="9">'2.3Sportuojantieji ir tr.'!#REF!</definedName>
    <definedName name="Varėnos" localSheetId="9">'2.3Sportuojantieji ir tr.'!#REF!</definedName>
    <definedName name="Vilkaviškio" localSheetId="9">'2.3Sportuojantieji ir tr.'!#REF!</definedName>
    <definedName name="Vilniaus" localSheetId="9">'2.3Sportuojantieji ir tr.'!#REF!</definedName>
    <definedName name="Vilnius" localSheetId="9">'2.3Sportuojantieji ir tr.'!#REF!</definedName>
    <definedName name="Visaginas" localSheetId="9">'2.3Sportuojantieji ir tr.'!#REF!</definedName>
    <definedName name="Zarasų" localSheetId="9">'2.3Sportuojantieji ir tr.'!#REF!</definedName>
  </definedNames>
  <calcPr calcId="191028"/>
  <customWorkbookViews>
    <customWorkbookView name="Jolanta - Personal View" guid="{1DA627B5-8E16-4B2B-BF75-96379FA46B59}" mergeInterval="0" personalView="1" maximized="1" windowWidth="1276" windowHeight="832"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129" i="12" l="1"/>
  <c r="AF129" i="12"/>
  <c r="W13" i="11"/>
  <c r="V13" i="11"/>
  <c r="C114" i="4"/>
  <c r="D114" i="4"/>
  <c r="E114" i="4"/>
  <c r="G114" i="4"/>
  <c r="H114" i="4"/>
  <c r="I114" i="4"/>
  <c r="J114" i="4"/>
  <c r="L114" i="4"/>
  <c r="N114" i="4"/>
  <c r="P114" i="4"/>
  <c r="Q114" i="4"/>
  <c r="R114" i="4"/>
  <c r="S114" i="4"/>
  <c r="T114" i="4"/>
  <c r="U114" i="4"/>
  <c r="V114" i="4"/>
  <c r="W114" i="4"/>
  <c r="X114" i="4"/>
  <c r="Z114" i="4"/>
  <c r="AA114" i="4"/>
  <c r="AB114" i="4"/>
  <c r="AC114" i="4"/>
  <c r="AD114" i="4"/>
  <c r="AF114" i="4"/>
  <c r="AG114" i="4"/>
  <c r="AH114" i="4"/>
  <c r="AI114" i="4"/>
  <c r="AK114" i="4"/>
  <c r="AL114" i="4"/>
  <c r="AM114" i="4"/>
  <c r="AN114" i="4"/>
  <c r="AO114" i="4"/>
  <c r="AP114" i="4"/>
  <c r="C115" i="4"/>
  <c r="D115" i="4"/>
  <c r="E115" i="4"/>
  <c r="G115" i="4"/>
  <c r="H115" i="4"/>
  <c r="K115" i="4" s="1"/>
  <c r="I115" i="4"/>
  <c r="J115" i="4"/>
  <c r="L115" i="4"/>
  <c r="N115" i="4"/>
  <c r="P115" i="4"/>
  <c r="Q115" i="4"/>
  <c r="R115" i="4"/>
  <c r="S115" i="4"/>
  <c r="T115" i="4"/>
  <c r="U115" i="4"/>
  <c r="V115" i="4"/>
  <c r="W115" i="4"/>
  <c r="X115" i="4"/>
  <c r="Z115" i="4"/>
  <c r="AA115" i="4"/>
  <c r="AB115" i="4"/>
  <c r="AC115" i="4"/>
  <c r="AD115" i="4"/>
  <c r="AF115" i="4"/>
  <c r="AG115" i="4"/>
  <c r="AH115" i="4"/>
  <c r="AI115" i="4"/>
  <c r="AK115" i="4"/>
  <c r="AL115" i="4"/>
  <c r="AM115" i="4"/>
  <c r="AN115" i="4"/>
  <c r="AO115" i="4"/>
  <c r="AP115" i="4"/>
  <c r="C116" i="4"/>
  <c r="D116" i="4"/>
  <c r="E116" i="4"/>
  <c r="F116" i="4" s="1"/>
  <c r="G116" i="4"/>
  <c r="H116" i="4"/>
  <c r="I116" i="4"/>
  <c r="J116" i="4"/>
  <c r="L116" i="4"/>
  <c r="N116" i="4"/>
  <c r="P116" i="4"/>
  <c r="Q116" i="4"/>
  <c r="R116" i="4"/>
  <c r="S116" i="4"/>
  <c r="T116" i="4"/>
  <c r="U116" i="4"/>
  <c r="V116" i="4"/>
  <c r="W116" i="4"/>
  <c r="X116" i="4"/>
  <c r="Z116" i="4"/>
  <c r="AA116" i="4"/>
  <c r="AB116" i="4"/>
  <c r="AC116" i="4"/>
  <c r="AD116" i="4"/>
  <c r="AF116" i="4"/>
  <c r="AG116" i="4"/>
  <c r="AH116" i="4"/>
  <c r="AI116" i="4"/>
  <c r="AK116" i="4"/>
  <c r="AL116" i="4"/>
  <c r="AM116" i="4"/>
  <c r="AN116" i="4"/>
  <c r="AO116" i="4"/>
  <c r="AP116" i="4"/>
  <c r="C117" i="4"/>
  <c r="F117" i="4" s="1"/>
  <c r="D117" i="4"/>
  <c r="E117" i="4"/>
  <c r="G117" i="4"/>
  <c r="H117" i="4"/>
  <c r="I117" i="4"/>
  <c r="J117" i="4"/>
  <c r="L117" i="4"/>
  <c r="N117" i="4"/>
  <c r="P117" i="4"/>
  <c r="Q117" i="4"/>
  <c r="R117" i="4"/>
  <c r="S117" i="4"/>
  <c r="T117" i="4"/>
  <c r="U117" i="4"/>
  <c r="V117" i="4"/>
  <c r="W117" i="4"/>
  <c r="X117" i="4"/>
  <c r="Z117" i="4"/>
  <c r="AA117" i="4"/>
  <c r="AB117" i="4"/>
  <c r="AC117" i="4"/>
  <c r="AD117" i="4"/>
  <c r="AF117" i="4"/>
  <c r="AG117" i="4"/>
  <c r="AH117" i="4"/>
  <c r="AI117" i="4"/>
  <c r="AK117" i="4"/>
  <c r="AL117" i="4"/>
  <c r="AM117" i="4"/>
  <c r="AN117" i="4"/>
  <c r="AO117" i="4"/>
  <c r="AP117" i="4"/>
  <c r="C118" i="4"/>
  <c r="D118" i="4"/>
  <c r="E118" i="4"/>
  <c r="F118" i="4" s="1"/>
  <c r="G118" i="4"/>
  <c r="H118" i="4"/>
  <c r="I118" i="4"/>
  <c r="J118" i="4"/>
  <c r="L118" i="4"/>
  <c r="N118" i="4"/>
  <c r="P118" i="4"/>
  <c r="Q118" i="4"/>
  <c r="R118" i="4"/>
  <c r="S118" i="4"/>
  <c r="T118" i="4"/>
  <c r="U118" i="4"/>
  <c r="V118" i="4"/>
  <c r="W118" i="4"/>
  <c r="X118" i="4"/>
  <c r="Z118" i="4"/>
  <c r="AA118" i="4"/>
  <c r="AB118" i="4"/>
  <c r="AC118" i="4"/>
  <c r="AD118" i="4"/>
  <c r="AF118" i="4"/>
  <c r="AG118" i="4"/>
  <c r="AH118" i="4"/>
  <c r="AI118" i="4"/>
  <c r="AK118" i="4"/>
  <c r="AL118" i="4"/>
  <c r="AM118" i="4"/>
  <c r="AN118" i="4"/>
  <c r="AO118" i="4"/>
  <c r="AP118" i="4"/>
  <c r="G143" i="17"/>
  <c r="G137" i="17"/>
  <c r="G119" i="17"/>
  <c r="F144" i="12"/>
  <c r="F143" i="12"/>
  <c r="C163" i="13"/>
  <c r="F139" i="13"/>
  <c r="V139" i="13" s="1"/>
  <c r="L139" i="13"/>
  <c r="T139" i="13"/>
  <c r="F140" i="13"/>
  <c r="V140" i="13" s="1"/>
  <c r="L140" i="13"/>
  <c r="T140" i="13"/>
  <c r="F141" i="13"/>
  <c r="L141" i="13"/>
  <c r="T141" i="13"/>
  <c r="F142" i="13"/>
  <c r="L142" i="13"/>
  <c r="T142" i="13"/>
  <c r="C119" i="12"/>
  <c r="E119" i="12" s="1"/>
  <c r="O119" i="12"/>
  <c r="U119" i="12"/>
  <c r="Z119" i="12"/>
  <c r="C120" i="12"/>
  <c r="AH120" i="12" s="1"/>
  <c r="O120" i="12"/>
  <c r="U120" i="12"/>
  <c r="Z120" i="12"/>
  <c r="C121" i="12"/>
  <c r="E121" i="12" s="1"/>
  <c r="O121" i="12"/>
  <c r="U121" i="12"/>
  <c r="Z121" i="12"/>
  <c r="C122" i="12"/>
  <c r="E122" i="12" s="1"/>
  <c r="O122" i="12"/>
  <c r="U122" i="12"/>
  <c r="Z122" i="12"/>
  <c r="C123" i="12"/>
  <c r="E123" i="12" s="1"/>
  <c r="O123" i="12"/>
  <c r="U123" i="12"/>
  <c r="Z123" i="12"/>
  <c r="A118" i="12"/>
  <c r="A119" i="12"/>
  <c r="A120" i="12"/>
  <c r="A121" i="12"/>
  <c r="A122" i="12"/>
  <c r="A123" i="12"/>
  <c r="C119" i="17"/>
  <c r="F114" i="17"/>
  <c r="H114" i="17"/>
  <c r="J114" i="17" s="1"/>
  <c r="T114" i="17"/>
  <c r="Y114" i="4" s="1"/>
  <c r="Z114" i="17"/>
  <c r="AE114" i="4" s="1"/>
  <c r="AE114" i="17"/>
  <c r="F115" i="17"/>
  <c r="H115" i="17"/>
  <c r="J115" i="17"/>
  <c r="T115" i="17"/>
  <c r="Y115" i="4" s="1"/>
  <c r="Z115" i="17"/>
  <c r="AE115" i="17"/>
  <c r="F116" i="17"/>
  <c r="H116" i="17"/>
  <c r="J116" i="17" s="1"/>
  <c r="T116" i="17"/>
  <c r="Z116" i="17"/>
  <c r="AE116" i="4" s="1"/>
  <c r="AE116" i="17"/>
  <c r="AJ116" i="4" s="1"/>
  <c r="F117" i="17"/>
  <c r="H117" i="17"/>
  <c r="M117" i="4" s="1"/>
  <c r="T117" i="17"/>
  <c r="Y117" i="4" s="1"/>
  <c r="Z117" i="17"/>
  <c r="AE117" i="4" s="1"/>
  <c r="AE117" i="17"/>
  <c r="AJ117" i="4" s="1"/>
  <c r="AJ115" i="4" l="1"/>
  <c r="F115" i="4"/>
  <c r="AE115" i="4"/>
  <c r="E120" i="12"/>
  <c r="V142" i="13"/>
  <c r="F114" i="4"/>
  <c r="M115" i="4"/>
  <c r="O115" i="4" s="1"/>
  <c r="Y116" i="4"/>
  <c r="V141" i="13"/>
  <c r="AJ114" i="4"/>
  <c r="K117" i="4"/>
  <c r="M116" i="4"/>
  <c r="AR116" i="4" s="1"/>
  <c r="M114" i="4"/>
  <c r="O114" i="4" s="1"/>
  <c r="AH122" i="12"/>
  <c r="J117" i="17"/>
  <c r="K118" i="4"/>
  <c r="O117" i="4"/>
  <c r="K116" i="4"/>
  <c r="K114" i="4"/>
  <c r="AH123" i="12"/>
  <c r="AH121" i="12"/>
  <c r="AH119" i="12"/>
  <c r="O116" i="4" l="1"/>
  <c r="C67" i="17"/>
  <c r="F19" i="17"/>
  <c r="H19" i="17"/>
  <c r="J19" i="17" s="1"/>
  <c r="T19" i="17"/>
  <c r="Z19" i="17"/>
  <c r="AE19" i="17"/>
  <c r="F20" i="17"/>
  <c r="J20" i="17"/>
  <c r="AE20" i="17"/>
  <c r="C19" i="4"/>
  <c r="D19" i="4"/>
  <c r="E19" i="4"/>
  <c r="G19" i="4"/>
  <c r="H19" i="4"/>
  <c r="I19" i="4"/>
  <c r="J19" i="4"/>
  <c r="L19" i="4"/>
  <c r="N19" i="4"/>
  <c r="P19" i="4"/>
  <c r="Q19" i="4"/>
  <c r="R19" i="4"/>
  <c r="S19" i="4"/>
  <c r="T19" i="4"/>
  <c r="U19" i="4"/>
  <c r="V19" i="4"/>
  <c r="W19" i="4"/>
  <c r="X19" i="4"/>
  <c r="Z19" i="4"/>
  <c r="AA19" i="4"/>
  <c r="AB19" i="4"/>
  <c r="AC19" i="4"/>
  <c r="AD19" i="4"/>
  <c r="AF19" i="4"/>
  <c r="AG19" i="4"/>
  <c r="AH19" i="4"/>
  <c r="AI19" i="4"/>
  <c r="AK19" i="4"/>
  <c r="AL19" i="4"/>
  <c r="AM19" i="4"/>
  <c r="AN19" i="4"/>
  <c r="AO19" i="4"/>
  <c r="AP19" i="4"/>
  <c r="C19" i="12"/>
  <c r="E19" i="12" s="1"/>
  <c r="O19" i="12"/>
  <c r="U19" i="12"/>
  <c r="Z19" i="12"/>
  <c r="F39" i="13"/>
  <c r="L39" i="13"/>
  <c r="T39" i="13"/>
  <c r="F40" i="13"/>
  <c r="L40" i="13"/>
  <c r="T40" i="13"/>
  <c r="Y19" i="4" l="1"/>
  <c r="AJ19" i="4"/>
  <c r="AE19" i="4"/>
  <c r="F19" i="4"/>
  <c r="M19" i="4"/>
  <c r="O19" i="4" s="1"/>
  <c r="K19" i="4"/>
  <c r="AH19" i="12"/>
  <c r="J46" i="7"/>
  <c r="I46" i="7"/>
  <c r="H46" i="7"/>
  <c r="J45" i="7"/>
  <c r="I45" i="7"/>
  <c r="H45" i="7"/>
  <c r="AM10" i="16"/>
  <c r="AL10" i="16"/>
  <c r="D13" i="8"/>
  <c r="D14" i="8"/>
  <c r="D15" i="8"/>
  <c r="D16" i="8"/>
  <c r="D20" i="8"/>
  <c r="D21" i="8"/>
  <c r="D22" i="8"/>
  <c r="D23" i="8"/>
  <c r="D12" i="8"/>
  <c r="R46" i="7" l="1"/>
  <c r="R45" i="7"/>
  <c r="AF151" i="17"/>
  <c r="AG151" i="17"/>
  <c r="AH151" i="17"/>
  <c r="AI151" i="17"/>
  <c r="AJ151" i="17"/>
  <c r="Q143" i="12"/>
  <c r="AK143" i="17"/>
  <c r="Z11" i="12"/>
  <c r="O11" i="12"/>
  <c r="U11" i="12"/>
  <c r="C138" i="12"/>
  <c r="E138" i="12" s="1"/>
  <c r="O138" i="12"/>
  <c r="U138" i="12"/>
  <c r="Z138" i="12"/>
  <c r="C139" i="12"/>
  <c r="E139" i="12" s="1"/>
  <c r="O139" i="12"/>
  <c r="U139" i="12"/>
  <c r="Z139" i="12"/>
  <c r="Z137" i="12"/>
  <c r="U137" i="12"/>
  <c r="O137" i="12"/>
  <c r="C132" i="12"/>
  <c r="E132" i="12" s="1"/>
  <c r="O132" i="12"/>
  <c r="U132" i="12"/>
  <c r="Z132" i="12"/>
  <c r="C133" i="12"/>
  <c r="E133" i="12" s="1"/>
  <c r="O133" i="12"/>
  <c r="U133" i="12"/>
  <c r="Z133" i="12"/>
  <c r="O134" i="12"/>
  <c r="U134" i="12"/>
  <c r="Z134" i="12"/>
  <c r="Z131" i="12"/>
  <c r="U131" i="12"/>
  <c r="O131" i="12"/>
  <c r="C131" i="12"/>
  <c r="C127" i="12"/>
  <c r="E127" i="12" s="1"/>
  <c r="O127" i="12"/>
  <c r="U127" i="12"/>
  <c r="Z127" i="12"/>
  <c r="C128" i="12"/>
  <c r="E128" i="12" s="1"/>
  <c r="O128" i="12"/>
  <c r="U128" i="12"/>
  <c r="Z128" i="12"/>
  <c r="Z126" i="12"/>
  <c r="U126" i="12"/>
  <c r="O126" i="12"/>
  <c r="C75" i="12"/>
  <c r="E75" i="12" s="1"/>
  <c r="O75" i="12"/>
  <c r="U75" i="12"/>
  <c r="Z75" i="12"/>
  <c r="C76" i="12"/>
  <c r="E76" i="12" s="1"/>
  <c r="O76" i="12"/>
  <c r="U76" i="12"/>
  <c r="Z76" i="12"/>
  <c r="C77" i="12"/>
  <c r="E77" i="12" s="1"/>
  <c r="O77" i="12"/>
  <c r="U77" i="12"/>
  <c r="Z77" i="12"/>
  <c r="C78" i="12"/>
  <c r="E78" i="12" s="1"/>
  <c r="O78" i="12"/>
  <c r="U78" i="12"/>
  <c r="Z78" i="12"/>
  <c r="C79" i="12"/>
  <c r="E79" i="12" s="1"/>
  <c r="O79" i="12"/>
  <c r="U79" i="12"/>
  <c r="Z79" i="12"/>
  <c r="C80" i="12"/>
  <c r="E80" i="12" s="1"/>
  <c r="O80" i="12"/>
  <c r="U80" i="12"/>
  <c r="Z80" i="12"/>
  <c r="C81" i="12"/>
  <c r="E81" i="12" s="1"/>
  <c r="O81" i="12"/>
  <c r="U81" i="12"/>
  <c r="Z81" i="12"/>
  <c r="E82" i="12"/>
  <c r="O82" i="12"/>
  <c r="U82" i="12"/>
  <c r="Z82" i="12"/>
  <c r="C83" i="12"/>
  <c r="E83" i="12" s="1"/>
  <c r="O83" i="12"/>
  <c r="U83" i="12"/>
  <c r="Z83" i="12"/>
  <c r="C84" i="12"/>
  <c r="E84" i="12" s="1"/>
  <c r="O84" i="12"/>
  <c r="U84" i="12"/>
  <c r="Z84" i="12"/>
  <c r="C85" i="12"/>
  <c r="E85" i="12" s="1"/>
  <c r="O85" i="12"/>
  <c r="U85" i="12"/>
  <c r="Z85" i="12"/>
  <c r="C86" i="12"/>
  <c r="E86" i="12" s="1"/>
  <c r="O86" i="12"/>
  <c r="U86" i="12"/>
  <c r="Z86" i="12"/>
  <c r="C87" i="12"/>
  <c r="E87" i="12" s="1"/>
  <c r="O87" i="12"/>
  <c r="U87" i="12"/>
  <c r="Z87" i="12"/>
  <c r="C88" i="12"/>
  <c r="E88" i="12" s="1"/>
  <c r="O88" i="12"/>
  <c r="U88" i="12"/>
  <c r="Z88" i="12"/>
  <c r="C89" i="12"/>
  <c r="E89" i="12" s="1"/>
  <c r="O89" i="12"/>
  <c r="U89" i="12"/>
  <c r="Z89" i="12"/>
  <c r="C90" i="12"/>
  <c r="E90" i="12" s="1"/>
  <c r="O90" i="12"/>
  <c r="U90" i="12"/>
  <c r="Z90" i="12"/>
  <c r="C91" i="12"/>
  <c r="E91" i="12" s="1"/>
  <c r="O91" i="12"/>
  <c r="U91" i="12"/>
  <c r="Z91" i="12"/>
  <c r="C92" i="12"/>
  <c r="E92" i="12" s="1"/>
  <c r="O92" i="12"/>
  <c r="U92" i="12"/>
  <c r="Z92" i="12"/>
  <c r="C93" i="12"/>
  <c r="O93" i="12"/>
  <c r="U93" i="12"/>
  <c r="Z93" i="12"/>
  <c r="C94" i="12"/>
  <c r="E94" i="12" s="1"/>
  <c r="O94" i="12"/>
  <c r="U94" i="12"/>
  <c r="Z94" i="12"/>
  <c r="C95" i="12"/>
  <c r="O95" i="12"/>
  <c r="U95" i="12"/>
  <c r="Z95" i="12"/>
  <c r="C96" i="12"/>
  <c r="E96" i="12" s="1"/>
  <c r="O96" i="12"/>
  <c r="U96" i="12"/>
  <c r="Z96" i="12"/>
  <c r="C97" i="12"/>
  <c r="E97" i="12" s="1"/>
  <c r="O97" i="12"/>
  <c r="U97" i="12"/>
  <c r="Z97" i="12"/>
  <c r="C98" i="12"/>
  <c r="E98" i="12" s="1"/>
  <c r="O98" i="12"/>
  <c r="U98" i="12"/>
  <c r="Z98" i="12"/>
  <c r="E99" i="12"/>
  <c r="O99" i="12"/>
  <c r="U99" i="12"/>
  <c r="Z99" i="12"/>
  <c r="C100" i="12"/>
  <c r="E100" i="12" s="1"/>
  <c r="O100" i="12"/>
  <c r="U100" i="12"/>
  <c r="Z100" i="12"/>
  <c r="C101" i="12"/>
  <c r="O101" i="12"/>
  <c r="U101" i="12"/>
  <c r="Z101" i="12"/>
  <c r="C102" i="12"/>
  <c r="E102" i="12" s="1"/>
  <c r="O102" i="12"/>
  <c r="U102" i="12"/>
  <c r="Z102" i="12"/>
  <c r="C103" i="12"/>
  <c r="O103" i="12"/>
  <c r="U103" i="12"/>
  <c r="Z103" i="12"/>
  <c r="C104" i="12"/>
  <c r="E104" i="12" s="1"/>
  <c r="O104" i="12"/>
  <c r="U104" i="12"/>
  <c r="Z104" i="12"/>
  <c r="C105" i="12"/>
  <c r="E105" i="12" s="1"/>
  <c r="O105" i="12"/>
  <c r="U105" i="12"/>
  <c r="Z105" i="12"/>
  <c r="C106" i="12"/>
  <c r="E106" i="12" s="1"/>
  <c r="O106" i="12"/>
  <c r="U106" i="12"/>
  <c r="Z106" i="12"/>
  <c r="C107" i="12"/>
  <c r="E107" i="12" s="1"/>
  <c r="O107" i="12"/>
  <c r="U107" i="12"/>
  <c r="Z107" i="12"/>
  <c r="C108" i="12"/>
  <c r="E108" i="12" s="1"/>
  <c r="O108" i="12"/>
  <c r="U108" i="12"/>
  <c r="Z108" i="12"/>
  <c r="C109" i="12"/>
  <c r="O109" i="12"/>
  <c r="U109" i="12"/>
  <c r="Z109" i="12"/>
  <c r="C110" i="12"/>
  <c r="E110" i="12" s="1"/>
  <c r="O110" i="12"/>
  <c r="U110" i="12"/>
  <c r="Z110" i="12"/>
  <c r="C111" i="12"/>
  <c r="O111" i="12"/>
  <c r="U111" i="12"/>
  <c r="Z111" i="12"/>
  <c r="C112" i="12"/>
  <c r="E112" i="12" s="1"/>
  <c r="O112" i="12"/>
  <c r="U112" i="12"/>
  <c r="Z112" i="12"/>
  <c r="C113" i="12"/>
  <c r="E113" i="12" s="1"/>
  <c r="O113" i="12"/>
  <c r="U113" i="12"/>
  <c r="Z113" i="12"/>
  <c r="C114" i="12"/>
  <c r="E114" i="12" s="1"/>
  <c r="O114" i="12"/>
  <c r="U114" i="12"/>
  <c r="Z114" i="12"/>
  <c r="C115" i="12"/>
  <c r="E115" i="12" s="1"/>
  <c r="O115" i="12"/>
  <c r="U115" i="12"/>
  <c r="Z115" i="12"/>
  <c r="C116" i="12"/>
  <c r="E116" i="12" s="1"/>
  <c r="O116" i="12"/>
  <c r="U116" i="12"/>
  <c r="Z116" i="12"/>
  <c r="C117" i="12"/>
  <c r="O117" i="12"/>
  <c r="U117" i="12"/>
  <c r="Z117" i="12"/>
  <c r="C118" i="12"/>
  <c r="E118" i="12" s="1"/>
  <c r="O118" i="12"/>
  <c r="U118" i="12"/>
  <c r="Z118" i="12"/>
  <c r="Z74" i="12"/>
  <c r="U74" i="12"/>
  <c r="O74" i="12"/>
  <c r="C74" i="12"/>
  <c r="C70" i="12"/>
  <c r="E70" i="12" s="1"/>
  <c r="O70" i="12"/>
  <c r="U70" i="12"/>
  <c r="Z70" i="12"/>
  <c r="C71" i="12"/>
  <c r="E71" i="12" s="1"/>
  <c r="O71" i="12"/>
  <c r="U71" i="12"/>
  <c r="Z71" i="12"/>
  <c r="Z69" i="12"/>
  <c r="U69" i="12"/>
  <c r="C12" i="12"/>
  <c r="E12" i="12" s="1"/>
  <c r="O12" i="12"/>
  <c r="U12" i="12"/>
  <c r="Z12" i="12"/>
  <c r="C13" i="12"/>
  <c r="O13" i="12"/>
  <c r="U13" i="12"/>
  <c r="Z13" i="12"/>
  <c r="C14" i="12"/>
  <c r="O14" i="12"/>
  <c r="U14" i="12"/>
  <c r="Z14" i="12"/>
  <c r="C15" i="12"/>
  <c r="E15" i="12" s="1"/>
  <c r="O15" i="12"/>
  <c r="U15" i="12"/>
  <c r="Z15" i="12"/>
  <c r="C16" i="12"/>
  <c r="E16" i="12" s="1"/>
  <c r="O16" i="12"/>
  <c r="U16" i="12"/>
  <c r="Z16" i="12"/>
  <c r="C17" i="12"/>
  <c r="E17" i="12" s="1"/>
  <c r="O17" i="12"/>
  <c r="U17" i="12"/>
  <c r="Z17" i="12"/>
  <c r="C18" i="12"/>
  <c r="O18" i="12"/>
  <c r="U18" i="12"/>
  <c r="Z18" i="12"/>
  <c r="C20" i="12"/>
  <c r="E20" i="12" s="1"/>
  <c r="O20" i="12"/>
  <c r="U20" i="12"/>
  <c r="Z20" i="12"/>
  <c r="C21" i="12"/>
  <c r="E21" i="12" s="1"/>
  <c r="O21" i="12"/>
  <c r="U21" i="12"/>
  <c r="Z21" i="12"/>
  <c r="C22" i="12"/>
  <c r="O22" i="12"/>
  <c r="U22" i="12"/>
  <c r="Z22" i="12"/>
  <c r="O23" i="12"/>
  <c r="U23" i="12"/>
  <c r="Z23" i="12"/>
  <c r="C24" i="12"/>
  <c r="E24" i="12" s="1"/>
  <c r="O24" i="12"/>
  <c r="U24" i="12"/>
  <c r="Z24" i="12"/>
  <c r="C25" i="12"/>
  <c r="E25" i="12" s="1"/>
  <c r="O25" i="12"/>
  <c r="U25" i="12"/>
  <c r="Z25" i="12"/>
  <c r="C26" i="12"/>
  <c r="O26" i="12"/>
  <c r="U26" i="12"/>
  <c r="Z26" i="12"/>
  <c r="O27" i="12"/>
  <c r="U27" i="12"/>
  <c r="Z27" i="12"/>
  <c r="C28" i="12"/>
  <c r="E28" i="12" s="1"/>
  <c r="O28" i="12"/>
  <c r="U28" i="12"/>
  <c r="Z28" i="12"/>
  <c r="C29" i="12"/>
  <c r="E29" i="12" s="1"/>
  <c r="O29" i="12"/>
  <c r="U29" i="12"/>
  <c r="Z29" i="12"/>
  <c r="O30" i="12"/>
  <c r="U30" i="12"/>
  <c r="Z30" i="12"/>
  <c r="E31" i="12"/>
  <c r="O31" i="12"/>
  <c r="U31" i="12"/>
  <c r="Z31" i="12"/>
  <c r="C32" i="12"/>
  <c r="E32" i="12" s="1"/>
  <c r="O32" i="12"/>
  <c r="U32" i="12"/>
  <c r="Z32" i="12"/>
  <c r="C33" i="12"/>
  <c r="E33" i="12" s="1"/>
  <c r="O33" i="12"/>
  <c r="U33" i="12"/>
  <c r="Z33" i="12"/>
  <c r="E34" i="12"/>
  <c r="O34" i="12"/>
  <c r="U34" i="12"/>
  <c r="Z34" i="12"/>
  <c r="O35" i="12"/>
  <c r="U35" i="12"/>
  <c r="Z35" i="12"/>
  <c r="C36" i="12"/>
  <c r="E36" i="12" s="1"/>
  <c r="O36" i="12"/>
  <c r="U36" i="12"/>
  <c r="Z36" i="12"/>
  <c r="C37" i="12"/>
  <c r="E37" i="12" s="1"/>
  <c r="O37" i="12"/>
  <c r="U37" i="12"/>
  <c r="Z37" i="12"/>
  <c r="C38" i="12"/>
  <c r="O38" i="12"/>
  <c r="U38" i="12"/>
  <c r="Z38" i="12"/>
  <c r="C39" i="12"/>
  <c r="E39" i="12" s="1"/>
  <c r="O39" i="12"/>
  <c r="U39" i="12"/>
  <c r="Z39" i="12"/>
  <c r="E40" i="12"/>
  <c r="U40" i="12"/>
  <c r="Z40" i="12"/>
  <c r="C41" i="12"/>
  <c r="O41" i="12"/>
  <c r="U41" i="12"/>
  <c r="Z41" i="12"/>
  <c r="C42" i="12"/>
  <c r="O42" i="12"/>
  <c r="U42" i="12"/>
  <c r="Z42" i="12"/>
  <c r="E43" i="12"/>
  <c r="O43" i="12"/>
  <c r="U43" i="12"/>
  <c r="Z43" i="12"/>
  <c r="E44" i="12"/>
  <c r="O44" i="12"/>
  <c r="U44" i="12"/>
  <c r="Z44" i="12"/>
  <c r="C45" i="12"/>
  <c r="E45" i="12" s="1"/>
  <c r="O45" i="12"/>
  <c r="U45" i="12"/>
  <c r="Z45" i="12"/>
  <c r="C46" i="12"/>
  <c r="E46" i="12" s="1"/>
  <c r="O46" i="12"/>
  <c r="U46" i="12"/>
  <c r="Z46" i="12"/>
  <c r="O47" i="12"/>
  <c r="U47" i="12"/>
  <c r="Z47" i="12"/>
  <c r="C48" i="12"/>
  <c r="E48" i="12" s="1"/>
  <c r="O48" i="12"/>
  <c r="U48" i="12"/>
  <c r="Z48" i="12"/>
  <c r="C49" i="12"/>
  <c r="E49" i="12" s="1"/>
  <c r="O49" i="12"/>
  <c r="U49" i="12"/>
  <c r="Z49" i="12"/>
  <c r="C50" i="12"/>
  <c r="E50" i="12" s="1"/>
  <c r="O50" i="12"/>
  <c r="U50" i="12"/>
  <c r="Z50" i="12"/>
  <c r="C51" i="12"/>
  <c r="O51" i="12"/>
  <c r="U51" i="12"/>
  <c r="Z51" i="12"/>
  <c r="C52" i="12"/>
  <c r="E52" i="12" s="1"/>
  <c r="O52" i="12"/>
  <c r="U52" i="12"/>
  <c r="Z52" i="12"/>
  <c r="C53" i="12"/>
  <c r="O53" i="12"/>
  <c r="U53" i="12"/>
  <c r="Z53" i="12"/>
  <c r="C54" i="12"/>
  <c r="E54" i="12" s="1"/>
  <c r="O54" i="12"/>
  <c r="U54" i="12"/>
  <c r="Z54" i="12"/>
  <c r="C55" i="12"/>
  <c r="E55" i="12" s="1"/>
  <c r="O55" i="12"/>
  <c r="U55" i="12"/>
  <c r="Z55" i="12"/>
  <c r="E56" i="12"/>
  <c r="O56" i="12"/>
  <c r="U56" i="12"/>
  <c r="Z56" i="12"/>
  <c r="C57" i="12"/>
  <c r="E57" i="12" s="1"/>
  <c r="O57" i="12"/>
  <c r="U57" i="12"/>
  <c r="Z57" i="12"/>
  <c r="C58" i="12"/>
  <c r="E58" i="12" s="1"/>
  <c r="O58" i="12"/>
  <c r="U58" i="12"/>
  <c r="Z58" i="12"/>
  <c r="C59" i="12"/>
  <c r="E59" i="12" s="1"/>
  <c r="O59" i="12"/>
  <c r="U59" i="12"/>
  <c r="Z59" i="12"/>
  <c r="E60" i="12"/>
  <c r="O60" i="12"/>
  <c r="U60" i="12"/>
  <c r="Z60" i="12"/>
  <c r="C61" i="12"/>
  <c r="E61" i="12" s="1"/>
  <c r="O61" i="12"/>
  <c r="U61" i="12"/>
  <c r="Z61" i="12"/>
  <c r="E62" i="12"/>
  <c r="O62" i="12"/>
  <c r="U62" i="12"/>
  <c r="Z62" i="12"/>
  <c r="C63" i="12"/>
  <c r="O63" i="12"/>
  <c r="U63" i="12"/>
  <c r="Z63" i="12"/>
  <c r="C64" i="12"/>
  <c r="E64" i="12" s="1"/>
  <c r="O64" i="12"/>
  <c r="U64" i="12"/>
  <c r="Z64" i="12"/>
  <c r="C65" i="12"/>
  <c r="E65" i="12" s="1"/>
  <c r="O65" i="12"/>
  <c r="U65" i="12"/>
  <c r="Z65" i="12"/>
  <c r="C66" i="12"/>
  <c r="E66" i="12" s="1"/>
  <c r="O66" i="12"/>
  <c r="U66" i="12"/>
  <c r="Z66" i="12"/>
  <c r="H140" i="17"/>
  <c r="H141" i="17"/>
  <c r="H142" i="17"/>
  <c r="H139" i="17"/>
  <c r="H133" i="17"/>
  <c r="H134" i="17"/>
  <c r="H135" i="17"/>
  <c r="H136" i="17"/>
  <c r="H132" i="17"/>
  <c r="H122" i="17"/>
  <c r="H123" i="17"/>
  <c r="H124" i="17"/>
  <c r="H125" i="17"/>
  <c r="H126" i="17"/>
  <c r="H127" i="17"/>
  <c r="H128" i="17"/>
  <c r="H129" i="17"/>
  <c r="H121" i="17"/>
  <c r="H70" i="17"/>
  <c r="H71" i="17"/>
  <c r="H72" i="17"/>
  <c r="H73" i="17"/>
  <c r="H75" i="17"/>
  <c r="H76" i="17"/>
  <c r="H78" i="17"/>
  <c r="H79" i="17"/>
  <c r="H80" i="17"/>
  <c r="H81" i="17"/>
  <c r="H82" i="17"/>
  <c r="H83" i="17"/>
  <c r="H86" i="17"/>
  <c r="H88" i="17"/>
  <c r="H89" i="17"/>
  <c r="H90" i="17"/>
  <c r="H91" i="17"/>
  <c r="H92" i="17"/>
  <c r="H93" i="17"/>
  <c r="H94" i="17"/>
  <c r="H95" i="17"/>
  <c r="H96" i="17"/>
  <c r="H97" i="17"/>
  <c r="H98" i="17"/>
  <c r="H99" i="17"/>
  <c r="H100" i="17"/>
  <c r="H101" i="17"/>
  <c r="H102" i="17"/>
  <c r="H103" i="17"/>
  <c r="H104" i="17"/>
  <c r="H105" i="17"/>
  <c r="H107" i="17"/>
  <c r="H108" i="17"/>
  <c r="H109" i="17"/>
  <c r="H110" i="17"/>
  <c r="H111" i="17"/>
  <c r="H112" i="17"/>
  <c r="H113" i="17"/>
  <c r="M118" i="4"/>
  <c r="O118" i="4" s="1"/>
  <c r="H69" i="17"/>
  <c r="H12" i="17"/>
  <c r="H14" i="17"/>
  <c r="H15" i="17"/>
  <c r="H16" i="17"/>
  <c r="H17" i="17"/>
  <c r="H22" i="17"/>
  <c r="H23" i="17"/>
  <c r="H24" i="17"/>
  <c r="H25" i="17"/>
  <c r="H26" i="17"/>
  <c r="H27" i="17"/>
  <c r="H28" i="17"/>
  <c r="H30" i="17"/>
  <c r="H31" i="17"/>
  <c r="H32" i="17"/>
  <c r="H33" i="17"/>
  <c r="H35" i="17"/>
  <c r="H37" i="17"/>
  <c r="H38" i="17"/>
  <c r="H39" i="17"/>
  <c r="H41" i="17"/>
  <c r="H44" i="17"/>
  <c r="H45" i="17"/>
  <c r="H46" i="17"/>
  <c r="H47" i="17"/>
  <c r="H48" i="17"/>
  <c r="H49" i="17"/>
  <c r="H50" i="17"/>
  <c r="H51" i="17"/>
  <c r="H52" i="17"/>
  <c r="H53" i="17"/>
  <c r="H54" i="17"/>
  <c r="H55" i="17"/>
  <c r="H56" i="17"/>
  <c r="H57" i="17"/>
  <c r="H58" i="17"/>
  <c r="H59" i="17"/>
  <c r="H63" i="17"/>
  <c r="H64" i="17"/>
  <c r="H65" i="17"/>
  <c r="H66" i="17"/>
  <c r="Z11" i="17"/>
  <c r="T11" i="17"/>
  <c r="Z140" i="17"/>
  <c r="Z141" i="17"/>
  <c r="Z142" i="17"/>
  <c r="Z133" i="17"/>
  <c r="Z134" i="17"/>
  <c r="Z135" i="17"/>
  <c r="Z136" i="17"/>
  <c r="Z132" i="17"/>
  <c r="Z122" i="17"/>
  <c r="Z123" i="17"/>
  <c r="Z124" i="17"/>
  <c r="Z125" i="17"/>
  <c r="Z126" i="17"/>
  <c r="Z127" i="17"/>
  <c r="Z128" i="17"/>
  <c r="Z129" i="17"/>
  <c r="Z121" i="17"/>
  <c r="Z70" i="17"/>
  <c r="Z71" i="17"/>
  <c r="Z72" i="17"/>
  <c r="Z73" i="17"/>
  <c r="Z74" i="17"/>
  <c r="Z75" i="17"/>
  <c r="Z76" i="17"/>
  <c r="Z77" i="17"/>
  <c r="Z78" i="17"/>
  <c r="Z79" i="17"/>
  <c r="Z80" i="17"/>
  <c r="Z81" i="17"/>
  <c r="Z82" i="17"/>
  <c r="Z83" i="17"/>
  <c r="Z84" i="17"/>
  <c r="Z86" i="17"/>
  <c r="Z88" i="17"/>
  <c r="Z89" i="17"/>
  <c r="Z90" i="17"/>
  <c r="Z91" i="17"/>
  <c r="Z92" i="17"/>
  <c r="Z93" i="17"/>
  <c r="Z94" i="17"/>
  <c r="Z95" i="17"/>
  <c r="Z96" i="17"/>
  <c r="Z97" i="17"/>
  <c r="Z98" i="17"/>
  <c r="Z99" i="17"/>
  <c r="Z100" i="17"/>
  <c r="Z101" i="17"/>
  <c r="Z102" i="17"/>
  <c r="Z103" i="17"/>
  <c r="Z104" i="17"/>
  <c r="Z105" i="17"/>
  <c r="Z106" i="17"/>
  <c r="Z107" i="17"/>
  <c r="Z108" i="17"/>
  <c r="Z109" i="17"/>
  <c r="Z110" i="17"/>
  <c r="Z111" i="17"/>
  <c r="Z112" i="17"/>
  <c r="Z113" i="17"/>
  <c r="AE118" i="4"/>
  <c r="Z69" i="17"/>
  <c r="Z12" i="17"/>
  <c r="Z13" i="17"/>
  <c r="Z14" i="17"/>
  <c r="Z15" i="17"/>
  <c r="Z16" i="17"/>
  <c r="Z17" i="17"/>
  <c r="Z18" i="17"/>
  <c r="Z21" i="17"/>
  <c r="Z22" i="17"/>
  <c r="Z23" i="17"/>
  <c r="Z24" i="17"/>
  <c r="Z25" i="17"/>
  <c r="Z26" i="17"/>
  <c r="Z27" i="17"/>
  <c r="Z28" i="17"/>
  <c r="Z30" i="17"/>
  <c r="Z31" i="17"/>
  <c r="Z32" i="17"/>
  <c r="Z33" i="17"/>
  <c r="Z34" i="17"/>
  <c r="Z35" i="17"/>
  <c r="Z36" i="17"/>
  <c r="Z37" i="17"/>
  <c r="Z38" i="17"/>
  <c r="Z39" i="17"/>
  <c r="Z41" i="17"/>
  <c r="Z42" i="17"/>
  <c r="Z43" i="17"/>
  <c r="Z45" i="17"/>
  <c r="Z46" i="17"/>
  <c r="Z47" i="17"/>
  <c r="Z48" i="17"/>
  <c r="Z49" i="17"/>
  <c r="Z50" i="17"/>
  <c r="Z51" i="17"/>
  <c r="Z52" i="17"/>
  <c r="Z53" i="17"/>
  <c r="Z54" i="17"/>
  <c r="Z55" i="17"/>
  <c r="Z56" i="17"/>
  <c r="Z57" i="17"/>
  <c r="Z58" i="17"/>
  <c r="Z59" i="17"/>
  <c r="Z60" i="17"/>
  <c r="Z62" i="17"/>
  <c r="Z63" i="17"/>
  <c r="Z64" i="17"/>
  <c r="Z65" i="17"/>
  <c r="Z66" i="17"/>
  <c r="T140" i="17"/>
  <c r="T141" i="17"/>
  <c r="T142" i="17"/>
  <c r="T139" i="17"/>
  <c r="T133" i="17"/>
  <c r="T134" i="17"/>
  <c r="T135" i="17"/>
  <c r="T136" i="17"/>
  <c r="T132" i="17"/>
  <c r="T122" i="17"/>
  <c r="T123" i="17"/>
  <c r="T124" i="17"/>
  <c r="T125" i="17"/>
  <c r="T126" i="17"/>
  <c r="T127" i="17"/>
  <c r="T128" i="17"/>
  <c r="T129" i="17"/>
  <c r="T121" i="17"/>
  <c r="T70" i="17"/>
  <c r="T71" i="17"/>
  <c r="T72" i="17"/>
  <c r="T73" i="17"/>
  <c r="T74" i="17"/>
  <c r="T75" i="17"/>
  <c r="T76" i="17"/>
  <c r="T78" i="17"/>
  <c r="T79" i="17"/>
  <c r="T80" i="17"/>
  <c r="T81" i="17"/>
  <c r="T82" i="17"/>
  <c r="T83" i="17"/>
  <c r="T84" i="17"/>
  <c r="T86" i="17"/>
  <c r="T88" i="17"/>
  <c r="T89" i="17"/>
  <c r="T90" i="17"/>
  <c r="T91" i="17"/>
  <c r="T92" i="17"/>
  <c r="T93" i="17"/>
  <c r="T94" i="17"/>
  <c r="T95" i="17"/>
  <c r="T96" i="17"/>
  <c r="T97" i="17"/>
  <c r="T98" i="17"/>
  <c r="T99" i="17"/>
  <c r="T100" i="17"/>
  <c r="T101" i="17"/>
  <c r="T102" i="17"/>
  <c r="T103" i="17"/>
  <c r="T104" i="17"/>
  <c r="T105" i="17"/>
  <c r="T106" i="17"/>
  <c r="T107" i="17"/>
  <c r="T108" i="17"/>
  <c r="T109" i="17"/>
  <c r="T110" i="17"/>
  <c r="T111" i="17"/>
  <c r="T112" i="17"/>
  <c r="T113" i="17"/>
  <c r="T118" i="17"/>
  <c r="Y118" i="4" s="1"/>
  <c r="T69" i="17"/>
  <c r="T12" i="17"/>
  <c r="T13" i="17"/>
  <c r="T14" i="17"/>
  <c r="T15" i="17"/>
  <c r="T16" i="17"/>
  <c r="T17" i="17"/>
  <c r="T18" i="17"/>
  <c r="T21" i="17"/>
  <c r="T22" i="17"/>
  <c r="T23" i="17"/>
  <c r="T24" i="17"/>
  <c r="T25" i="17"/>
  <c r="T26" i="17"/>
  <c r="T27" i="17"/>
  <c r="T28" i="17"/>
  <c r="T30" i="17"/>
  <c r="T31" i="17"/>
  <c r="T32" i="17"/>
  <c r="T33" i="17"/>
  <c r="T34" i="17"/>
  <c r="T35" i="17"/>
  <c r="T36" i="17"/>
  <c r="T37" i="17"/>
  <c r="T38" i="17"/>
  <c r="T39" i="17"/>
  <c r="T40" i="17"/>
  <c r="T41" i="17"/>
  <c r="T43" i="17"/>
  <c r="T44" i="17"/>
  <c r="T45" i="17"/>
  <c r="T46" i="17"/>
  <c r="T47" i="17"/>
  <c r="T48" i="17"/>
  <c r="T49" i="17"/>
  <c r="T50" i="17"/>
  <c r="T51" i="17"/>
  <c r="T52" i="17"/>
  <c r="T53" i="17"/>
  <c r="T54" i="17"/>
  <c r="T55" i="17"/>
  <c r="T56" i="17"/>
  <c r="T57" i="17"/>
  <c r="T58" i="17"/>
  <c r="T59" i="17"/>
  <c r="T60" i="17"/>
  <c r="T61" i="17"/>
  <c r="T62" i="17"/>
  <c r="T63" i="17"/>
  <c r="T64" i="17"/>
  <c r="T65" i="17"/>
  <c r="T66" i="17"/>
  <c r="AE140" i="17"/>
  <c r="AE141" i="17"/>
  <c r="AE142" i="17"/>
  <c r="AE139" i="17"/>
  <c r="AE133" i="17"/>
  <c r="AE134" i="17"/>
  <c r="AE135" i="17"/>
  <c r="AE136" i="17"/>
  <c r="AE132" i="17"/>
  <c r="AE122" i="17"/>
  <c r="AE123" i="17"/>
  <c r="AE124" i="17"/>
  <c r="AE125" i="17"/>
  <c r="AE126" i="17"/>
  <c r="AE127" i="17"/>
  <c r="AE128" i="17"/>
  <c r="AE129" i="17"/>
  <c r="AE121" i="17"/>
  <c r="AE70" i="17"/>
  <c r="AE71" i="17"/>
  <c r="AE72" i="17"/>
  <c r="AE73" i="17"/>
  <c r="AE74" i="17"/>
  <c r="AE75" i="17"/>
  <c r="AE76" i="17"/>
  <c r="AE77" i="17"/>
  <c r="AE78" i="17"/>
  <c r="AE79" i="17"/>
  <c r="AE80" i="17"/>
  <c r="AE81" i="17"/>
  <c r="AE82" i="17"/>
  <c r="AE83" i="17"/>
  <c r="AE86" i="17"/>
  <c r="AE87" i="17"/>
  <c r="AE88" i="17"/>
  <c r="AE89" i="17"/>
  <c r="AE90" i="17"/>
  <c r="AE91" i="17"/>
  <c r="AE92" i="17"/>
  <c r="AE93" i="17"/>
  <c r="AE94" i="17"/>
  <c r="AE95" i="17"/>
  <c r="AE96" i="17"/>
  <c r="AE97" i="17"/>
  <c r="AE98" i="17"/>
  <c r="AE99" i="17"/>
  <c r="AE100" i="17"/>
  <c r="AE101" i="17"/>
  <c r="AE102" i="17"/>
  <c r="AE103" i="17"/>
  <c r="AE104" i="17"/>
  <c r="AE105" i="17"/>
  <c r="AE106" i="17"/>
  <c r="AE107" i="17"/>
  <c r="AE108" i="17"/>
  <c r="AE109" i="17"/>
  <c r="AE110" i="17"/>
  <c r="AE111" i="17"/>
  <c r="AE112" i="17"/>
  <c r="AE113" i="17"/>
  <c r="AE118" i="17"/>
  <c r="AJ118" i="4" s="1"/>
  <c r="AE69" i="17"/>
  <c r="AE12" i="17"/>
  <c r="AE13" i="17"/>
  <c r="AE14" i="17"/>
  <c r="AE15" i="17"/>
  <c r="AE16" i="17"/>
  <c r="AE17" i="17"/>
  <c r="AE18" i="17"/>
  <c r="AE22" i="17"/>
  <c r="AE23" i="17"/>
  <c r="AE24" i="17"/>
  <c r="AE25" i="17"/>
  <c r="AE26" i="17"/>
  <c r="AE27" i="17"/>
  <c r="AE28" i="17"/>
  <c r="AE29" i="17"/>
  <c r="AE30" i="17"/>
  <c r="AE31" i="17"/>
  <c r="AE32" i="17"/>
  <c r="AE33" i="17"/>
  <c r="AE34" i="17"/>
  <c r="AE35" i="17"/>
  <c r="AE36" i="17"/>
  <c r="AE37" i="17"/>
  <c r="AE38" i="17"/>
  <c r="AE39" i="17"/>
  <c r="AE41" i="17"/>
  <c r="AE43" i="17"/>
  <c r="AE44" i="17"/>
  <c r="AE45" i="17"/>
  <c r="AE46" i="17"/>
  <c r="AE47" i="17"/>
  <c r="AE48" i="17"/>
  <c r="AE49" i="17"/>
  <c r="AE50" i="17"/>
  <c r="AE51" i="17"/>
  <c r="AE52" i="17"/>
  <c r="AE53" i="17"/>
  <c r="AE54" i="17"/>
  <c r="AE55" i="17"/>
  <c r="AE56" i="17"/>
  <c r="AE57" i="17"/>
  <c r="AE58" i="17"/>
  <c r="AE59" i="17"/>
  <c r="AE60" i="17"/>
  <c r="AE62" i="17"/>
  <c r="AE63" i="17"/>
  <c r="AE64" i="17"/>
  <c r="AE65" i="17"/>
  <c r="AE66" i="17"/>
  <c r="AE11" i="17"/>
  <c r="AO15" i="8"/>
  <c r="AO16" i="8"/>
  <c r="AO14" i="8"/>
  <c r="AL14" i="8"/>
  <c r="AH13" i="8"/>
  <c r="AH12" i="8"/>
  <c r="Q14" i="8"/>
  <c r="Q15" i="8"/>
  <c r="Q16" i="8"/>
  <c r="AB14" i="8"/>
  <c r="AB15" i="8"/>
  <c r="AB16" i="8"/>
  <c r="W14" i="8"/>
  <c r="W15" i="8"/>
  <c r="W16" i="8"/>
  <c r="AH128" i="12" l="1"/>
  <c r="AH41" i="12"/>
  <c r="AR117" i="4"/>
  <c r="AR118" i="4"/>
  <c r="AS12" i="8"/>
  <c r="AH28" i="12"/>
  <c r="AH23" i="12"/>
  <c r="AH39" i="12"/>
  <c r="AH117" i="12"/>
  <c r="AH113" i="12"/>
  <c r="AH133" i="12"/>
  <c r="AH51" i="12"/>
  <c r="AH46" i="12"/>
  <c r="AH61" i="12"/>
  <c r="AH26" i="12"/>
  <c r="E23" i="12"/>
  <c r="AH74" i="12"/>
  <c r="AH115" i="12"/>
  <c r="AH137" i="12"/>
  <c r="AH62" i="12"/>
  <c r="AH66" i="12"/>
  <c r="AH47" i="12"/>
  <c r="AH35" i="12"/>
  <c r="AH18" i="12"/>
  <c r="AH111" i="12"/>
  <c r="E137" i="12"/>
  <c r="AH138" i="12"/>
  <c r="AH44" i="12"/>
  <c r="AH38" i="12"/>
  <c r="AH22" i="12"/>
  <c r="AH109" i="12"/>
  <c r="AH126" i="12"/>
  <c r="AH11" i="12"/>
  <c r="AH57" i="12"/>
  <c r="AH36" i="12"/>
  <c r="AH34" i="12"/>
  <c r="AH20" i="12"/>
  <c r="AH17" i="12"/>
  <c r="AH14" i="12"/>
  <c r="AH13" i="12"/>
  <c r="AH70" i="12"/>
  <c r="AH107" i="12"/>
  <c r="AH103" i="12"/>
  <c r="AH101" i="12"/>
  <c r="AH97" i="12"/>
  <c r="AH81" i="12"/>
  <c r="E126" i="12"/>
  <c r="AH131" i="12"/>
  <c r="AH134" i="12"/>
  <c r="AH89" i="12"/>
  <c r="AH54" i="12"/>
  <c r="AH32" i="12"/>
  <c r="AH15" i="12"/>
  <c r="E74" i="12"/>
  <c r="AH105" i="12"/>
  <c r="AH63" i="12"/>
  <c r="AH55" i="12"/>
  <c r="AH53" i="12"/>
  <c r="E51" i="12"/>
  <c r="AH50" i="12"/>
  <c r="AH45" i="12"/>
  <c r="AH42" i="12"/>
  <c r="E41" i="12"/>
  <c r="AH40" i="12"/>
  <c r="AH31" i="12"/>
  <c r="AH30" i="12"/>
  <c r="AH27" i="12"/>
  <c r="E26" i="12"/>
  <c r="AH24" i="12"/>
  <c r="AH69" i="12"/>
  <c r="AH71" i="12"/>
  <c r="AH99" i="12"/>
  <c r="AH95" i="12"/>
  <c r="AH93" i="12"/>
  <c r="AH85" i="12"/>
  <c r="E131" i="12"/>
  <c r="AH58" i="12"/>
  <c r="AH77" i="12"/>
  <c r="C13" i="8"/>
  <c r="E63" i="12"/>
  <c r="E53" i="12"/>
  <c r="E47" i="12"/>
  <c r="E42" i="12"/>
  <c r="E35" i="12"/>
  <c r="E27" i="12"/>
  <c r="E18" i="12"/>
  <c r="E117" i="12"/>
  <c r="E109" i="12"/>
  <c r="E101" i="12"/>
  <c r="E93" i="12"/>
  <c r="E134" i="12"/>
  <c r="AH37" i="12"/>
  <c r="AH33" i="12"/>
  <c r="AH29" i="12"/>
  <c r="AH25" i="12"/>
  <c r="AH21" i="12"/>
  <c r="AH16" i="12"/>
  <c r="AH12" i="12"/>
  <c r="AH59" i="12"/>
  <c r="AH118" i="12"/>
  <c r="AH114" i="12"/>
  <c r="AH110" i="12"/>
  <c r="AH106" i="12"/>
  <c r="AH102" i="12"/>
  <c r="AH98" i="12"/>
  <c r="AH94" i="12"/>
  <c r="AH90" i="12"/>
  <c r="AH86" i="12"/>
  <c r="AH82" i="12"/>
  <c r="AH78" i="12"/>
  <c r="AH139" i="12"/>
  <c r="AS13" i="8"/>
  <c r="E14" i="12"/>
  <c r="E69" i="12"/>
  <c r="AH43" i="12"/>
  <c r="AH65" i="12"/>
  <c r="AH49" i="12"/>
  <c r="AH116" i="12"/>
  <c r="AH112" i="12"/>
  <c r="AH108" i="12"/>
  <c r="AH104" i="12"/>
  <c r="AH100" i="12"/>
  <c r="AH96" i="12"/>
  <c r="AH92" i="12"/>
  <c r="AH88" i="12"/>
  <c r="AH84" i="12"/>
  <c r="AH80" i="12"/>
  <c r="AH76" i="12"/>
  <c r="AH127" i="12"/>
  <c r="AH132" i="12"/>
  <c r="C12" i="8"/>
  <c r="E38" i="12"/>
  <c r="E30" i="12"/>
  <c r="E22" i="12"/>
  <c r="E13" i="12"/>
  <c r="E111" i="12"/>
  <c r="E103" i="12"/>
  <c r="E95" i="12"/>
  <c r="AH64" i="12"/>
  <c r="AH60" i="12"/>
  <c r="AH56" i="12"/>
  <c r="AH52" i="12"/>
  <c r="AH48" i="12"/>
  <c r="AH91" i="12"/>
  <c r="AH87" i="12"/>
  <c r="AH83" i="12"/>
  <c r="AH79" i="12"/>
  <c r="AH75" i="12"/>
  <c r="E11" i="12"/>
  <c r="F11" i="17" l="1"/>
  <c r="D27" i="7"/>
  <c r="E27" i="7"/>
  <c r="F27" i="7"/>
  <c r="G27" i="7"/>
  <c r="K27" i="7"/>
  <c r="L27" i="7"/>
  <c r="M27" i="7"/>
  <c r="N27" i="7"/>
  <c r="O27" i="7"/>
  <c r="P27" i="7"/>
  <c r="Q27" i="7"/>
  <c r="C27" i="7"/>
  <c r="D13" i="7"/>
  <c r="E13" i="7"/>
  <c r="F13" i="7"/>
  <c r="G13" i="7"/>
  <c r="K13" i="7"/>
  <c r="L13" i="7"/>
  <c r="M13" i="7"/>
  <c r="N13" i="7"/>
  <c r="O13" i="7"/>
  <c r="P13" i="7"/>
  <c r="Q13" i="7"/>
  <c r="C13" i="7"/>
  <c r="C17" i="7"/>
  <c r="D17" i="7"/>
  <c r="E17" i="7"/>
  <c r="F17" i="7"/>
  <c r="G17" i="7"/>
  <c r="K17" i="7"/>
  <c r="L17" i="7"/>
  <c r="M17" i="7"/>
  <c r="N17" i="7"/>
  <c r="O17" i="7"/>
  <c r="P17" i="7"/>
  <c r="Q17" i="7"/>
  <c r="C8" i="7"/>
  <c r="C48" i="7" l="1"/>
  <c r="P151" i="17"/>
  <c r="Q151" i="17"/>
  <c r="R151" i="17"/>
  <c r="S151" i="17"/>
  <c r="T151" i="17"/>
  <c r="U151" i="17"/>
  <c r="V151" i="17"/>
  <c r="W151" i="17"/>
  <c r="X151" i="17"/>
  <c r="Y151" i="17"/>
  <c r="Z151" i="17"/>
  <c r="AA151" i="17"/>
  <c r="AB151" i="17"/>
  <c r="AC151" i="17"/>
  <c r="AD151" i="17"/>
  <c r="AE151" i="17"/>
  <c r="H44" i="7"/>
  <c r="H47" i="7"/>
  <c r="I47" i="7"/>
  <c r="J47" i="7"/>
  <c r="J44" i="7"/>
  <c r="I44" i="7"/>
  <c r="H43" i="7"/>
  <c r="R67" i="17"/>
  <c r="S67" i="17"/>
  <c r="T67" i="17"/>
  <c r="U67" i="17"/>
  <c r="V67" i="17"/>
  <c r="W67" i="17"/>
  <c r="X67" i="17"/>
  <c r="Y67" i="17"/>
  <c r="Z67" i="17"/>
  <c r="AA67" i="17"/>
  <c r="AB67" i="17"/>
  <c r="AC67" i="17"/>
  <c r="AD67" i="17"/>
  <c r="AE67" i="17"/>
  <c r="AF67" i="17"/>
  <c r="AG67" i="17"/>
  <c r="AH67" i="17"/>
  <c r="AI67" i="17"/>
  <c r="AJ67" i="17"/>
  <c r="R143" i="17"/>
  <c r="S143" i="17"/>
  <c r="T143" i="17"/>
  <c r="U143" i="17"/>
  <c r="V143" i="17"/>
  <c r="W143" i="17"/>
  <c r="X143" i="17"/>
  <c r="Y143" i="17"/>
  <c r="Z143" i="17"/>
  <c r="AA143" i="17"/>
  <c r="AB143" i="17"/>
  <c r="AC143" i="17"/>
  <c r="AD143" i="17"/>
  <c r="AE143" i="17"/>
  <c r="AF143" i="17"/>
  <c r="AG143" i="17"/>
  <c r="AH143" i="17"/>
  <c r="AI143" i="17"/>
  <c r="AJ143" i="17"/>
  <c r="R137" i="17"/>
  <c r="S137" i="17"/>
  <c r="T137" i="17"/>
  <c r="U137" i="17"/>
  <c r="V137" i="17"/>
  <c r="W137" i="17"/>
  <c r="X137" i="17"/>
  <c r="Y137" i="17"/>
  <c r="Z137" i="17"/>
  <c r="AA137" i="17"/>
  <c r="AB137" i="17"/>
  <c r="AC137" i="17"/>
  <c r="AD137" i="17"/>
  <c r="AE137" i="17"/>
  <c r="AF137" i="17"/>
  <c r="AG137" i="17"/>
  <c r="AH137" i="17"/>
  <c r="AI137" i="17"/>
  <c r="AJ137" i="17"/>
  <c r="R130" i="17"/>
  <c r="S130" i="17"/>
  <c r="T130" i="17"/>
  <c r="U130" i="17"/>
  <c r="V130" i="17"/>
  <c r="W130" i="17"/>
  <c r="X130" i="17"/>
  <c r="Y130" i="17"/>
  <c r="Z130" i="17"/>
  <c r="AA130" i="17"/>
  <c r="AB130" i="17"/>
  <c r="AC130" i="17"/>
  <c r="AD130" i="17"/>
  <c r="AE130" i="17"/>
  <c r="AF130" i="17"/>
  <c r="AG130" i="17"/>
  <c r="AH130" i="17"/>
  <c r="AI130" i="17"/>
  <c r="AJ130" i="17"/>
  <c r="R119" i="17"/>
  <c r="S119" i="17"/>
  <c r="T119" i="17"/>
  <c r="U119" i="17"/>
  <c r="V119" i="17"/>
  <c r="W119" i="17"/>
  <c r="X119" i="17"/>
  <c r="Y119" i="17"/>
  <c r="Z119" i="17"/>
  <c r="AA119" i="17"/>
  <c r="AB119" i="17"/>
  <c r="AC119" i="17"/>
  <c r="AD119" i="17"/>
  <c r="AE119" i="17"/>
  <c r="AF119" i="17"/>
  <c r="AG119" i="17"/>
  <c r="AH119" i="17"/>
  <c r="AI119" i="17"/>
  <c r="AJ119" i="17"/>
  <c r="R47" i="7" l="1"/>
  <c r="R44" i="7"/>
  <c r="AI144" i="17"/>
  <c r="AI152" i="17" s="1"/>
  <c r="W144" i="17"/>
  <c r="W152" i="17" s="1"/>
  <c r="AH144" i="17"/>
  <c r="AH152" i="17" s="1"/>
  <c r="AD144" i="17"/>
  <c r="AD152" i="17" s="1"/>
  <c r="Z144" i="17"/>
  <c r="Z152" i="17" s="1"/>
  <c r="V144" i="17"/>
  <c r="V152" i="17" s="1"/>
  <c r="R144" i="17"/>
  <c r="R152" i="17" s="1"/>
  <c r="X144" i="17"/>
  <c r="X152" i="17" s="1"/>
  <c r="T144" i="17"/>
  <c r="T152" i="17" s="1"/>
  <c r="AB144" i="17"/>
  <c r="AB152" i="17" s="1"/>
  <c r="AE144" i="17"/>
  <c r="AE152" i="17" s="1"/>
  <c r="AA144" i="17"/>
  <c r="AA152" i="17" s="1"/>
  <c r="S144" i="17"/>
  <c r="S152" i="17" s="1"/>
  <c r="AJ144" i="17"/>
  <c r="AJ152" i="17" s="1"/>
  <c r="AF144" i="17"/>
  <c r="AF152" i="17" s="1"/>
  <c r="AC144" i="17"/>
  <c r="AC152" i="17" s="1"/>
  <c r="Y144" i="17"/>
  <c r="Y152" i="17" s="1"/>
  <c r="AG144" i="17"/>
  <c r="AG152" i="17" s="1"/>
  <c r="U144" i="17"/>
  <c r="U152" i="17" s="1"/>
  <c r="W139" i="4" l="1"/>
  <c r="X139" i="4"/>
  <c r="Y139" i="4"/>
  <c r="Z139" i="4"/>
  <c r="AA139" i="4"/>
  <c r="AB139" i="4"/>
  <c r="AC139" i="4"/>
  <c r="AD139" i="4"/>
  <c r="AE139" i="4"/>
  <c r="AF139" i="4"/>
  <c r="AG139" i="4"/>
  <c r="AH139" i="4"/>
  <c r="AI139" i="4"/>
  <c r="AJ139" i="4"/>
  <c r="AK139" i="4"/>
  <c r="AL139" i="4"/>
  <c r="AM139" i="4"/>
  <c r="AN139" i="4"/>
  <c r="AO139" i="4"/>
  <c r="W140" i="4"/>
  <c r="X140" i="4"/>
  <c r="Y140" i="4"/>
  <c r="Z140" i="4"/>
  <c r="AA140" i="4"/>
  <c r="AB140" i="4"/>
  <c r="AC140" i="4"/>
  <c r="AD140" i="4"/>
  <c r="AE140" i="4"/>
  <c r="AF140" i="4"/>
  <c r="AG140" i="4"/>
  <c r="AH140" i="4"/>
  <c r="AI140" i="4"/>
  <c r="AJ140" i="4"/>
  <c r="AK140" i="4"/>
  <c r="AL140" i="4"/>
  <c r="AM140" i="4"/>
  <c r="AN140" i="4"/>
  <c r="AO140" i="4"/>
  <c r="W141" i="4"/>
  <c r="X141" i="4"/>
  <c r="Y141" i="4"/>
  <c r="Z141" i="4"/>
  <c r="AA141" i="4"/>
  <c r="AB141" i="4"/>
  <c r="AC141" i="4"/>
  <c r="AD141" i="4"/>
  <c r="AE141" i="4"/>
  <c r="AF141" i="4"/>
  <c r="AG141" i="4"/>
  <c r="AH141" i="4"/>
  <c r="AI141" i="4"/>
  <c r="AJ141" i="4"/>
  <c r="AK141" i="4"/>
  <c r="AL141" i="4"/>
  <c r="AM141" i="4"/>
  <c r="AN141" i="4"/>
  <c r="AO141" i="4"/>
  <c r="W142" i="4"/>
  <c r="X142" i="4"/>
  <c r="Y142" i="4"/>
  <c r="Z142" i="4"/>
  <c r="AA142" i="4"/>
  <c r="AB142" i="4"/>
  <c r="AC142" i="4"/>
  <c r="AD142" i="4"/>
  <c r="AE142" i="4"/>
  <c r="AF142" i="4"/>
  <c r="AG142" i="4"/>
  <c r="AH142" i="4"/>
  <c r="AI142" i="4"/>
  <c r="AJ142" i="4"/>
  <c r="AK142" i="4"/>
  <c r="AL142" i="4"/>
  <c r="AM142" i="4"/>
  <c r="AN142" i="4"/>
  <c r="AO142" i="4"/>
  <c r="W132" i="4"/>
  <c r="X132" i="4"/>
  <c r="Y132" i="4"/>
  <c r="Z132" i="4"/>
  <c r="AA132" i="4"/>
  <c r="AB132" i="4"/>
  <c r="AC132" i="4"/>
  <c r="AD132" i="4"/>
  <c r="AE132" i="4"/>
  <c r="AF132" i="4"/>
  <c r="AG132" i="4"/>
  <c r="AH132" i="4"/>
  <c r="AI132" i="4"/>
  <c r="AJ132" i="4"/>
  <c r="AK132" i="4"/>
  <c r="AL132" i="4"/>
  <c r="AM132" i="4"/>
  <c r="AN132" i="4"/>
  <c r="AO132" i="4"/>
  <c r="W133" i="4"/>
  <c r="X133" i="4"/>
  <c r="Y133" i="4"/>
  <c r="Z133" i="4"/>
  <c r="AA133" i="4"/>
  <c r="AB133" i="4"/>
  <c r="AC133" i="4"/>
  <c r="AD133" i="4"/>
  <c r="AE133" i="4"/>
  <c r="AF133" i="4"/>
  <c r="AG133" i="4"/>
  <c r="AH133" i="4"/>
  <c r="AI133" i="4"/>
  <c r="AJ133" i="4"/>
  <c r="AK133" i="4"/>
  <c r="AL133" i="4"/>
  <c r="AM133" i="4"/>
  <c r="AN133" i="4"/>
  <c r="AO133" i="4"/>
  <c r="W134" i="4"/>
  <c r="X134" i="4"/>
  <c r="Y134" i="4"/>
  <c r="Z134" i="4"/>
  <c r="AA134" i="4"/>
  <c r="AB134" i="4"/>
  <c r="AC134" i="4"/>
  <c r="AD134" i="4"/>
  <c r="AE134" i="4"/>
  <c r="AF134" i="4"/>
  <c r="AG134" i="4"/>
  <c r="AH134" i="4"/>
  <c r="AI134" i="4"/>
  <c r="AJ134" i="4"/>
  <c r="AK134" i="4"/>
  <c r="AL134" i="4"/>
  <c r="AM134" i="4"/>
  <c r="AN134" i="4"/>
  <c r="AO134" i="4"/>
  <c r="W135" i="4"/>
  <c r="X135" i="4"/>
  <c r="Y135" i="4"/>
  <c r="Z135" i="4"/>
  <c r="AA135" i="4"/>
  <c r="AB135" i="4"/>
  <c r="AC135" i="4"/>
  <c r="AD135" i="4"/>
  <c r="AE135" i="4"/>
  <c r="AF135" i="4"/>
  <c r="AG135" i="4"/>
  <c r="AH135" i="4"/>
  <c r="AI135" i="4"/>
  <c r="AJ135" i="4"/>
  <c r="AK135" i="4"/>
  <c r="AL135" i="4"/>
  <c r="AM135" i="4"/>
  <c r="AN135" i="4"/>
  <c r="AO135" i="4"/>
  <c r="W136" i="4"/>
  <c r="X136" i="4"/>
  <c r="Y136" i="4"/>
  <c r="Z136" i="4"/>
  <c r="AA136" i="4"/>
  <c r="AB136" i="4"/>
  <c r="AC136" i="4"/>
  <c r="AD136" i="4"/>
  <c r="AE136" i="4"/>
  <c r="AF136" i="4"/>
  <c r="AG136" i="4"/>
  <c r="AH136" i="4"/>
  <c r="AI136" i="4"/>
  <c r="AJ136" i="4"/>
  <c r="AK136" i="4"/>
  <c r="AL136" i="4"/>
  <c r="AM136" i="4"/>
  <c r="AN136" i="4"/>
  <c r="AO136" i="4"/>
  <c r="W121" i="4"/>
  <c r="X121" i="4"/>
  <c r="Y121" i="4"/>
  <c r="Z121" i="4"/>
  <c r="AA121" i="4"/>
  <c r="AB121" i="4"/>
  <c r="AC121" i="4"/>
  <c r="AD121" i="4"/>
  <c r="AE121" i="4"/>
  <c r="AF121" i="4"/>
  <c r="AG121" i="4"/>
  <c r="AH121" i="4"/>
  <c r="AI121" i="4"/>
  <c r="AJ121" i="4"/>
  <c r="AK121" i="4"/>
  <c r="AL121" i="4"/>
  <c r="AM121" i="4"/>
  <c r="AN121" i="4"/>
  <c r="AO121" i="4"/>
  <c r="W122" i="4"/>
  <c r="X122" i="4"/>
  <c r="Y122" i="4"/>
  <c r="Z122" i="4"/>
  <c r="AA122" i="4"/>
  <c r="AB122" i="4"/>
  <c r="AC122" i="4"/>
  <c r="AD122" i="4"/>
  <c r="AE122" i="4"/>
  <c r="AF122" i="4"/>
  <c r="AG122" i="4"/>
  <c r="AH122" i="4"/>
  <c r="AI122" i="4"/>
  <c r="AJ122" i="4"/>
  <c r="AK122" i="4"/>
  <c r="AL122" i="4"/>
  <c r="AM122" i="4"/>
  <c r="AN122" i="4"/>
  <c r="AO122" i="4"/>
  <c r="W123" i="4"/>
  <c r="X123" i="4"/>
  <c r="Y123" i="4"/>
  <c r="Z123" i="4"/>
  <c r="AA123" i="4"/>
  <c r="AB123" i="4"/>
  <c r="AC123" i="4"/>
  <c r="AD123" i="4"/>
  <c r="AE123" i="4"/>
  <c r="AF123" i="4"/>
  <c r="AG123" i="4"/>
  <c r="AH123" i="4"/>
  <c r="AI123" i="4"/>
  <c r="AJ123" i="4"/>
  <c r="AK123" i="4"/>
  <c r="AL123" i="4"/>
  <c r="AM123" i="4"/>
  <c r="AN123" i="4"/>
  <c r="AO123" i="4"/>
  <c r="W124" i="4"/>
  <c r="X124" i="4"/>
  <c r="Y124" i="4"/>
  <c r="Z124" i="4"/>
  <c r="AA124" i="4"/>
  <c r="AB124" i="4"/>
  <c r="AC124" i="4"/>
  <c r="AD124" i="4"/>
  <c r="AE124" i="4"/>
  <c r="AF124" i="4"/>
  <c r="AG124" i="4"/>
  <c r="AH124" i="4"/>
  <c r="AI124" i="4"/>
  <c r="AJ124" i="4"/>
  <c r="AK124" i="4"/>
  <c r="AL124" i="4"/>
  <c r="AM124" i="4"/>
  <c r="AN124" i="4"/>
  <c r="AO124" i="4"/>
  <c r="W125" i="4"/>
  <c r="X125" i="4"/>
  <c r="Y125" i="4"/>
  <c r="Z125" i="4"/>
  <c r="AA125" i="4"/>
  <c r="AB125" i="4"/>
  <c r="AC125" i="4"/>
  <c r="AD125" i="4"/>
  <c r="AE125" i="4"/>
  <c r="AF125" i="4"/>
  <c r="AG125" i="4"/>
  <c r="AH125" i="4"/>
  <c r="AI125" i="4"/>
  <c r="AJ125" i="4"/>
  <c r="AK125" i="4"/>
  <c r="AL125" i="4"/>
  <c r="AM125" i="4"/>
  <c r="AN125" i="4"/>
  <c r="AO125" i="4"/>
  <c r="W126" i="4"/>
  <c r="X126" i="4"/>
  <c r="Y126" i="4"/>
  <c r="Z126" i="4"/>
  <c r="AA126" i="4"/>
  <c r="AB126" i="4"/>
  <c r="AC126" i="4"/>
  <c r="AD126" i="4"/>
  <c r="AE126" i="4"/>
  <c r="AF126" i="4"/>
  <c r="AG126" i="4"/>
  <c r="AH126" i="4"/>
  <c r="AI126" i="4"/>
  <c r="AJ126" i="4"/>
  <c r="AK126" i="4"/>
  <c r="AL126" i="4"/>
  <c r="AM126" i="4"/>
  <c r="AN126" i="4"/>
  <c r="AO126" i="4"/>
  <c r="W127" i="4"/>
  <c r="X127" i="4"/>
  <c r="Y127" i="4"/>
  <c r="Z127" i="4"/>
  <c r="AA127" i="4"/>
  <c r="AB127" i="4"/>
  <c r="AC127" i="4"/>
  <c r="AD127" i="4"/>
  <c r="AE127" i="4"/>
  <c r="AF127" i="4"/>
  <c r="AG127" i="4"/>
  <c r="AH127" i="4"/>
  <c r="AI127" i="4"/>
  <c r="AJ127" i="4"/>
  <c r="AK127" i="4"/>
  <c r="AL127" i="4"/>
  <c r="AM127" i="4"/>
  <c r="AN127" i="4"/>
  <c r="AO127" i="4"/>
  <c r="W128" i="4"/>
  <c r="X128" i="4"/>
  <c r="Y128" i="4"/>
  <c r="Z128" i="4"/>
  <c r="AA128" i="4"/>
  <c r="AB128" i="4"/>
  <c r="AC128" i="4"/>
  <c r="AD128" i="4"/>
  <c r="AE128" i="4"/>
  <c r="AF128" i="4"/>
  <c r="AG128" i="4"/>
  <c r="AH128" i="4"/>
  <c r="AI128" i="4"/>
  <c r="AJ128" i="4"/>
  <c r="AK128" i="4"/>
  <c r="AL128" i="4"/>
  <c r="AM128" i="4"/>
  <c r="AN128" i="4"/>
  <c r="AO128" i="4"/>
  <c r="W129" i="4"/>
  <c r="X129" i="4"/>
  <c r="Y129" i="4"/>
  <c r="Z129" i="4"/>
  <c r="AA129" i="4"/>
  <c r="AB129" i="4"/>
  <c r="AC129" i="4"/>
  <c r="AD129" i="4"/>
  <c r="AE129" i="4"/>
  <c r="AF129" i="4"/>
  <c r="AG129" i="4"/>
  <c r="AH129" i="4"/>
  <c r="AI129" i="4"/>
  <c r="AJ129" i="4"/>
  <c r="AK129" i="4"/>
  <c r="AL129" i="4"/>
  <c r="AM129" i="4"/>
  <c r="AN129" i="4"/>
  <c r="AO129" i="4"/>
  <c r="W69" i="4"/>
  <c r="X69" i="4"/>
  <c r="Y69" i="4"/>
  <c r="Z69" i="4"/>
  <c r="AA69" i="4"/>
  <c r="AB69" i="4"/>
  <c r="AC69" i="4"/>
  <c r="AD69" i="4"/>
  <c r="AE69" i="4"/>
  <c r="AF69" i="4"/>
  <c r="AG69" i="4"/>
  <c r="AH69" i="4"/>
  <c r="AI69" i="4"/>
  <c r="AJ69" i="4"/>
  <c r="AK69" i="4"/>
  <c r="AL69" i="4"/>
  <c r="AM69" i="4"/>
  <c r="AN69" i="4"/>
  <c r="AO69" i="4"/>
  <c r="AP69" i="4"/>
  <c r="W70" i="4"/>
  <c r="X70" i="4"/>
  <c r="Y70" i="4"/>
  <c r="Z70" i="4"/>
  <c r="AA70" i="4"/>
  <c r="AB70" i="4"/>
  <c r="AC70" i="4"/>
  <c r="AD70" i="4"/>
  <c r="AE70" i="4"/>
  <c r="AF70" i="4"/>
  <c r="AG70" i="4"/>
  <c r="AH70" i="4"/>
  <c r="AI70" i="4"/>
  <c r="AJ70" i="4"/>
  <c r="AK70" i="4"/>
  <c r="AL70" i="4"/>
  <c r="AM70" i="4"/>
  <c r="AN70" i="4"/>
  <c r="AO70" i="4"/>
  <c r="AP70" i="4"/>
  <c r="W71" i="4"/>
  <c r="X71" i="4"/>
  <c r="Y71" i="4"/>
  <c r="Z71" i="4"/>
  <c r="AA71" i="4"/>
  <c r="AB71" i="4"/>
  <c r="AC71" i="4"/>
  <c r="AD71" i="4"/>
  <c r="AE71" i="4"/>
  <c r="AF71" i="4"/>
  <c r="AG71" i="4"/>
  <c r="AH71" i="4"/>
  <c r="AI71" i="4"/>
  <c r="AJ71" i="4"/>
  <c r="AK71" i="4"/>
  <c r="AL71" i="4"/>
  <c r="AM71" i="4"/>
  <c r="AN71" i="4"/>
  <c r="AO71" i="4"/>
  <c r="AP71" i="4"/>
  <c r="W72" i="4"/>
  <c r="X72" i="4"/>
  <c r="Y72" i="4"/>
  <c r="Z72" i="4"/>
  <c r="AA72" i="4"/>
  <c r="AB72" i="4"/>
  <c r="AC72" i="4"/>
  <c r="AD72" i="4"/>
  <c r="AE72" i="4"/>
  <c r="AF72" i="4"/>
  <c r="AG72" i="4"/>
  <c r="AH72" i="4"/>
  <c r="AI72" i="4"/>
  <c r="AJ72" i="4"/>
  <c r="AK72" i="4"/>
  <c r="AL72" i="4"/>
  <c r="AM72" i="4"/>
  <c r="AN72" i="4"/>
  <c r="AO72" i="4"/>
  <c r="AP72" i="4"/>
  <c r="W73" i="4"/>
  <c r="X73" i="4"/>
  <c r="Y73" i="4"/>
  <c r="Z73" i="4"/>
  <c r="AA73" i="4"/>
  <c r="AB73" i="4"/>
  <c r="AC73" i="4"/>
  <c r="AD73" i="4"/>
  <c r="AE73" i="4"/>
  <c r="AF73" i="4"/>
  <c r="AG73" i="4"/>
  <c r="AH73" i="4"/>
  <c r="AI73" i="4"/>
  <c r="AJ73" i="4"/>
  <c r="AK73" i="4"/>
  <c r="AL73" i="4"/>
  <c r="AM73" i="4"/>
  <c r="AN73" i="4"/>
  <c r="AO73" i="4"/>
  <c r="AP73" i="4"/>
  <c r="W74" i="4"/>
  <c r="X74" i="4"/>
  <c r="Y74" i="4"/>
  <c r="Z74" i="4"/>
  <c r="AA74" i="4"/>
  <c r="AB74" i="4"/>
  <c r="AC74" i="4"/>
  <c r="AD74" i="4"/>
  <c r="AE74" i="4"/>
  <c r="AF74" i="4"/>
  <c r="AG74" i="4"/>
  <c r="AH74" i="4"/>
  <c r="AI74" i="4"/>
  <c r="AJ74" i="4"/>
  <c r="AK74" i="4"/>
  <c r="AL74" i="4"/>
  <c r="AM74" i="4"/>
  <c r="AN74" i="4"/>
  <c r="AO74" i="4"/>
  <c r="AP74" i="4"/>
  <c r="W75" i="4"/>
  <c r="X75" i="4"/>
  <c r="Y75" i="4"/>
  <c r="Z75" i="4"/>
  <c r="AA75" i="4"/>
  <c r="AB75" i="4"/>
  <c r="AC75" i="4"/>
  <c r="AD75" i="4"/>
  <c r="AE75" i="4"/>
  <c r="AF75" i="4"/>
  <c r="AG75" i="4"/>
  <c r="AH75" i="4"/>
  <c r="AI75" i="4"/>
  <c r="AJ75" i="4"/>
  <c r="AK75" i="4"/>
  <c r="AL75" i="4"/>
  <c r="AM75" i="4"/>
  <c r="AN75" i="4"/>
  <c r="AO75" i="4"/>
  <c r="AP75" i="4"/>
  <c r="W76" i="4"/>
  <c r="X76" i="4"/>
  <c r="Y76" i="4"/>
  <c r="Z76" i="4"/>
  <c r="AA76" i="4"/>
  <c r="AB76" i="4"/>
  <c r="AC76" i="4"/>
  <c r="AD76" i="4"/>
  <c r="AE76" i="4"/>
  <c r="AF76" i="4"/>
  <c r="AG76" i="4"/>
  <c r="AH76" i="4"/>
  <c r="AI76" i="4"/>
  <c r="AJ76" i="4"/>
  <c r="AK76" i="4"/>
  <c r="AL76" i="4"/>
  <c r="AM76" i="4"/>
  <c r="AN76" i="4"/>
  <c r="AO76" i="4"/>
  <c r="AP76" i="4"/>
  <c r="W77" i="4"/>
  <c r="X77" i="4"/>
  <c r="Y77" i="4"/>
  <c r="Z77" i="4"/>
  <c r="AA77" i="4"/>
  <c r="AB77" i="4"/>
  <c r="AC77" i="4"/>
  <c r="AD77" i="4"/>
  <c r="AE77" i="4"/>
  <c r="AF77" i="4"/>
  <c r="AG77" i="4"/>
  <c r="AH77" i="4"/>
  <c r="AI77" i="4"/>
  <c r="AJ77" i="4"/>
  <c r="AK77" i="4"/>
  <c r="AL77" i="4"/>
  <c r="AM77" i="4"/>
  <c r="AN77" i="4"/>
  <c r="AO77" i="4"/>
  <c r="AP77" i="4"/>
  <c r="W78" i="4"/>
  <c r="X78" i="4"/>
  <c r="Y78" i="4"/>
  <c r="Z78" i="4"/>
  <c r="AA78" i="4"/>
  <c r="AB78" i="4"/>
  <c r="AC78" i="4"/>
  <c r="AD78" i="4"/>
  <c r="AE78" i="4"/>
  <c r="AF78" i="4"/>
  <c r="AG78" i="4"/>
  <c r="AH78" i="4"/>
  <c r="AI78" i="4"/>
  <c r="AJ78" i="4"/>
  <c r="AK78" i="4"/>
  <c r="AL78" i="4"/>
  <c r="AM78" i="4"/>
  <c r="AN78" i="4"/>
  <c r="AO78" i="4"/>
  <c r="AP78" i="4"/>
  <c r="W79" i="4"/>
  <c r="X79" i="4"/>
  <c r="Y79" i="4"/>
  <c r="Z79" i="4"/>
  <c r="AA79" i="4"/>
  <c r="AB79" i="4"/>
  <c r="AC79" i="4"/>
  <c r="AD79" i="4"/>
  <c r="AE79" i="4"/>
  <c r="AF79" i="4"/>
  <c r="AG79" i="4"/>
  <c r="AH79" i="4"/>
  <c r="AI79" i="4"/>
  <c r="AJ79" i="4"/>
  <c r="AK79" i="4"/>
  <c r="AL79" i="4"/>
  <c r="AM79" i="4"/>
  <c r="AN79" i="4"/>
  <c r="AO79" i="4"/>
  <c r="AP79" i="4"/>
  <c r="W80" i="4"/>
  <c r="X80" i="4"/>
  <c r="Y80" i="4"/>
  <c r="Z80" i="4"/>
  <c r="AA80" i="4"/>
  <c r="AB80" i="4"/>
  <c r="AC80" i="4"/>
  <c r="AD80" i="4"/>
  <c r="AE80" i="4"/>
  <c r="AF80" i="4"/>
  <c r="AG80" i="4"/>
  <c r="AH80" i="4"/>
  <c r="AI80" i="4"/>
  <c r="AJ80" i="4"/>
  <c r="AK80" i="4"/>
  <c r="AL80" i="4"/>
  <c r="AM80" i="4"/>
  <c r="AN80" i="4"/>
  <c r="AO80" i="4"/>
  <c r="AP80" i="4"/>
  <c r="W81" i="4"/>
  <c r="X81" i="4"/>
  <c r="Y81" i="4"/>
  <c r="Z81" i="4"/>
  <c r="AA81" i="4"/>
  <c r="AB81" i="4"/>
  <c r="AC81" i="4"/>
  <c r="AD81" i="4"/>
  <c r="AE81" i="4"/>
  <c r="AF81" i="4"/>
  <c r="AG81" i="4"/>
  <c r="AH81" i="4"/>
  <c r="AI81" i="4"/>
  <c r="AJ81" i="4"/>
  <c r="AK81" i="4"/>
  <c r="AL81" i="4"/>
  <c r="AM81" i="4"/>
  <c r="AN81" i="4"/>
  <c r="AO81" i="4"/>
  <c r="AP81" i="4"/>
  <c r="W82" i="4"/>
  <c r="X82" i="4"/>
  <c r="Y82" i="4"/>
  <c r="Z82" i="4"/>
  <c r="AA82" i="4"/>
  <c r="AB82" i="4"/>
  <c r="AC82" i="4"/>
  <c r="AD82" i="4"/>
  <c r="AE82" i="4"/>
  <c r="AF82" i="4"/>
  <c r="AG82" i="4"/>
  <c r="AH82" i="4"/>
  <c r="AI82" i="4"/>
  <c r="AJ82" i="4"/>
  <c r="AK82" i="4"/>
  <c r="AL82" i="4"/>
  <c r="AM82" i="4"/>
  <c r="AN82" i="4"/>
  <c r="AO82" i="4"/>
  <c r="AP82" i="4"/>
  <c r="W83" i="4"/>
  <c r="X83" i="4"/>
  <c r="Y83" i="4"/>
  <c r="Z83" i="4"/>
  <c r="AA83" i="4"/>
  <c r="AB83" i="4"/>
  <c r="AC83" i="4"/>
  <c r="AD83" i="4"/>
  <c r="AE83" i="4"/>
  <c r="AF83" i="4"/>
  <c r="AG83" i="4"/>
  <c r="AH83" i="4"/>
  <c r="AI83" i="4"/>
  <c r="AJ83" i="4"/>
  <c r="AK83" i="4"/>
  <c r="AL83" i="4"/>
  <c r="AM83" i="4"/>
  <c r="AN83" i="4"/>
  <c r="AO83" i="4"/>
  <c r="AP83" i="4"/>
  <c r="W84" i="4"/>
  <c r="X84" i="4"/>
  <c r="Y84" i="4"/>
  <c r="Z84" i="4"/>
  <c r="AA84" i="4"/>
  <c r="AB84" i="4"/>
  <c r="AC84" i="4"/>
  <c r="AD84" i="4"/>
  <c r="AE84" i="4"/>
  <c r="AF84" i="4"/>
  <c r="AG84" i="4"/>
  <c r="AH84" i="4"/>
  <c r="AI84" i="4"/>
  <c r="AJ84" i="4"/>
  <c r="AK84" i="4"/>
  <c r="AL84" i="4"/>
  <c r="AM84" i="4"/>
  <c r="AN84" i="4"/>
  <c r="AO84" i="4"/>
  <c r="AP84" i="4"/>
  <c r="W85" i="4"/>
  <c r="X85" i="4"/>
  <c r="Y85" i="4"/>
  <c r="Z85" i="4"/>
  <c r="AA85" i="4"/>
  <c r="AB85" i="4"/>
  <c r="AC85" i="4"/>
  <c r="AD85" i="4"/>
  <c r="AE85" i="4"/>
  <c r="AF85" i="4"/>
  <c r="AG85" i="4"/>
  <c r="AH85" i="4"/>
  <c r="AI85" i="4"/>
  <c r="AJ85" i="4"/>
  <c r="AK85" i="4"/>
  <c r="AL85" i="4"/>
  <c r="AM85" i="4"/>
  <c r="AN85" i="4"/>
  <c r="AO85" i="4"/>
  <c r="AP85" i="4"/>
  <c r="W86" i="4"/>
  <c r="X86" i="4"/>
  <c r="Y86" i="4"/>
  <c r="Z86" i="4"/>
  <c r="AA86" i="4"/>
  <c r="AB86" i="4"/>
  <c r="AC86" i="4"/>
  <c r="AD86" i="4"/>
  <c r="AE86" i="4"/>
  <c r="AF86" i="4"/>
  <c r="AG86" i="4"/>
  <c r="AH86" i="4"/>
  <c r="AI86" i="4"/>
  <c r="AJ86" i="4"/>
  <c r="AK86" i="4"/>
  <c r="AL86" i="4"/>
  <c r="AM86" i="4"/>
  <c r="AN86" i="4"/>
  <c r="AO86" i="4"/>
  <c r="AP86" i="4"/>
  <c r="W87" i="4"/>
  <c r="X87" i="4"/>
  <c r="Y87" i="4"/>
  <c r="Z87" i="4"/>
  <c r="AA87" i="4"/>
  <c r="AB87" i="4"/>
  <c r="AC87" i="4"/>
  <c r="AD87" i="4"/>
  <c r="AE87" i="4"/>
  <c r="AF87" i="4"/>
  <c r="AG87" i="4"/>
  <c r="AH87" i="4"/>
  <c r="AI87" i="4"/>
  <c r="AJ87" i="4"/>
  <c r="AK87" i="4"/>
  <c r="AL87" i="4"/>
  <c r="AM87" i="4"/>
  <c r="AN87" i="4"/>
  <c r="AO87" i="4"/>
  <c r="AP87" i="4"/>
  <c r="W88" i="4"/>
  <c r="X88" i="4"/>
  <c r="Y88" i="4"/>
  <c r="Z88" i="4"/>
  <c r="AA88" i="4"/>
  <c r="AB88" i="4"/>
  <c r="AC88" i="4"/>
  <c r="AD88" i="4"/>
  <c r="AE88" i="4"/>
  <c r="AF88" i="4"/>
  <c r="AG88" i="4"/>
  <c r="AH88" i="4"/>
  <c r="AI88" i="4"/>
  <c r="AJ88" i="4"/>
  <c r="AK88" i="4"/>
  <c r="AL88" i="4"/>
  <c r="AM88" i="4"/>
  <c r="AN88" i="4"/>
  <c r="AO88" i="4"/>
  <c r="AP88" i="4"/>
  <c r="W89" i="4"/>
  <c r="X89" i="4"/>
  <c r="Y89" i="4"/>
  <c r="Z89" i="4"/>
  <c r="AA89" i="4"/>
  <c r="AB89" i="4"/>
  <c r="AC89" i="4"/>
  <c r="AD89" i="4"/>
  <c r="AE89" i="4"/>
  <c r="AF89" i="4"/>
  <c r="AG89" i="4"/>
  <c r="AH89" i="4"/>
  <c r="AI89" i="4"/>
  <c r="AJ89" i="4"/>
  <c r="AK89" i="4"/>
  <c r="AL89" i="4"/>
  <c r="AM89" i="4"/>
  <c r="AN89" i="4"/>
  <c r="AO89" i="4"/>
  <c r="AP89" i="4"/>
  <c r="W90" i="4"/>
  <c r="X90" i="4"/>
  <c r="Y90" i="4"/>
  <c r="Z90" i="4"/>
  <c r="AA90" i="4"/>
  <c r="AB90" i="4"/>
  <c r="AC90" i="4"/>
  <c r="AD90" i="4"/>
  <c r="AE90" i="4"/>
  <c r="AF90" i="4"/>
  <c r="AG90" i="4"/>
  <c r="AH90" i="4"/>
  <c r="AI90" i="4"/>
  <c r="AJ90" i="4"/>
  <c r="AK90" i="4"/>
  <c r="AL90" i="4"/>
  <c r="AM90" i="4"/>
  <c r="AN90" i="4"/>
  <c r="AO90" i="4"/>
  <c r="AP90" i="4"/>
  <c r="W91" i="4"/>
  <c r="X91" i="4"/>
  <c r="Y91" i="4"/>
  <c r="Z91" i="4"/>
  <c r="AA91" i="4"/>
  <c r="AB91" i="4"/>
  <c r="AC91" i="4"/>
  <c r="AD91" i="4"/>
  <c r="AE91" i="4"/>
  <c r="AF91" i="4"/>
  <c r="AG91" i="4"/>
  <c r="AH91" i="4"/>
  <c r="AI91" i="4"/>
  <c r="AJ91" i="4"/>
  <c r="AK91" i="4"/>
  <c r="AL91" i="4"/>
  <c r="AM91" i="4"/>
  <c r="AN91" i="4"/>
  <c r="AO91" i="4"/>
  <c r="AP91" i="4"/>
  <c r="W92" i="4"/>
  <c r="X92" i="4"/>
  <c r="Y92" i="4"/>
  <c r="Z92" i="4"/>
  <c r="AA92" i="4"/>
  <c r="AB92" i="4"/>
  <c r="AC92" i="4"/>
  <c r="AD92" i="4"/>
  <c r="AE92" i="4"/>
  <c r="AF92" i="4"/>
  <c r="AG92" i="4"/>
  <c r="AH92" i="4"/>
  <c r="AI92" i="4"/>
  <c r="AJ92" i="4"/>
  <c r="AK92" i="4"/>
  <c r="AL92" i="4"/>
  <c r="AM92" i="4"/>
  <c r="AN92" i="4"/>
  <c r="AO92" i="4"/>
  <c r="AP92" i="4"/>
  <c r="W93" i="4"/>
  <c r="X93" i="4"/>
  <c r="Y93" i="4"/>
  <c r="Z93" i="4"/>
  <c r="AA93" i="4"/>
  <c r="AB93" i="4"/>
  <c r="AC93" i="4"/>
  <c r="AD93" i="4"/>
  <c r="AE93" i="4"/>
  <c r="AF93" i="4"/>
  <c r="AG93" i="4"/>
  <c r="AH93" i="4"/>
  <c r="AI93" i="4"/>
  <c r="AJ93" i="4"/>
  <c r="AK93" i="4"/>
  <c r="AL93" i="4"/>
  <c r="AM93" i="4"/>
  <c r="AN93" i="4"/>
  <c r="AO93" i="4"/>
  <c r="AP93" i="4"/>
  <c r="W94" i="4"/>
  <c r="X94" i="4"/>
  <c r="Y94" i="4"/>
  <c r="Z94" i="4"/>
  <c r="AA94" i="4"/>
  <c r="AB94" i="4"/>
  <c r="AC94" i="4"/>
  <c r="AD94" i="4"/>
  <c r="AE94" i="4"/>
  <c r="AF94" i="4"/>
  <c r="AG94" i="4"/>
  <c r="AH94" i="4"/>
  <c r="AI94" i="4"/>
  <c r="AJ94" i="4"/>
  <c r="AK94" i="4"/>
  <c r="AL94" i="4"/>
  <c r="AM94" i="4"/>
  <c r="AN94" i="4"/>
  <c r="AO94" i="4"/>
  <c r="AP94" i="4"/>
  <c r="W95" i="4"/>
  <c r="X95" i="4"/>
  <c r="Y95" i="4"/>
  <c r="Z95" i="4"/>
  <c r="AA95" i="4"/>
  <c r="AB95" i="4"/>
  <c r="AC95" i="4"/>
  <c r="AD95" i="4"/>
  <c r="AE95" i="4"/>
  <c r="AF95" i="4"/>
  <c r="AG95" i="4"/>
  <c r="AH95" i="4"/>
  <c r="AI95" i="4"/>
  <c r="AJ95" i="4"/>
  <c r="AK95" i="4"/>
  <c r="AL95" i="4"/>
  <c r="AM95" i="4"/>
  <c r="AN95" i="4"/>
  <c r="AO95" i="4"/>
  <c r="AP95" i="4"/>
  <c r="W96" i="4"/>
  <c r="X96" i="4"/>
  <c r="Y96" i="4"/>
  <c r="Z96" i="4"/>
  <c r="AA96" i="4"/>
  <c r="AB96" i="4"/>
  <c r="AC96" i="4"/>
  <c r="AD96" i="4"/>
  <c r="AE96" i="4"/>
  <c r="AF96" i="4"/>
  <c r="AG96" i="4"/>
  <c r="AH96" i="4"/>
  <c r="AI96" i="4"/>
  <c r="AJ96" i="4"/>
  <c r="AK96" i="4"/>
  <c r="AL96" i="4"/>
  <c r="AM96" i="4"/>
  <c r="AN96" i="4"/>
  <c r="AO96" i="4"/>
  <c r="AP96" i="4"/>
  <c r="W97" i="4"/>
  <c r="X97" i="4"/>
  <c r="Y97" i="4"/>
  <c r="Z97" i="4"/>
  <c r="AA97" i="4"/>
  <c r="AB97" i="4"/>
  <c r="AC97" i="4"/>
  <c r="AD97" i="4"/>
  <c r="AE97" i="4"/>
  <c r="AF97" i="4"/>
  <c r="AG97" i="4"/>
  <c r="AH97" i="4"/>
  <c r="AI97" i="4"/>
  <c r="AJ97" i="4"/>
  <c r="AK97" i="4"/>
  <c r="AL97" i="4"/>
  <c r="AM97" i="4"/>
  <c r="AN97" i="4"/>
  <c r="AO97" i="4"/>
  <c r="AP97" i="4"/>
  <c r="W98" i="4"/>
  <c r="X98" i="4"/>
  <c r="Y98" i="4"/>
  <c r="Z98" i="4"/>
  <c r="AA98" i="4"/>
  <c r="AB98" i="4"/>
  <c r="AC98" i="4"/>
  <c r="AD98" i="4"/>
  <c r="AE98" i="4"/>
  <c r="AF98" i="4"/>
  <c r="AG98" i="4"/>
  <c r="AH98" i="4"/>
  <c r="AI98" i="4"/>
  <c r="AJ98" i="4"/>
  <c r="AK98" i="4"/>
  <c r="AL98" i="4"/>
  <c r="AM98" i="4"/>
  <c r="AN98" i="4"/>
  <c r="AO98" i="4"/>
  <c r="AP98" i="4"/>
  <c r="W99" i="4"/>
  <c r="X99" i="4"/>
  <c r="Y99" i="4"/>
  <c r="Z99" i="4"/>
  <c r="AA99" i="4"/>
  <c r="AB99" i="4"/>
  <c r="AC99" i="4"/>
  <c r="AD99" i="4"/>
  <c r="AE99" i="4"/>
  <c r="AF99" i="4"/>
  <c r="AG99" i="4"/>
  <c r="AH99" i="4"/>
  <c r="AI99" i="4"/>
  <c r="AJ99" i="4"/>
  <c r="AK99" i="4"/>
  <c r="AL99" i="4"/>
  <c r="AM99" i="4"/>
  <c r="AN99" i="4"/>
  <c r="AO99" i="4"/>
  <c r="AP99" i="4"/>
  <c r="W100" i="4"/>
  <c r="X100" i="4"/>
  <c r="Y100" i="4"/>
  <c r="Z100" i="4"/>
  <c r="AA100" i="4"/>
  <c r="AB100" i="4"/>
  <c r="AC100" i="4"/>
  <c r="AD100" i="4"/>
  <c r="AE100" i="4"/>
  <c r="AF100" i="4"/>
  <c r="AG100" i="4"/>
  <c r="AH100" i="4"/>
  <c r="AI100" i="4"/>
  <c r="AJ100" i="4"/>
  <c r="AK100" i="4"/>
  <c r="AL100" i="4"/>
  <c r="AM100" i="4"/>
  <c r="AN100" i="4"/>
  <c r="AO100" i="4"/>
  <c r="AP100" i="4"/>
  <c r="W101" i="4"/>
  <c r="X101" i="4"/>
  <c r="Y101" i="4"/>
  <c r="Z101" i="4"/>
  <c r="AA101" i="4"/>
  <c r="AB101" i="4"/>
  <c r="AC101" i="4"/>
  <c r="AD101" i="4"/>
  <c r="AE101" i="4"/>
  <c r="AF101" i="4"/>
  <c r="AG101" i="4"/>
  <c r="AH101" i="4"/>
  <c r="AI101" i="4"/>
  <c r="AJ101" i="4"/>
  <c r="AK101" i="4"/>
  <c r="AL101" i="4"/>
  <c r="AM101" i="4"/>
  <c r="AN101" i="4"/>
  <c r="AO101" i="4"/>
  <c r="AP101" i="4"/>
  <c r="W102" i="4"/>
  <c r="X102" i="4"/>
  <c r="Y102" i="4"/>
  <c r="Z102" i="4"/>
  <c r="AA102" i="4"/>
  <c r="AB102" i="4"/>
  <c r="AC102" i="4"/>
  <c r="AD102" i="4"/>
  <c r="AE102" i="4"/>
  <c r="AF102" i="4"/>
  <c r="AG102" i="4"/>
  <c r="AH102" i="4"/>
  <c r="AI102" i="4"/>
  <c r="AJ102" i="4"/>
  <c r="AK102" i="4"/>
  <c r="AL102" i="4"/>
  <c r="AM102" i="4"/>
  <c r="AN102" i="4"/>
  <c r="AO102" i="4"/>
  <c r="AP102" i="4"/>
  <c r="W103" i="4"/>
  <c r="X103" i="4"/>
  <c r="Y103" i="4"/>
  <c r="Z103" i="4"/>
  <c r="AA103" i="4"/>
  <c r="AB103" i="4"/>
  <c r="AC103" i="4"/>
  <c r="AD103" i="4"/>
  <c r="AE103" i="4"/>
  <c r="AF103" i="4"/>
  <c r="AG103" i="4"/>
  <c r="AH103" i="4"/>
  <c r="AI103" i="4"/>
  <c r="AJ103" i="4"/>
  <c r="AK103" i="4"/>
  <c r="AL103" i="4"/>
  <c r="AM103" i="4"/>
  <c r="AN103" i="4"/>
  <c r="AO103" i="4"/>
  <c r="AP103" i="4"/>
  <c r="W104" i="4"/>
  <c r="X104" i="4"/>
  <c r="Y104" i="4"/>
  <c r="Z104" i="4"/>
  <c r="AA104" i="4"/>
  <c r="AB104" i="4"/>
  <c r="AC104" i="4"/>
  <c r="AD104" i="4"/>
  <c r="AE104" i="4"/>
  <c r="AF104" i="4"/>
  <c r="AG104" i="4"/>
  <c r="AH104" i="4"/>
  <c r="AI104" i="4"/>
  <c r="AJ104" i="4"/>
  <c r="AK104" i="4"/>
  <c r="AL104" i="4"/>
  <c r="AM104" i="4"/>
  <c r="AN104" i="4"/>
  <c r="AO104" i="4"/>
  <c r="AP104" i="4"/>
  <c r="W105" i="4"/>
  <c r="X105" i="4"/>
  <c r="Y105" i="4"/>
  <c r="Z105" i="4"/>
  <c r="AA105" i="4"/>
  <c r="AB105" i="4"/>
  <c r="AC105" i="4"/>
  <c r="AD105" i="4"/>
  <c r="AE105" i="4"/>
  <c r="AF105" i="4"/>
  <c r="AG105" i="4"/>
  <c r="AH105" i="4"/>
  <c r="AI105" i="4"/>
  <c r="AJ105" i="4"/>
  <c r="AK105" i="4"/>
  <c r="AL105" i="4"/>
  <c r="AM105" i="4"/>
  <c r="AN105" i="4"/>
  <c r="AO105" i="4"/>
  <c r="AP105" i="4"/>
  <c r="W106" i="4"/>
  <c r="X106" i="4"/>
  <c r="Y106" i="4"/>
  <c r="Z106" i="4"/>
  <c r="AA106" i="4"/>
  <c r="AB106" i="4"/>
  <c r="AC106" i="4"/>
  <c r="AD106" i="4"/>
  <c r="AE106" i="4"/>
  <c r="AF106" i="4"/>
  <c r="AG106" i="4"/>
  <c r="AH106" i="4"/>
  <c r="AI106" i="4"/>
  <c r="AJ106" i="4"/>
  <c r="AK106" i="4"/>
  <c r="AL106" i="4"/>
  <c r="AM106" i="4"/>
  <c r="AN106" i="4"/>
  <c r="AO106" i="4"/>
  <c r="AP106" i="4"/>
  <c r="W107" i="4"/>
  <c r="X107" i="4"/>
  <c r="Y107" i="4"/>
  <c r="Z107" i="4"/>
  <c r="AA107" i="4"/>
  <c r="AB107" i="4"/>
  <c r="AC107" i="4"/>
  <c r="AD107" i="4"/>
  <c r="AE107" i="4"/>
  <c r="AF107" i="4"/>
  <c r="AG107" i="4"/>
  <c r="AH107" i="4"/>
  <c r="AI107" i="4"/>
  <c r="AJ107" i="4"/>
  <c r="AK107" i="4"/>
  <c r="AL107" i="4"/>
  <c r="AM107" i="4"/>
  <c r="AN107" i="4"/>
  <c r="AO107" i="4"/>
  <c r="AP107" i="4"/>
  <c r="W108" i="4"/>
  <c r="X108" i="4"/>
  <c r="Y108" i="4"/>
  <c r="Z108" i="4"/>
  <c r="AA108" i="4"/>
  <c r="AB108" i="4"/>
  <c r="AC108" i="4"/>
  <c r="AD108" i="4"/>
  <c r="AE108" i="4"/>
  <c r="AF108" i="4"/>
  <c r="AG108" i="4"/>
  <c r="AH108" i="4"/>
  <c r="AI108" i="4"/>
  <c r="AJ108" i="4"/>
  <c r="AK108" i="4"/>
  <c r="AL108" i="4"/>
  <c r="AM108" i="4"/>
  <c r="AN108" i="4"/>
  <c r="AO108" i="4"/>
  <c r="AP108" i="4"/>
  <c r="W109" i="4"/>
  <c r="X109" i="4"/>
  <c r="Y109" i="4"/>
  <c r="Z109" i="4"/>
  <c r="AA109" i="4"/>
  <c r="AB109" i="4"/>
  <c r="AC109" i="4"/>
  <c r="AD109" i="4"/>
  <c r="AE109" i="4"/>
  <c r="AF109" i="4"/>
  <c r="AG109" i="4"/>
  <c r="AH109" i="4"/>
  <c r="AI109" i="4"/>
  <c r="AJ109" i="4"/>
  <c r="AK109" i="4"/>
  <c r="AL109" i="4"/>
  <c r="AM109" i="4"/>
  <c r="AN109" i="4"/>
  <c r="AO109" i="4"/>
  <c r="AP109" i="4"/>
  <c r="W110" i="4"/>
  <c r="X110" i="4"/>
  <c r="Y110" i="4"/>
  <c r="Z110" i="4"/>
  <c r="AA110" i="4"/>
  <c r="AB110" i="4"/>
  <c r="AC110" i="4"/>
  <c r="AD110" i="4"/>
  <c r="AE110" i="4"/>
  <c r="AF110" i="4"/>
  <c r="AG110" i="4"/>
  <c r="AH110" i="4"/>
  <c r="AI110" i="4"/>
  <c r="AJ110" i="4"/>
  <c r="AK110" i="4"/>
  <c r="AL110" i="4"/>
  <c r="AM110" i="4"/>
  <c r="AN110" i="4"/>
  <c r="AO110" i="4"/>
  <c r="AP110" i="4"/>
  <c r="W111" i="4"/>
  <c r="X111" i="4"/>
  <c r="Y111" i="4"/>
  <c r="Z111" i="4"/>
  <c r="AA111" i="4"/>
  <c r="AB111" i="4"/>
  <c r="AC111" i="4"/>
  <c r="AD111" i="4"/>
  <c r="AE111" i="4"/>
  <c r="AF111" i="4"/>
  <c r="AG111" i="4"/>
  <c r="AH111" i="4"/>
  <c r="AI111" i="4"/>
  <c r="AJ111" i="4"/>
  <c r="AK111" i="4"/>
  <c r="AL111" i="4"/>
  <c r="AM111" i="4"/>
  <c r="AN111" i="4"/>
  <c r="AO111" i="4"/>
  <c r="AP111" i="4"/>
  <c r="W112" i="4"/>
  <c r="X112" i="4"/>
  <c r="Y112" i="4"/>
  <c r="Z112" i="4"/>
  <c r="AA112" i="4"/>
  <c r="AB112" i="4"/>
  <c r="AC112" i="4"/>
  <c r="AD112" i="4"/>
  <c r="AE112" i="4"/>
  <c r="AF112" i="4"/>
  <c r="AG112" i="4"/>
  <c r="AH112" i="4"/>
  <c r="AI112" i="4"/>
  <c r="AJ112" i="4"/>
  <c r="AK112" i="4"/>
  <c r="AL112" i="4"/>
  <c r="AM112" i="4"/>
  <c r="AN112" i="4"/>
  <c r="AO112" i="4"/>
  <c r="AP112" i="4"/>
  <c r="W113" i="4"/>
  <c r="X113" i="4"/>
  <c r="Y113" i="4"/>
  <c r="Z113" i="4"/>
  <c r="AA113" i="4"/>
  <c r="AB113" i="4"/>
  <c r="AC113" i="4"/>
  <c r="AD113" i="4"/>
  <c r="AE113" i="4"/>
  <c r="AF113" i="4"/>
  <c r="AG113" i="4"/>
  <c r="AH113" i="4"/>
  <c r="AI113" i="4"/>
  <c r="AJ113" i="4"/>
  <c r="AK113" i="4"/>
  <c r="AL113" i="4"/>
  <c r="AM113" i="4"/>
  <c r="AN113" i="4"/>
  <c r="AO113" i="4"/>
  <c r="AP113" i="4"/>
  <c r="W11" i="4"/>
  <c r="X11" i="4"/>
  <c r="Y11" i="4"/>
  <c r="Z11" i="4"/>
  <c r="AA11" i="4"/>
  <c r="AB11" i="4"/>
  <c r="AC11" i="4"/>
  <c r="AD11" i="4"/>
  <c r="AE11" i="4"/>
  <c r="AF11" i="4"/>
  <c r="AG11" i="4"/>
  <c r="AH11" i="4"/>
  <c r="AI11" i="4"/>
  <c r="AJ11" i="4"/>
  <c r="AK11" i="4"/>
  <c r="AL11" i="4"/>
  <c r="AM11" i="4"/>
  <c r="AN11" i="4"/>
  <c r="AO11" i="4"/>
  <c r="W12" i="4"/>
  <c r="X12" i="4"/>
  <c r="Y12" i="4"/>
  <c r="Z12" i="4"/>
  <c r="AA12" i="4"/>
  <c r="AB12" i="4"/>
  <c r="AC12" i="4"/>
  <c r="AD12" i="4"/>
  <c r="AE12" i="4"/>
  <c r="AF12" i="4"/>
  <c r="AG12" i="4"/>
  <c r="AH12" i="4"/>
  <c r="AI12" i="4"/>
  <c r="AJ12" i="4"/>
  <c r="AK12" i="4"/>
  <c r="AL12" i="4"/>
  <c r="AM12" i="4"/>
  <c r="AN12" i="4"/>
  <c r="AO12" i="4"/>
  <c r="W13" i="4"/>
  <c r="X13" i="4"/>
  <c r="Y13" i="4"/>
  <c r="Z13" i="4"/>
  <c r="AA13" i="4"/>
  <c r="AB13" i="4"/>
  <c r="AC13" i="4"/>
  <c r="AD13" i="4"/>
  <c r="AE13" i="4"/>
  <c r="AF13" i="4"/>
  <c r="AG13" i="4"/>
  <c r="AH13" i="4"/>
  <c r="AI13" i="4"/>
  <c r="AJ13" i="4"/>
  <c r="AK13" i="4"/>
  <c r="AL13" i="4"/>
  <c r="AM13" i="4"/>
  <c r="AN13" i="4"/>
  <c r="AO13" i="4"/>
  <c r="W14" i="4"/>
  <c r="X14" i="4"/>
  <c r="Y14" i="4"/>
  <c r="Z14" i="4"/>
  <c r="AA14" i="4"/>
  <c r="AB14" i="4"/>
  <c r="AC14" i="4"/>
  <c r="AD14" i="4"/>
  <c r="AE14" i="4"/>
  <c r="AF14" i="4"/>
  <c r="AG14" i="4"/>
  <c r="AH14" i="4"/>
  <c r="AI14" i="4"/>
  <c r="AJ14" i="4"/>
  <c r="AK14" i="4"/>
  <c r="AL14" i="4"/>
  <c r="AM14" i="4"/>
  <c r="AN14" i="4"/>
  <c r="AO14" i="4"/>
  <c r="W15" i="4"/>
  <c r="X15" i="4"/>
  <c r="Y15" i="4"/>
  <c r="Z15" i="4"/>
  <c r="AA15" i="4"/>
  <c r="AB15" i="4"/>
  <c r="AC15" i="4"/>
  <c r="AD15" i="4"/>
  <c r="AE15" i="4"/>
  <c r="AF15" i="4"/>
  <c r="AG15" i="4"/>
  <c r="AH15" i="4"/>
  <c r="AI15" i="4"/>
  <c r="AJ15" i="4"/>
  <c r="AK15" i="4"/>
  <c r="AL15" i="4"/>
  <c r="AM15" i="4"/>
  <c r="AN15" i="4"/>
  <c r="AO15" i="4"/>
  <c r="W16" i="4"/>
  <c r="X16" i="4"/>
  <c r="Y16" i="4"/>
  <c r="Z16" i="4"/>
  <c r="AA16" i="4"/>
  <c r="AB16" i="4"/>
  <c r="AC16" i="4"/>
  <c r="AD16" i="4"/>
  <c r="AE16" i="4"/>
  <c r="AF16" i="4"/>
  <c r="AG16" i="4"/>
  <c r="AH16" i="4"/>
  <c r="AI16" i="4"/>
  <c r="AJ16" i="4"/>
  <c r="AK16" i="4"/>
  <c r="AL16" i="4"/>
  <c r="AM16" i="4"/>
  <c r="AN16" i="4"/>
  <c r="AO16" i="4"/>
  <c r="W17" i="4"/>
  <c r="X17" i="4"/>
  <c r="Y17" i="4"/>
  <c r="Z17" i="4"/>
  <c r="AA17" i="4"/>
  <c r="AB17" i="4"/>
  <c r="AC17" i="4"/>
  <c r="AD17" i="4"/>
  <c r="AE17" i="4"/>
  <c r="AF17" i="4"/>
  <c r="AG17" i="4"/>
  <c r="AH17" i="4"/>
  <c r="AI17" i="4"/>
  <c r="AJ17" i="4"/>
  <c r="AK17" i="4"/>
  <c r="AL17" i="4"/>
  <c r="AM17" i="4"/>
  <c r="AN17" i="4"/>
  <c r="AO17" i="4"/>
  <c r="W18" i="4"/>
  <c r="X18" i="4"/>
  <c r="Y18" i="4"/>
  <c r="Z18" i="4"/>
  <c r="AA18" i="4"/>
  <c r="AB18" i="4"/>
  <c r="AC18" i="4"/>
  <c r="AD18" i="4"/>
  <c r="AE18" i="4"/>
  <c r="AF18" i="4"/>
  <c r="AG18" i="4"/>
  <c r="AH18" i="4"/>
  <c r="AI18" i="4"/>
  <c r="AJ18" i="4"/>
  <c r="AK18" i="4"/>
  <c r="AL18" i="4"/>
  <c r="AM18" i="4"/>
  <c r="AN18" i="4"/>
  <c r="AO18" i="4"/>
  <c r="W20" i="4"/>
  <c r="X20" i="4"/>
  <c r="Y20" i="4"/>
  <c r="Z20" i="4"/>
  <c r="AA20" i="4"/>
  <c r="AB20" i="4"/>
  <c r="AC20" i="4"/>
  <c r="AD20" i="4"/>
  <c r="AE20" i="4"/>
  <c r="AF20" i="4"/>
  <c r="AG20" i="4"/>
  <c r="AH20" i="4"/>
  <c r="AI20" i="4"/>
  <c r="AJ20" i="4"/>
  <c r="AK20" i="4"/>
  <c r="AL20" i="4"/>
  <c r="AM20" i="4"/>
  <c r="AN20" i="4"/>
  <c r="AO20" i="4"/>
  <c r="W21" i="4"/>
  <c r="X21" i="4"/>
  <c r="Y21" i="4"/>
  <c r="Z21" i="4"/>
  <c r="AA21" i="4"/>
  <c r="AB21" i="4"/>
  <c r="AC21" i="4"/>
  <c r="AD21" i="4"/>
  <c r="AE21" i="4"/>
  <c r="AF21" i="4"/>
  <c r="AG21" i="4"/>
  <c r="AH21" i="4"/>
  <c r="AI21" i="4"/>
  <c r="AJ21" i="4"/>
  <c r="AK21" i="4"/>
  <c r="AL21" i="4"/>
  <c r="AM21" i="4"/>
  <c r="AN21" i="4"/>
  <c r="AO21" i="4"/>
  <c r="W22" i="4"/>
  <c r="X22" i="4"/>
  <c r="Y22" i="4"/>
  <c r="Z22" i="4"/>
  <c r="AA22" i="4"/>
  <c r="AB22" i="4"/>
  <c r="AC22" i="4"/>
  <c r="AD22" i="4"/>
  <c r="AE22" i="4"/>
  <c r="AF22" i="4"/>
  <c r="AG22" i="4"/>
  <c r="AH22" i="4"/>
  <c r="AI22" i="4"/>
  <c r="AJ22" i="4"/>
  <c r="AK22" i="4"/>
  <c r="AL22" i="4"/>
  <c r="AM22" i="4"/>
  <c r="AN22" i="4"/>
  <c r="AO22" i="4"/>
  <c r="W23" i="4"/>
  <c r="X23" i="4"/>
  <c r="Y23" i="4"/>
  <c r="Z23" i="4"/>
  <c r="AA23" i="4"/>
  <c r="AB23" i="4"/>
  <c r="AC23" i="4"/>
  <c r="AD23" i="4"/>
  <c r="AE23" i="4"/>
  <c r="AF23" i="4"/>
  <c r="AG23" i="4"/>
  <c r="AH23" i="4"/>
  <c r="AI23" i="4"/>
  <c r="AJ23" i="4"/>
  <c r="AK23" i="4"/>
  <c r="AL23" i="4"/>
  <c r="AM23" i="4"/>
  <c r="AN23" i="4"/>
  <c r="AO23" i="4"/>
  <c r="W24" i="4"/>
  <c r="X24" i="4"/>
  <c r="Y24" i="4"/>
  <c r="Z24" i="4"/>
  <c r="AA24" i="4"/>
  <c r="AB24" i="4"/>
  <c r="AC24" i="4"/>
  <c r="AD24" i="4"/>
  <c r="AE24" i="4"/>
  <c r="AF24" i="4"/>
  <c r="AG24" i="4"/>
  <c r="AH24" i="4"/>
  <c r="AI24" i="4"/>
  <c r="AJ24" i="4"/>
  <c r="AK24" i="4"/>
  <c r="AL24" i="4"/>
  <c r="AM24" i="4"/>
  <c r="AN24" i="4"/>
  <c r="AO24" i="4"/>
  <c r="W25" i="4"/>
  <c r="X25" i="4"/>
  <c r="Y25" i="4"/>
  <c r="Z25" i="4"/>
  <c r="AA25" i="4"/>
  <c r="AB25" i="4"/>
  <c r="AC25" i="4"/>
  <c r="AD25" i="4"/>
  <c r="AE25" i="4"/>
  <c r="AF25" i="4"/>
  <c r="AG25" i="4"/>
  <c r="AH25" i="4"/>
  <c r="AI25" i="4"/>
  <c r="AJ25" i="4"/>
  <c r="AK25" i="4"/>
  <c r="AL25" i="4"/>
  <c r="AM25" i="4"/>
  <c r="AN25" i="4"/>
  <c r="AO25" i="4"/>
  <c r="W26" i="4"/>
  <c r="X26" i="4"/>
  <c r="Y26" i="4"/>
  <c r="Z26" i="4"/>
  <c r="AA26" i="4"/>
  <c r="AB26" i="4"/>
  <c r="AC26" i="4"/>
  <c r="AD26" i="4"/>
  <c r="AE26" i="4"/>
  <c r="AF26" i="4"/>
  <c r="AG26" i="4"/>
  <c r="AH26" i="4"/>
  <c r="AI26" i="4"/>
  <c r="AJ26" i="4"/>
  <c r="AK26" i="4"/>
  <c r="AL26" i="4"/>
  <c r="AM26" i="4"/>
  <c r="AN26" i="4"/>
  <c r="AO26" i="4"/>
  <c r="W27" i="4"/>
  <c r="X27" i="4"/>
  <c r="Y27" i="4"/>
  <c r="Z27" i="4"/>
  <c r="AA27" i="4"/>
  <c r="AB27" i="4"/>
  <c r="AC27" i="4"/>
  <c r="AD27" i="4"/>
  <c r="AE27" i="4"/>
  <c r="AF27" i="4"/>
  <c r="AG27" i="4"/>
  <c r="AH27" i="4"/>
  <c r="AI27" i="4"/>
  <c r="AJ27" i="4"/>
  <c r="AK27" i="4"/>
  <c r="AL27" i="4"/>
  <c r="AM27" i="4"/>
  <c r="AN27" i="4"/>
  <c r="AO27" i="4"/>
  <c r="W28" i="4"/>
  <c r="X28" i="4"/>
  <c r="Y28" i="4"/>
  <c r="Z28" i="4"/>
  <c r="AA28" i="4"/>
  <c r="AB28" i="4"/>
  <c r="AC28" i="4"/>
  <c r="AD28" i="4"/>
  <c r="AE28" i="4"/>
  <c r="AF28" i="4"/>
  <c r="AG28" i="4"/>
  <c r="AH28" i="4"/>
  <c r="AI28" i="4"/>
  <c r="AJ28" i="4"/>
  <c r="AK28" i="4"/>
  <c r="AL28" i="4"/>
  <c r="AM28" i="4"/>
  <c r="AN28" i="4"/>
  <c r="AO28" i="4"/>
  <c r="W29" i="4"/>
  <c r="X29" i="4"/>
  <c r="Y29" i="4"/>
  <c r="Z29" i="4"/>
  <c r="AA29" i="4"/>
  <c r="AB29" i="4"/>
  <c r="AC29" i="4"/>
  <c r="AD29" i="4"/>
  <c r="AE29" i="4"/>
  <c r="AF29" i="4"/>
  <c r="AG29" i="4"/>
  <c r="AH29" i="4"/>
  <c r="AI29" i="4"/>
  <c r="AJ29" i="4"/>
  <c r="AK29" i="4"/>
  <c r="AL29" i="4"/>
  <c r="AM29" i="4"/>
  <c r="AN29" i="4"/>
  <c r="AO29" i="4"/>
  <c r="W30" i="4"/>
  <c r="X30" i="4"/>
  <c r="Y30" i="4"/>
  <c r="Z30" i="4"/>
  <c r="AA30" i="4"/>
  <c r="AB30" i="4"/>
  <c r="AC30" i="4"/>
  <c r="AD30" i="4"/>
  <c r="AE30" i="4"/>
  <c r="AF30" i="4"/>
  <c r="AG30" i="4"/>
  <c r="AH30" i="4"/>
  <c r="AI30" i="4"/>
  <c r="AJ30" i="4"/>
  <c r="AK30" i="4"/>
  <c r="AL30" i="4"/>
  <c r="AM30" i="4"/>
  <c r="AN30" i="4"/>
  <c r="AO30" i="4"/>
  <c r="W31" i="4"/>
  <c r="X31" i="4"/>
  <c r="Y31" i="4"/>
  <c r="Z31" i="4"/>
  <c r="AA31" i="4"/>
  <c r="AB31" i="4"/>
  <c r="AC31" i="4"/>
  <c r="AD31" i="4"/>
  <c r="AE31" i="4"/>
  <c r="AF31" i="4"/>
  <c r="AG31" i="4"/>
  <c r="AH31" i="4"/>
  <c r="AI31" i="4"/>
  <c r="AJ31" i="4"/>
  <c r="AK31" i="4"/>
  <c r="AL31" i="4"/>
  <c r="AM31" i="4"/>
  <c r="AN31" i="4"/>
  <c r="AO31" i="4"/>
  <c r="W32" i="4"/>
  <c r="X32" i="4"/>
  <c r="Y32" i="4"/>
  <c r="Z32" i="4"/>
  <c r="AA32" i="4"/>
  <c r="AB32" i="4"/>
  <c r="AC32" i="4"/>
  <c r="AD32" i="4"/>
  <c r="AE32" i="4"/>
  <c r="AF32" i="4"/>
  <c r="AG32" i="4"/>
  <c r="AH32" i="4"/>
  <c r="AI32" i="4"/>
  <c r="AJ32" i="4"/>
  <c r="AK32" i="4"/>
  <c r="AL32" i="4"/>
  <c r="AM32" i="4"/>
  <c r="AN32" i="4"/>
  <c r="AO32" i="4"/>
  <c r="W33" i="4"/>
  <c r="X33" i="4"/>
  <c r="Y33" i="4"/>
  <c r="Z33" i="4"/>
  <c r="AA33" i="4"/>
  <c r="AB33" i="4"/>
  <c r="AC33" i="4"/>
  <c r="AD33" i="4"/>
  <c r="AE33" i="4"/>
  <c r="AF33" i="4"/>
  <c r="AG33" i="4"/>
  <c r="AH33" i="4"/>
  <c r="AI33" i="4"/>
  <c r="AJ33" i="4"/>
  <c r="AK33" i="4"/>
  <c r="AL33" i="4"/>
  <c r="AM33" i="4"/>
  <c r="AN33" i="4"/>
  <c r="AO33" i="4"/>
  <c r="W34" i="4"/>
  <c r="X34" i="4"/>
  <c r="Y34" i="4"/>
  <c r="Z34" i="4"/>
  <c r="AA34" i="4"/>
  <c r="AB34" i="4"/>
  <c r="AC34" i="4"/>
  <c r="AD34" i="4"/>
  <c r="AE34" i="4"/>
  <c r="AF34" i="4"/>
  <c r="AG34" i="4"/>
  <c r="AH34" i="4"/>
  <c r="AI34" i="4"/>
  <c r="AJ34" i="4"/>
  <c r="AK34" i="4"/>
  <c r="AL34" i="4"/>
  <c r="AM34" i="4"/>
  <c r="AN34" i="4"/>
  <c r="AO34" i="4"/>
  <c r="W35" i="4"/>
  <c r="X35" i="4"/>
  <c r="Y35" i="4"/>
  <c r="Z35" i="4"/>
  <c r="AA35" i="4"/>
  <c r="AB35" i="4"/>
  <c r="AC35" i="4"/>
  <c r="AD35" i="4"/>
  <c r="AE35" i="4"/>
  <c r="AF35" i="4"/>
  <c r="AG35" i="4"/>
  <c r="AH35" i="4"/>
  <c r="AI35" i="4"/>
  <c r="AJ35" i="4"/>
  <c r="AK35" i="4"/>
  <c r="AL35" i="4"/>
  <c r="AM35" i="4"/>
  <c r="AN35" i="4"/>
  <c r="AO35" i="4"/>
  <c r="W36" i="4"/>
  <c r="X36" i="4"/>
  <c r="Y36" i="4"/>
  <c r="Z36" i="4"/>
  <c r="AA36" i="4"/>
  <c r="AB36" i="4"/>
  <c r="AC36" i="4"/>
  <c r="AD36" i="4"/>
  <c r="AE36" i="4"/>
  <c r="AF36" i="4"/>
  <c r="AG36" i="4"/>
  <c r="AH36" i="4"/>
  <c r="AI36" i="4"/>
  <c r="AJ36" i="4"/>
  <c r="AK36" i="4"/>
  <c r="AL36" i="4"/>
  <c r="AM36" i="4"/>
  <c r="AN36" i="4"/>
  <c r="AO36" i="4"/>
  <c r="W37" i="4"/>
  <c r="X37" i="4"/>
  <c r="Y37" i="4"/>
  <c r="Z37" i="4"/>
  <c r="AA37" i="4"/>
  <c r="AB37" i="4"/>
  <c r="AC37" i="4"/>
  <c r="AD37" i="4"/>
  <c r="AE37" i="4"/>
  <c r="AF37" i="4"/>
  <c r="AG37" i="4"/>
  <c r="AH37" i="4"/>
  <c r="AI37" i="4"/>
  <c r="AJ37" i="4"/>
  <c r="AK37" i="4"/>
  <c r="AL37" i="4"/>
  <c r="AM37" i="4"/>
  <c r="AN37" i="4"/>
  <c r="AO37" i="4"/>
  <c r="W38" i="4"/>
  <c r="X38" i="4"/>
  <c r="Y38" i="4"/>
  <c r="Z38" i="4"/>
  <c r="AA38" i="4"/>
  <c r="AB38" i="4"/>
  <c r="AC38" i="4"/>
  <c r="AD38" i="4"/>
  <c r="AE38" i="4"/>
  <c r="AF38" i="4"/>
  <c r="AG38" i="4"/>
  <c r="AH38" i="4"/>
  <c r="AI38" i="4"/>
  <c r="AJ38" i="4"/>
  <c r="AK38" i="4"/>
  <c r="AL38" i="4"/>
  <c r="AM38" i="4"/>
  <c r="AN38" i="4"/>
  <c r="AO38" i="4"/>
  <c r="W39" i="4"/>
  <c r="X39" i="4"/>
  <c r="Y39" i="4"/>
  <c r="Z39" i="4"/>
  <c r="AA39" i="4"/>
  <c r="AB39" i="4"/>
  <c r="AC39" i="4"/>
  <c r="AD39" i="4"/>
  <c r="AE39" i="4"/>
  <c r="AF39" i="4"/>
  <c r="AG39" i="4"/>
  <c r="AH39" i="4"/>
  <c r="AI39" i="4"/>
  <c r="AJ39" i="4"/>
  <c r="AK39" i="4"/>
  <c r="AL39" i="4"/>
  <c r="AM39" i="4"/>
  <c r="AN39" i="4"/>
  <c r="AO39" i="4"/>
  <c r="W40" i="4"/>
  <c r="X40" i="4"/>
  <c r="Y40" i="4"/>
  <c r="Z40" i="4"/>
  <c r="AA40" i="4"/>
  <c r="AB40" i="4"/>
  <c r="AC40" i="4"/>
  <c r="AD40" i="4"/>
  <c r="AE40" i="4"/>
  <c r="AF40" i="4"/>
  <c r="AG40" i="4"/>
  <c r="AH40" i="4"/>
  <c r="AI40" i="4"/>
  <c r="AJ40" i="4"/>
  <c r="AK40" i="4"/>
  <c r="AL40" i="4"/>
  <c r="AM40" i="4"/>
  <c r="AN40" i="4"/>
  <c r="AO40" i="4"/>
  <c r="W41" i="4"/>
  <c r="X41" i="4"/>
  <c r="Y41" i="4"/>
  <c r="Z41" i="4"/>
  <c r="AA41" i="4"/>
  <c r="AB41" i="4"/>
  <c r="AC41" i="4"/>
  <c r="AD41" i="4"/>
  <c r="AE41" i="4"/>
  <c r="AF41" i="4"/>
  <c r="AG41" i="4"/>
  <c r="AH41" i="4"/>
  <c r="AI41" i="4"/>
  <c r="AJ41" i="4"/>
  <c r="AK41" i="4"/>
  <c r="AL41" i="4"/>
  <c r="AM41" i="4"/>
  <c r="AN41" i="4"/>
  <c r="AO41" i="4"/>
  <c r="W42" i="4"/>
  <c r="X42" i="4"/>
  <c r="Y42" i="4"/>
  <c r="Z42" i="4"/>
  <c r="AA42" i="4"/>
  <c r="AB42" i="4"/>
  <c r="AC42" i="4"/>
  <c r="AD42" i="4"/>
  <c r="AE42" i="4"/>
  <c r="AF42" i="4"/>
  <c r="AG42" i="4"/>
  <c r="AH42" i="4"/>
  <c r="AI42" i="4"/>
  <c r="AJ42" i="4"/>
  <c r="AK42" i="4"/>
  <c r="AL42" i="4"/>
  <c r="AM42" i="4"/>
  <c r="AN42" i="4"/>
  <c r="AO42" i="4"/>
  <c r="W43" i="4"/>
  <c r="X43" i="4"/>
  <c r="Y43" i="4"/>
  <c r="Z43" i="4"/>
  <c r="AA43" i="4"/>
  <c r="AB43" i="4"/>
  <c r="AC43" i="4"/>
  <c r="AD43" i="4"/>
  <c r="AE43" i="4"/>
  <c r="AF43" i="4"/>
  <c r="AG43" i="4"/>
  <c r="AH43" i="4"/>
  <c r="AI43" i="4"/>
  <c r="AJ43" i="4"/>
  <c r="AK43" i="4"/>
  <c r="AL43" i="4"/>
  <c r="AM43" i="4"/>
  <c r="AN43" i="4"/>
  <c r="AO43" i="4"/>
  <c r="W44" i="4"/>
  <c r="X44" i="4"/>
  <c r="Y44" i="4"/>
  <c r="Z44" i="4"/>
  <c r="AA44" i="4"/>
  <c r="AB44" i="4"/>
  <c r="AC44" i="4"/>
  <c r="AD44" i="4"/>
  <c r="AE44" i="4"/>
  <c r="AF44" i="4"/>
  <c r="AG44" i="4"/>
  <c r="AH44" i="4"/>
  <c r="AI44" i="4"/>
  <c r="AJ44" i="4"/>
  <c r="AK44" i="4"/>
  <c r="AL44" i="4"/>
  <c r="AM44" i="4"/>
  <c r="AN44" i="4"/>
  <c r="AO44" i="4"/>
  <c r="W45" i="4"/>
  <c r="X45" i="4"/>
  <c r="Y45" i="4"/>
  <c r="Z45" i="4"/>
  <c r="AA45" i="4"/>
  <c r="AB45" i="4"/>
  <c r="AC45" i="4"/>
  <c r="AD45" i="4"/>
  <c r="AE45" i="4"/>
  <c r="AF45" i="4"/>
  <c r="AG45" i="4"/>
  <c r="AH45" i="4"/>
  <c r="AI45" i="4"/>
  <c r="AJ45" i="4"/>
  <c r="AK45" i="4"/>
  <c r="AL45" i="4"/>
  <c r="AM45" i="4"/>
  <c r="AN45" i="4"/>
  <c r="AO45" i="4"/>
  <c r="W46" i="4"/>
  <c r="X46" i="4"/>
  <c r="Y46" i="4"/>
  <c r="Z46" i="4"/>
  <c r="AA46" i="4"/>
  <c r="AB46" i="4"/>
  <c r="AC46" i="4"/>
  <c r="AD46" i="4"/>
  <c r="AE46" i="4"/>
  <c r="AF46" i="4"/>
  <c r="AG46" i="4"/>
  <c r="AH46" i="4"/>
  <c r="AI46" i="4"/>
  <c r="AJ46" i="4"/>
  <c r="AK46" i="4"/>
  <c r="AL46" i="4"/>
  <c r="AM46" i="4"/>
  <c r="AN46" i="4"/>
  <c r="AO46" i="4"/>
  <c r="W47" i="4"/>
  <c r="X47" i="4"/>
  <c r="Y47" i="4"/>
  <c r="Z47" i="4"/>
  <c r="AA47" i="4"/>
  <c r="AB47" i="4"/>
  <c r="AC47" i="4"/>
  <c r="AD47" i="4"/>
  <c r="AE47" i="4"/>
  <c r="AF47" i="4"/>
  <c r="AG47" i="4"/>
  <c r="AH47" i="4"/>
  <c r="AI47" i="4"/>
  <c r="AJ47" i="4"/>
  <c r="AK47" i="4"/>
  <c r="AL47" i="4"/>
  <c r="AM47" i="4"/>
  <c r="AN47" i="4"/>
  <c r="AO47" i="4"/>
  <c r="W48" i="4"/>
  <c r="X48" i="4"/>
  <c r="Y48" i="4"/>
  <c r="Z48" i="4"/>
  <c r="AA48" i="4"/>
  <c r="AB48" i="4"/>
  <c r="AC48" i="4"/>
  <c r="AD48" i="4"/>
  <c r="AE48" i="4"/>
  <c r="AF48" i="4"/>
  <c r="AG48" i="4"/>
  <c r="AH48" i="4"/>
  <c r="AI48" i="4"/>
  <c r="AJ48" i="4"/>
  <c r="AK48" i="4"/>
  <c r="AL48" i="4"/>
  <c r="AM48" i="4"/>
  <c r="AN48" i="4"/>
  <c r="AO48" i="4"/>
  <c r="W49" i="4"/>
  <c r="X49" i="4"/>
  <c r="Y49" i="4"/>
  <c r="Z49" i="4"/>
  <c r="AA49" i="4"/>
  <c r="AB49" i="4"/>
  <c r="AC49" i="4"/>
  <c r="AD49" i="4"/>
  <c r="AE49" i="4"/>
  <c r="AF49" i="4"/>
  <c r="AG49" i="4"/>
  <c r="AH49" i="4"/>
  <c r="AI49" i="4"/>
  <c r="AJ49" i="4"/>
  <c r="AK49" i="4"/>
  <c r="AL49" i="4"/>
  <c r="AM49" i="4"/>
  <c r="AN49" i="4"/>
  <c r="AO49" i="4"/>
  <c r="W50" i="4"/>
  <c r="X50" i="4"/>
  <c r="Y50" i="4"/>
  <c r="Z50" i="4"/>
  <c r="AA50" i="4"/>
  <c r="AB50" i="4"/>
  <c r="AC50" i="4"/>
  <c r="AD50" i="4"/>
  <c r="AE50" i="4"/>
  <c r="AF50" i="4"/>
  <c r="AG50" i="4"/>
  <c r="AH50" i="4"/>
  <c r="AI50" i="4"/>
  <c r="AJ50" i="4"/>
  <c r="AK50" i="4"/>
  <c r="AL50" i="4"/>
  <c r="AM50" i="4"/>
  <c r="AN50" i="4"/>
  <c r="AO50" i="4"/>
  <c r="W51" i="4"/>
  <c r="X51" i="4"/>
  <c r="Y51" i="4"/>
  <c r="Z51" i="4"/>
  <c r="AA51" i="4"/>
  <c r="AB51" i="4"/>
  <c r="AC51" i="4"/>
  <c r="AD51" i="4"/>
  <c r="AE51" i="4"/>
  <c r="AF51" i="4"/>
  <c r="AG51" i="4"/>
  <c r="AH51" i="4"/>
  <c r="AI51" i="4"/>
  <c r="AJ51" i="4"/>
  <c r="AK51" i="4"/>
  <c r="AL51" i="4"/>
  <c r="AM51" i="4"/>
  <c r="AN51" i="4"/>
  <c r="AO51" i="4"/>
  <c r="W52" i="4"/>
  <c r="X52" i="4"/>
  <c r="Y52" i="4"/>
  <c r="Z52" i="4"/>
  <c r="AA52" i="4"/>
  <c r="AB52" i="4"/>
  <c r="AC52" i="4"/>
  <c r="AD52" i="4"/>
  <c r="AE52" i="4"/>
  <c r="AF52" i="4"/>
  <c r="AG52" i="4"/>
  <c r="AH52" i="4"/>
  <c r="AI52" i="4"/>
  <c r="AJ52" i="4"/>
  <c r="AK52" i="4"/>
  <c r="AL52" i="4"/>
  <c r="AM52" i="4"/>
  <c r="AN52" i="4"/>
  <c r="AO52" i="4"/>
  <c r="W53" i="4"/>
  <c r="X53" i="4"/>
  <c r="Y53" i="4"/>
  <c r="Z53" i="4"/>
  <c r="AA53" i="4"/>
  <c r="AB53" i="4"/>
  <c r="AC53" i="4"/>
  <c r="AD53" i="4"/>
  <c r="AE53" i="4"/>
  <c r="AF53" i="4"/>
  <c r="AG53" i="4"/>
  <c r="AH53" i="4"/>
  <c r="AI53" i="4"/>
  <c r="AJ53" i="4"/>
  <c r="AK53" i="4"/>
  <c r="AL53" i="4"/>
  <c r="AM53" i="4"/>
  <c r="AN53" i="4"/>
  <c r="AO53" i="4"/>
  <c r="W54" i="4"/>
  <c r="X54" i="4"/>
  <c r="Y54" i="4"/>
  <c r="Z54" i="4"/>
  <c r="AA54" i="4"/>
  <c r="AB54" i="4"/>
  <c r="AC54" i="4"/>
  <c r="AD54" i="4"/>
  <c r="AE54" i="4"/>
  <c r="AF54" i="4"/>
  <c r="AG54" i="4"/>
  <c r="AH54" i="4"/>
  <c r="AI54" i="4"/>
  <c r="AJ54" i="4"/>
  <c r="AK54" i="4"/>
  <c r="AL54" i="4"/>
  <c r="AM54" i="4"/>
  <c r="AN54" i="4"/>
  <c r="AO54" i="4"/>
  <c r="W55" i="4"/>
  <c r="X55" i="4"/>
  <c r="Y55" i="4"/>
  <c r="Z55" i="4"/>
  <c r="AA55" i="4"/>
  <c r="AB55" i="4"/>
  <c r="AC55" i="4"/>
  <c r="AD55" i="4"/>
  <c r="AE55" i="4"/>
  <c r="AF55" i="4"/>
  <c r="AG55" i="4"/>
  <c r="AH55" i="4"/>
  <c r="AI55" i="4"/>
  <c r="AJ55" i="4"/>
  <c r="AK55" i="4"/>
  <c r="AL55" i="4"/>
  <c r="AM55" i="4"/>
  <c r="AN55" i="4"/>
  <c r="AO55" i="4"/>
  <c r="W56" i="4"/>
  <c r="X56" i="4"/>
  <c r="Y56" i="4"/>
  <c r="Z56" i="4"/>
  <c r="AA56" i="4"/>
  <c r="AB56" i="4"/>
  <c r="AC56" i="4"/>
  <c r="AD56" i="4"/>
  <c r="AE56" i="4"/>
  <c r="AF56" i="4"/>
  <c r="AG56" i="4"/>
  <c r="AH56" i="4"/>
  <c r="AI56" i="4"/>
  <c r="AJ56" i="4"/>
  <c r="AK56" i="4"/>
  <c r="AL56" i="4"/>
  <c r="AM56" i="4"/>
  <c r="AN56" i="4"/>
  <c r="AO56" i="4"/>
  <c r="W57" i="4"/>
  <c r="X57" i="4"/>
  <c r="Y57" i="4"/>
  <c r="Z57" i="4"/>
  <c r="AA57" i="4"/>
  <c r="AB57" i="4"/>
  <c r="AC57" i="4"/>
  <c r="AD57" i="4"/>
  <c r="AE57" i="4"/>
  <c r="AF57" i="4"/>
  <c r="AG57" i="4"/>
  <c r="AH57" i="4"/>
  <c r="AI57" i="4"/>
  <c r="AJ57" i="4"/>
  <c r="AK57" i="4"/>
  <c r="AL57" i="4"/>
  <c r="AM57" i="4"/>
  <c r="AN57" i="4"/>
  <c r="AO57" i="4"/>
  <c r="W58" i="4"/>
  <c r="X58" i="4"/>
  <c r="Y58" i="4"/>
  <c r="Z58" i="4"/>
  <c r="AA58" i="4"/>
  <c r="AB58" i="4"/>
  <c r="AC58" i="4"/>
  <c r="AD58" i="4"/>
  <c r="AE58" i="4"/>
  <c r="AF58" i="4"/>
  <c r="AG58" i="4"/>
  <c r="AH58" i="4"/>
  <c r="AI58" i="4"/>
  <c r="AJ58" i="4"/>
  <c r="AK58" i="4"/>
  <c r="AL58" i="4"/>
  <c r="AM58" i="4"/>
  <c r="AN58" i="4"/>
  <c r="AO58" i="4"/>
  <c r="W59" i="4"/>
  <c r="X59" i="4"/>
  <c r="Y59" i="4"/>
  <c r="Z59" i="4"/>
  <c r="AA59" i="4"/>
  <c r="AB59" i="4"/>
  <c r="AC59" i="4"/>
  <c r="AD59" i="4"/>
  <c r="AE59" i="4"/>
  <c r="AF59" i="4"/>
  <c r="AG59" i="4"/>
  <c r="AH59" i="4"/>
  <c r="AI59" i="4"/>
  <c r="AJ59" i="4"/>
  <c r="AK59" i="4"/>
  <c r="AL59" i="4"/>
  <c r="AM59" i="4"/>
  <c r="AN59" i="4"/>
  <c r="AO59" i="4"/>
  <c r="W60" i="4"/>
  <c r="X60" i="4"/>
  <c r="Y60" i="4"/>
  <c r="Z60" i="4"/>
  <c r="AA60" i="4"/>
  <c r="AB60" i="4"/>
  <c r="AC60" i="4"/>
  <c r="AD60" i="4"/>
  <c r="AE60" i="4"/>
  <c r="AF60" i="4"/>
  <c r="AG60" i="4"/>
  <c r="AH60" i="4"/>
  <c r="AI60" i="4"/>
  <c r="AJ60" i="4"/>
  <c r="AK60" i="4"/>
  <c r="AL60" i="4"/>
  <c r="AM60" i="4"/>
  <c r="AN60" i="4"/>
  <c r="AO60" i="4"/>
  <c r="W61" i="4"/>
  <c r="X61" i="4"/>
  <c r="Y61" i="4"/>
  <c r="Z61" i="4"/>
  <c r="AA61" i="4"/>
  <c r="AB61" i="4"/>
  <c r="AC61" i="4"/>
  <c r="AD61" i="4"/>
  <c r="AE61" i="4"/>
  <c r="AF61" i="4"/>
  <c r="AG61" i="4"/>
  <c r="AH61" i="4"/>
  <c r="AI61" i="4"/>
  <c r="AJ61" i="4"/>
  <c r="AK61" i="4"/>
  <c r="AL61" i="4"/>
  <c r="AM61" i="4"/>
  <c r="AN61" i="4"/>
  <c r="AO61" i="4"/>
  <c r="W62" i="4"/>
  <c r="X62" i="4"/>
  <c r="Y62" i="4"/>
  <c r="Z62" i="4"/>
  <c r="AA62" i="4"/>
  <c r="AB62" i="4"/>
  <c r="AC62" i="4"/>
  <c r="AD62" i="4"/>
  <c r="AE62" i="4"/>
  <c r="AF62" i="4"/>
  <c r="AG62" i="4"/>
  <c r="AH62" i="4"/>
  <c r="AI62" i="4"/>
  <c r="AJ62" i="4"/>
  <c r="AK62" i="4"/>
  <c r="AL62" i="4"/>
  <c r="AM62" i="4"/>
  <c r="AN62" i="4"/>
  <c r="AO62" i="4"/>
  <c r="W63" i="4"/>
  <c r="X63" i="4"/>
  <c r="Y63" i="4"/>
  <c r="Z63" i="4"/>
  <c r="AA63" i="4"/>
  <c r="AB63" i="4"/>
  <c r="AC63" i="4"/>
  <c r="AD63" i="4"/>
  <c r="AE63" i="4"/>
  <c r="AF63" i="4"/>
  <c r="AG63" i="4"/>
  <c r="AH63" i="4"/>
  <c r="AI63" i="4"/>
  <c r="AJ63" i="4"/>
  <c r="AK63" i="4"/>
  <c r="AL63" i="4"/>
  <c r="AM63" i="4"/>
  <c r="AN63" i="4"/>
  <c r="AO63" i="4"/>
  <c r="W64" i="4"/>
  <c r="X64" i="4"/>
  <c r="Y64" i="4"/>
  <c r="Z64" i="4"/>
  <c r="AA64" i="4"/>
  <c r="AB64" i="4"/>
  <c r="AC64" i="4"/>
  <c r="AD64" i="4"/>
  <c r="AE64" i="4"/>
  <c r="AF64" i="4"/>
  <c r="AG64" i="4"/>
  <c r="AH64" i="4"/>
  <c r="AI64" i="4"/>
  <c r="AJ64" i="4"/>
  <c r="AK64" i="4"/>
  <c r="AL64" i="4"/>
  <c r="AM64" i="4"/>
  <c r="AN64" i="4"/>
  <c r="AO64" i="4"/>
  <c r="W65" i="4"/>
  <c r="X65" i="4"/>
  <c r="Y65" i="4"/>
  <c r="Z65" i="4"/>
  <c r="AA65" i="4"/>
  <c r="AB65" i="4"/>
  <c r="AC65" i="4"/>
  <c r="AD65" i="4"/>
  <c r="AE65" i="4"/>
  <c r="AF65" i="4"/>
  <c r="AG65" i="4"/>
  <c r="AH65" i="4"/>
  <c r="AI65" i="4"/>
  <c r="AJ65" i="4"/>
  <c r="AK65" i="4"/>
  <c r="AL65" i="4"/>
  <c r="AM65" i="4"/>
  <c r="AN65" i="4"/>
  <c r="AO65" i="4"/>
  <c r="W66" i="4"/>
  <c r="X66" i="4"/>
  <c r="Y66" i="4"/>
  <c r="Z66" i="4"/>
  <c r="AA66" i="4"/>
  <c r="AB66" i="4"/>
  <c r="AC66" i="4"/>
  <c r="AD66" i="4"/>
  <c r="AE66" i="4"/>
  <c r="AF66" i="4"/>
  <c r="AG66" i="4"/>
  <c r="AH66" i="4"/>
  <c r="AI66" i="4"/>
  <c r="AJ66" i="4"/>
  <c r="AK66" i="4"/>
  <c r="AL66" i="4"/>
  <c r="AM66" i="4"/>
  <c r="AN66" i="4"/>
  <c r="AO66" i="4"/>
  <c r="L11" i="4"/>
  <c r="AN10" i="16"/>
  <c r="AK10" i="16"/>
  <c r="M143" i="12"/>
  <c r="O17" i="8" s="1"/>
  <c r="N143" i="12"/>
  <c r="P17" i="8" s="1"/>
  <c r="O143" i="12"/>
  <c r="Q17" i="8" s="1"/>
  <c r="P143" i="12"/>
  <c r="S17" i="8"/>
  <c r="R143" i="12"/>
  <c r="T17" i="8" s="1"/>
  <c r="S143" i="12"/>
  <c r="U17" i="8" s="1"/>
  <c r="T143" i="12"/>
  <c r="U143" i="12"/>
  <c r="W17" i="8" s="1"/>
  <c r="V143" i="12"/>
  <c r="X17" i="8" s="1"/>
  <c r="W143" i="12"/>
  <c r="Y17" i="8" s="1"/>
  <c r="X143" i="12"/>
  <c r="Y143" i="12"/>
  <c r="AA17" i="8" s="1"/>
  <c r="Z143" i="12"/>
  <c r="AB17" i="8" s="1"/>
  <c r="AA143" i="12"/>
  <c r="AC17" i="8" s="1"/>
  <c r="AB143" i="12"/>
  <c r="AC143" i="12"/>
  <c r="AE17" i="8" s="1"/>
  <c r="AD143" i="12"/>
  <c r="AF17" i="8" s="1"/>
  <c r="AE143" i="12"/>
  <c r="AG17" i="8" s="1"/>
  <c r="M144" i="12"/>
  <c r="N144" i="12"/>
  <c r="P18" i="8" s="1"/>
  <c r="O144" i="12"/>
  <c r="Q18" i="8" s="1"/>
  <c r="P144" i="12"/>
  <c r="R18" i="8" s="1"/>
  <c r="Q144" i="12"/>
  <c r="R144" i="12"/>
  <c r="T18" i="8" s="1"/>
  <c r="S144" i="12"/>
  <c r="U18" i="8" s="1"/>
  <c r="T144" i="12"/>
  <c r="V18" i="8" s="1"/>
  <c r="U144" i="12"/>
  <c r="V144" i="12"/>
  <c r="X18" i="8" s="1"/>
  <c r="W144" i="12"/>
  <c r="Y18" i="8" s="1"/>
  <c r="X144" i="12"/>
  <c r="Z18" i="8" s="1"/>
  <c r="Y144" i="12"/>
  <c r="Z144" i="12"/>
  <c r="AB18" i="8" s="1"/>
  <c r="AA144" i="12"/>
  <c r="AC18" i="8" s="1"/>
  <c r="AB144" i="12"/>
  <c r="AD18" i="8" s="1"/>
  <c r="AC144" i="12"/>
  <c r="AD144" i="12"/>
  <c r="AF18" i="8" s="1"/>
  <c r="AE144" i="12"/>
  <c r="AG18" i="8" s="1"/>
  <c r="M145" i="12"/>
  <c r="O19" i="8" s="1"/>
  <c r="N145" i="12"/>
  <c r="P19" i="8" s="1"/>
  <c r="O145" i="12"/>
  <c r="Q19" i="8" s="1"/>
  <c r="P145" i="12"/>
  <c r="R19" i="8" s="1"/>
  <c r="Q145" i="12"/>
  <c r="S19" i="8" s="1"/>
  <c r="R145" i="12"/>
  <c r="T19" i="8" s="1"/>
  <c r="S145" i="12"/>
  <c r="U19" i="8" s="1"/>
  <c r="T145" i="12"/>
  <c r="V19" i="8" s="1"/>
  <c r="U145" i="12"/>
  <c r="W19" i="8" s="1"/>
  <c r="V145" i="12"/>
  <c r="X19" i="8" s="1"/>
  <c r="W145" i="12"/>
  <c r="Y19" i="8" s="1"/>
  <c r="X145" i="12"/>
  <c r="Z19" i="8" s="1"/>
  <c r="Y145" i="12"/>
  <c r="AA19" i="8" s="1"/>
  <c r="Z145" i="12"/>
  <c r="AB19" i="8" s="1"/>
  <c r="AA145" i="12"/>
  <c r="AC19" i="8" s="1"/>
  <c r="AB145" i="12"/>
  <c r="AD19" i="8" s="1"/>
  <c r="AC145" i="12"/>
  <c r="AE19" i="8" s="1"/>
  <c r="AD145" i="12"/>
  <c r="AF19" i="8" s="1"/>
  <c r="AE145" i="12"/>
  <c r="AG19" i="8" s="1"/>
  <c r="M135" i="12"/>
  <c r="N135" i="12"/>
  <c r="O135" i="12"/>
  <c r="P135" i="12"/>
  <c r="Q135" i="12"/>
  <c r="R135" i="12"/>
  <c r="S135" i="12"/>
  <c r="T135" i="12"/>
  <c r="U135" i="12"/>
  <c r="V135" i="12"/>
  <c r="W135" i="12"/>
  <c r="X135" i="12"/>
  <c r="Y135" i="12"/>
  <c r="Z135" i="12"/>
  <c r="AA135" i="12"/>
  <c r="AB135" i="12"/>
  <c r="AC135" i="12"/>
  <c r="AD135" i="12"/>
  <c r="AE135" i="12"/>
  <c r="M140" i="12"/>
  <c r="N140" i="12"/>
  <c r="O140" i="12"/>
  <c r="P140" i="12"/>
  <c r="Q140" i="12"/>
  <c r="R140" i="12"/>
  <c r="S140" i="12"/>
  <c r="T140" i="12"/>
  <c r="U140" i="12"/>
  <c r="V140" i="12"/>
  <c r="W140" i="12"/>
  <c r="X140" i="12"/>
  <c r="Y140" i="12"/>
  <c r="Z140" i="12"/>
  <c r="AA140" i="12"/>
  <c r="AB140" i="12"/>
  <c r="AC140" i="12"/>
  <c r="AD140" i="12"/>
  <c r="AE140" i="12"/>
  <c r="M129" i="12"/>
  <c r="N129" i="12"/>
  <c r="O129" i="12"/>
  <c r="P129" i="12"/>
  <c r="Q129" i="12"/>
  <c r="R129" i="12"/>
  <c r="S129" i="12"/>
  <c r="T129" i="12"/>
  <c r="U129" i="12"/>
  <c r="V129" i="12"/>
  <c r="W129" i="12"/>
  <c r="X129" i="12"/>
  <c r="Y129" i="12"/>
  <c r="Z129" i="12"/>
  <c r="AA129" i="12"/>
  <c r="AB129" i="12"/>
  <c r="AC129" i="12"/>
  <c r="AD129" i="12"/>
  <c r="M124" i="12"/>
  <c r="N124" i="12"/>
  <c r="O124" i="12"/>
  <c r="P124" i="12"/>
  <c r="Q124" i="12"/>
  <c r="R124" i="12"/>
  <c r="S124" i="12"/>
  <c r="T124" i="12"/>
  <c r="U124" i="12"/>
  <c r="V124" i="12"/>
  <c r="W124" i="12"/>
  <c r="X124" i="12"/>
  <c r="Y124" i="12"/>
  <c r="Z124" i="12"/>
  <c r="AA124" i="12"/>
  <c r="AB124" i="12"/>
  <c r="AC124" i="12"/>
  <c r="AD124" i="12"/>
  <c r="AE124" i="12"/>
  <c r="M67" i="12"/>
  <c r="N67" i="12"/>
  <c r="O67" i="12"/>
  <c r="P67" i="12"/>
  <c r="Q67" i="12"/>
  <c r="R67" i="12"/>
  <c r="S67" i="12"/>
  <c r="T67" i="12"/>
  <c r="U67" i="12"/>
  <c r="V67" i="12"/>
  <c r="W67" i="12"/>
  <c r="X67" i="12"/>
  <c r="Y67" i="12"/>
  <c r="Z67" i="12"/>
  <c r="AA67" i="12"/>
  <c r="AB67" i="12"/>
  <c r="AC67" i="12"/>
  <c r="AD67" i="12"/>
  <c r="AE67" i="12"/>
  <c r="M72" i="12"/>
  <c r="N72" i="12"/>
  <c r="O72" i="12"/>
  <c r="P72" i="12"/>
  <c r="Q72" i="12"/>
  <c r="R72" i="12"/>
  <c r="S72" i="12"/>
  <c r="T72" i="12"/>
  <c r="U72" i="12"/>
  <c r="V72" i="12"/>
  <c r="W72" i="12"/>
  <c r="X72" i="12"/>
  <c r="Y72" i="12"/>
  <c r="Z72" i="12"/>
  <c r="AA72" i="12"/>
  <c r="AB72" i="12"/>
  <c r="AC72" i="12"/>
  <c r="AD72" i="12"/>
  <c r="AE72" i="12"/>
  <c r="J10" i="16"/>
  <c r="K10" i="16"/>
  <c r="I15" i="7"/>
  <c r="J15" i="7"/>
  <c r="H15" i="7"/>
  <c r="I16" i="7"/>
  <c r="H16" i="7"/>
  <c r="H14" i="7"/>
  <c r="H11" i="7"/>
  <c r="AM130" i="4" l="1"/>
  <c r="AN119" i="4"/>
  <c r="AJ119" i="4"/>
  <c r="AF119" i="4"/>
  <c r="AB119" i="4"/>
  <c r="X119" i="4"/>
  <c r="AM119" i="4"/>
  <c r="AI119" i="4"/>
  <c r="AE119" i="4"/>
  <c r="AA119" i="4"/>
  <c r="W119" i="4"/>
  <c r="AP119" i="4"/>
  <c r="AL119" i="4"/>
  <c r="AH119" i="4"/>
  <c r="AD119" i="4"/>
  <c r="Z119" i="4"/>
  <c r="AO119" i="4"/>
  <c r="AK119" i="4"/>
  <c r="AG119" i="4"/>
  <c r="AC119" i="4"/>
  <c r="Y119" i="4"/>
  <c r="W137" i="4"/>
  <c r="AO137" i="4"/>
  <c r="AK137" i="4"/>
  <c r="AG137" i="4"/>
  <c r="AC137" i="4"/>
  <c r="AO143" i="4"/>
  <c r="AK143" i="4"/>
  <c r="AG143" i="4"/>
  <c r="AC143" i="4"/>
  <c r="AM137" i="4"/>
  <c r="R147" i="12"/>
  <c r="H13" i="7"/>
  <c r="AD147" i="12"/>
  <c r="V147" i="12"/>
  <c r="W130" i="4"/>
  <c r="Z147" i="12"/>
  <c r="N147" i="12"/>
  <c r="S146" i="12"/>
  <c r="Y143" i="4"/>
  <c r="Z143" i="4"/>
  <c r="AL143" i="4"/>
  <c r="AH143" i="4"/>
  <c r="AD143" i="4"/>
  <c r="AE146" i="12"/>
  <c r="O146" i="12"/>
  <c r="AA146" i="12"/>
  <c r="W146" i="12"/>
  <c r="P147" i="12"/>
  <c r="AE147" i="12"/>
  <c r="AA147" i="12"/>
  <c r="W147" i="12"/>
  <c r="S147" i="12"/>
  <c r="O147" i="12"/>
  <c r="AC147" i="12"/>
  <c r="U147" i="12"/>
  <c r="X147" i="12"/>
  <c r="T147" i="12"/>
  <c r="Y147" i="12"/>
  <c r="Q147" i="12"/>
  <c r="M147" i="12"/>
  <c r="AB147" i="12"/>
  <c r="U24" i="8"/>
  <c r="AC151" i="4" s="1"/>
  <c r="Q24" i="8"/>
  <c r="Y151" i="4" s="1"/>
  <c r="AC146" i="12"/>
  <c r="Y146" i="12"/>
  <c r="U146" i="12"/>
  <c r="Q146" i="12"/>
  <c r="M146" i="12"/>
  <c r="AB146" i="12"/>
  <c r="X146" i="12"/>
  <c r="T146" i="12"/>
  <c r="P146" i="12"/>
  <c r="O18" i="8"/>
  <c r="O24" i="8" s="1"/>
  <c r="W151" i="4" s="1"/>
  <c r="AG24" i="8"/>
  <c r="AE18" i="8"/>
  <c r="AE24" i="8" s="1"/>
  <c r="AM151" i="4" s="1"/>
  <c r="AA18" i="8"/>
  <c r="AA24" i="8" s="1"/>
  <c r="AI151" i="4" s="1"/>
  <c r="W18" i="8"/>
  <c r="W24" i="8" s="1"/>
  <c r="AE151" i="4" s="1"/>
  <c r="S18" i="8"/>
  <c r="S24" i="8" s="1"/>
  <c r="AA151" i="4" s="1"/>
  <c r="AC24" i="8"/>
  <c r="AK151" i="4" s="1"/>
  <c r="AF24" i="8"/>
  <c r="AN151" i="4" s="1"/>
  <c r="AB24" i="8"/>
  <c r="AJ151" i="4" s="1"/>
  <c r="X24" i="8"/>
  <c r="AF151" i="4" s="1"/>
  <c r="T24" i="8"/>
  <c r="AB151" i="4" s="1"/>
  <c r="Y24" i="8"/>
  <c r="AG151" i="4" s="1"/>
  <c r="AD146" i="12"/>
  <c r="V146" i="12"/>
  <c r="N146" i="12"/>
  <c r="Z146" i="12"/>
  <c r="R146" i="12"/>
  <c r="AD17" i="8"/>
  <c r="AD24" i="8" s="1"/>
  <c r="AL151" i="4" s="1"/>
  <c r="Z17" i="8"/>
  <c r="Z24" i="8" s="1"/>
  <c r="AH151" i="4" s="1"/>
  <c r="V17" i="8"/>
  <c r="R17" i="8"/>
  <c r="R24" i="8" s="1"/>
  <c r="Z151" i="4" s="1"/>
  <c r="AK67" i="4"/>
  <c r="Y137" i="4"/>
  <c r="AN137" i="4"/>
  <c r="AJ137" i="4"/>
  <c r="AF137" i="4"/>
  <c r="AB137" i="4"/>
  <c r="X137" i="4"/>
  <c r="AC67" i="4"/>
  <c r="AG67" i="4"/>
  <c r="AI130" i="4"/>
  <c r="AA130" i="4"/>
  <c r="AE130" i="4"/>
  <c r="Y67" i="4"/>
  <c r="AI137" i="4"/>
  <c r="AE137" i="4"/>
  <c r="AA137" i="4"/>
  <c r="AO67" i="4"/>
  <c r="AL67" i="4"/>
  <c r="AH67" i="4"/>
  <c r="AD67" i="4"/>
  <c r="Z67" i="4"/>
  <c r="AN67" i="4"/>
  <c r="AJ67" i="4"/>
  <c r="AF67" i="4"/>
  <c r="AB67" i="4"/>
  <c r="X67" i="4"/>
  <c r="AM67" i="4"/>
  <c r="AI67" i="4"/>
  <c r="AE67" i="4"/>
  <c r="AA67" i="4"/>
  <c r="W67" i="4"/>
  <c r="AO130" i="4"/>
  <c r="AK130" i="4"/>
  <c r="AG130" i="4"/>
  <c r="AC130" i="4"/>
  <c r="Y130" i="4"/>
  <c r="AN130" i="4"/>
  <c r="AJ130" i="4"/>
  <c r="AF130" i="4"/>
  <c r="AB130" i="4"/>
  <c r="X130" i="4"/>
  <c r="AL130" i="4"/>
  <c r="AH130" i="4"/>
  <c r="AD130" i="4"/>
  <c r="Z130" i="4"/>
  <c r="AL137" i="4"/>
  <c r="AH137" i="4"/>
  <c r="AD137" i="4"/>
  <c r="Z137" i="4"/>
  <c r="AN143" i="4"/>
  <c r="AJ143" i="4"/>
  <c r="AF143" i="4"/>
  <c r="AB143" i="4"/>
  <c r="X143" i="4"/>
  <c r="AM143" i="4"/>
  <c r="AI143" i="4"/>
  <c r="AE143" i="4"/>
  <c r="AA143" i="4"/>
  <c r="W143" i="4"/>
  <c r="R15" i="7"/>
  <c r="AK144" i="4" l="1"/>
  <c r="W144" i="4"/>
  <c r="W152" i="4" s="1"/>
  <c r="AH144" i="4"/>
  <c r="Z28" i="8" s="1"/>
  <c r="Z29" i="8" s="1"/>
  <c r="Z144" i="4"/>
  <c r="Z152" i="4" s="1"/>
  <c r="AO144" i="4"/>
  <c r="AG28" i="8" s="1"/>
  <c r="AG29" i="8" s="1"/>
  <c r="AG144" i="4"/>
  <c r="Y28" i="8" s="1"/>
  <c r="Y29" i="8" s="1"/>
  <c r="Y144" i="4"/>
  <c r="Y152" i="4" s="1"/>
  <c r="AD144" i="4"/>
  <c r="V28" i="8" s="1"/>
  <c r="AC144" i="4"/>
  <c r="AC152" i="4" s="1"/>
  <c r="AB144" i="4"/>
  <c r="AB152" i="4" s="1"/>
  <c r="AO151" i="4"/>
  <c r="AL144" i="4"/>
  <c r="AD28" i="8" s="1"/>
  <c r="AD29" i="8" s="1"/>
  <c r="AI144" i="4"/>
  <c r="AI152" i="4" s="1"/>
  <c r="AF144" i="4"/>
  <c r="AF152" i="4" s="1"/>
  <c r="X144" i="4"/>
  <c r="P28" i="8" s="1"/>
  <c r="AN144" i="4"/>
  <c r="AF28" i="8" s="1"/>
  <c r="AF29" i="8" s="1"/>
  <c r="AE144" i="4"/>
  <c r="AE152" i="4" s="1"/>
  <c r="AA144" i="4"/>
  <c r="AA152" i="4" s="1"/>
  <c r="AM144" i="4"/>
  <c r="AM152" i="4" s="1"/>
  <c r="AJ144" i="4"/>
  <c r="AJ152" i="4" s="1"/>
  <c r="AK152" i="4"/>
  <c r="AC28" i="8"/>
  <c r="AC29" i="8" s="1"/>
  <c r="I148" i="4"/>
  <c r="J148" i="4"/>
  <c r="L148" i="4"/>
  <c r="H148" i="4"/>
  <c r="O28" i="8" l="1"/>
  <c r="O29" i="8" s="1"/>
  <c r="AH152" i="4"/>
  <c r="AG152" i="4"/>
  <c r="U28" i="8"/>
  <c r="U29" i="8" s="1"/>
  <c r="R28" i="8"/>
  <c r="R29" i="8" s="1"/>
  <c r="AO152" i="4"/>
  <c r="Q28" i="8"/>
  <c r="Q29" i="8" s="1"/>
  <c r="T28" i="8"/>
  <c r="T29" i="8" s="1"/>
  <c r="AA28" i="8"/>
  <c r="AA29" i="8" s="1"/>
  <c r="AL152" i="4"/>
  <c r="X28" i="8"/>
  <c r="X29" i="8" s="1"/>
  <c r="AN152" i="4"/>
  <c r="S28" i="8"/>
  <c r="S29" i="8" s="1"/>
  <c r="W28" i="8"/>
  <c r="W29" i="8" s="1"/>
  <c r="AB28" i="8"/>
  <c r="AB29" i="8" s="1"/>
  <c r="AE28" i="8"/>
  <c r="AE29" i="8" s="1"/>
  <c r="X12" i="15"/>
  <c r="C139" i="4" l="1"/>
  <c r="C140" i="4"/>
  <c r="D140" i="4"/>
  <c r="E140" i="4"/>
  <c r="G140" i="4"/>
  <c r="C141" i="4"/>
  <c r="D141" i="4"/>
  <c r="E141" i="4"/>
  <c r="G141" i="4"/>
  <c r="C142" i="4"/>
  <c r="D142" i="4"/>
  <c r="E142" i="4"/>
  <c r="G142" i="4"/>
  <c r="D139" i="4"/>
  <c r="E139" i="4"/>
  <c r="G139" i="4"/>
  <c r="C69" i="4"/>
  <c r="C70" i="4"/>
  <c r="D70" i="4"/>
  <c r="E70" i="4"/>
  <c r="G70" i="4"/>
  <c r="C71" i="4"/>
  <c r="D71" i="4"/>
  <c r="E71" i="4"/>
  <c r="G71" i="4"/>
  <c r="C72" i="4"/>
  <c r="D72" i="4"/>
  <c r="E72" i="4"/>
  <c r="G72" i="4"/>
  <c r="C73" i="4"/>
  <c r="D73" i="4"/>
  <c r="E73" i="4"/>
  <c r="G73" i="4"/>
  <c r="C74" i="4"/>
  <c r="D74" i="4"/>
  <c r="E74" i="4"/>
  <c r="G74" i="4"/>
  <c r="C75" i="4"/>
  <c r="D75" i="4"/>
  <c r="E75" i="4"/>
  <c r="G75" i="4"/>
  <c r="C76" i="4"/>
  <c r="D76" i="4"/>
  <c r="E76" i="4"/>
  <c r="G76" i="4"/>
  <c r="C77" i="4"/>
  <c r="D77" i="4"/>
  <c r="E77" i="4"/>
  <c r="G77" i="4"/>
  <c r="C78" i="4"/>
  <c r="D78" i="4"/>
  <c r="E78" i="4"/>
  <c r="G78" i="4"/>
  <c r="C79" i="4"/>
  <c r="D79" i="4"/>
  <c r="E79" i="4"/>
  <c r="G79" i="4"/>
  <c r="C80" i="4"/>
  <c r="D80" i="4"/>
  <c r="E80" i="4"/>
  <c r="G80" i="4"/>
  <c r="C81" i="4"/>
  <c r="D81" i="4"/>
  <c r="E81" i="4"/>
  <c r="G81" i="4"/>
  <c r="C82" i="4"/>
  <c r="D82" i="4"/>
  <c r="E82" i="4"/>
  <c r="G82" i="4"/>
  <c r="C83" i="4"/>
  <c r="D83" i="4"/>
  <c r="E83" i="4"/>
  <c r="G83" i="4"/>
  <c r="C84" i="4"/>
  <c r="D84" i="4"/>
  <c r="E84" i="4"/>
  <c r="G84" i="4"/>
  <c r="C85" i="4"/>
  <c r="D85" i="4"/>
  <c r="E85" i="4"/>
  <c r="G85" i="4"/>
  <c r="C86" i="4"/>
  <c r="D86" i="4"/>
  <c r="E86" i="4"/>
  <c r="G86" i="4"/>
  <c r="C87" i="4"/>
  <c r="D87" i="4"/>
  <c r="E87" i="4"/>
  <c r="G87" i="4"/>
  <c r="C88" i="4"/>
  <c r="D88" i="4"/>
  <c r="E88" i="4"/>
  <c r="G88" i="4"/>
  <c r="C89" i="4"/>
  <c r="D89" i="4"/>
  <c r="E89" i="4"/>
  <c r="G89" i="4"/>
  <c r="C90" i="4"/>
  <c r="D90" i="4"/>
  <c r="E90" i="4"/>
  <c r="G90" i="4"/>
  <c r="C91" i="4"/>
  <c r="D91" i="4"/>
  <c r="E91" i="4"/>
  <c r="G91" i="4"/>
  <c r="C92" i="4"/>
  <c r="D92" i="4"/>
  <c r="E92" i="4"/>
  <c r="G92" i="4"/>
  <c r="C93" i="4"/>
  <c r="D93" i="4"/>
  <c r="E93" i="4"/>
  <c r="G93" i="4"/>
  <c r="C94" i="4"/>
  <c r="D94" i="4"/>
  <c r="E94" i="4"/>
  <c r="G94" i="4"/>
  <c r="C95" i="4"/>
  <c r="D95" i="4"/>
  <c r="E95" i="4"/>
  <c r="G95" i="4"/>
  <c r="C96" i="4"/>
  <c r="D96" i="4"/>
  <c r="E96" i="4"/>
  <c r="G96" i="4"/>
  <c r="C97" i="4"/>
  <c r="D97" i="4"/>
  <c r="E97" i="4"/>
  <c r="G97" i="4"/>
  <c r="C98" i="4"/>
  <c r="D98" i="4"/>
  <c r="E98" i="4"/>
  <c r="G98" i="4"/>
  <c r="C99" i="4"/>
  <c r="D99" i="4"/>
  <c r="E99" i="4"/>
  <c r="G99" i="4"/>
  <c r="C100" i="4"/>
  <c r="D100" i="4"/>
  <c r="E100" i="4"/>
  <c r="G100" i="4"/>
  <c r="C101" i="4"/>
  <c r="D101" i="4"/>
  <c r="E101" i="4"/>
  <c r="G101" i="4"/>
  <c r="C102" i="4"/>
  <c r="D102" i="4"/>
  <c r="E102" i="4"/>
  <c r="G102" i="4"/>
  <c r="C103" i="4"/>
  <c r="D103" i="4"/>
  <c r="E103" i="4"/>
  <c r="G103" i="4"/>
  <c r="C104" i="4"/>
  <c r="D104" i="4"/>
  <c r="E104" i="4"/>
  <c r="G104" i="4"/>
  <c r="C105" i="4"/>
  <c r="D105" i="4"/>
  <c r="E105" i="4"/>
  <c r="G105" i="4"/>
  <c r="C106" i="4"/>
  <c r="D106" i="4"/>
  <c r="E106" i="4"/>
  <c r="G106" i="4"/>
  <c r="C107" i="4"/>
  <c r="D107" i="4"/>
  <c r="E107" i="4"/>
  <c r="G107" i="4"/>
  <c r="C108" i="4"/>
  <c r="D108" i="4"/>
  <c r="E108" i="4"/>
  <c r="G108" i="4"/>
  <c r="C109" i="4"/>
  <c r="D109" i="4"/>
  <c r="E109" i="4"/>
  <c r="G109" i="4"/>
  <c r="C110" i="4"/>
  <c r="D110" i="4"/>
  <c r="E110" i="4"/>
  <c r="G110" i="4"/>
  <c r="C111" i="4"/>
  <c r="D111" i="4"/>
  <c r="E111" i="4"/>
  <c r="G111" i="4"/>
  <c r="C112" i="4"/>
  <c r="D112" i="4"/>
  <c r="E112" i="4"/>
  <c r="G112" i="4"/>
  <c r="C113" i="4"/>
  <c r="D113" i="4"/>
  <c r="E113" i="4"/>
  <c r="G113" i="4"/>
  <c r="D69" i="4"/>
  <c r="E69" i="4"/>
  <c r="G69" i="4"/>
  <c r="M69" i="4"/>
  <c r="P70" i="4"/>
  <c r="Q70" i="4"/>
  <c r="R70" i="4"/>
  <c r="S70" i="4"/>
  <c r="T70" i="4"/>
  <c r="U70" i="4"/>
  <c r="V70" i="4"/>
  <c r="P71" i="4"/>
  <c r="Q71" i="4"/>
  <c r="R71" i="4"/>
  <c r="S71" i="4"/>
  <c r="T71" i="4"/>
  <c r="U71" i="4"/>
  <c r="V71" i="4"/>
  <c r="P72" i="4"/>
  <c r="Q72" i="4"/>
  <c r="R72" i="4"/>
  <c r="S72" i="4"/>
  <c r="T72" i="4"/>
  <c r="U72" i="4"/>
  <c r="V72" i="4"/>
  <c r="P73" i="4"/>
  <c r="Q73" i="4"/>
  <c r="R73" i="4"/>
  <c r="S73" i="4"/>
  <c r="T73" i="4"/>
  <c r="U73" i="4"/>
  <c r="V73" i="4"/>
  <c r="P74" i="4"/>
  <c r="Q74" i="4"/>
  <c r="R74" i="4"/>
  <c r="S74" i="4"/>
  <c r="T74" i="4"/>
  <c r="U74" i="4"/>
  <c r="V74" i="4"/>
  <c r="P75" i="4"/>
  <c r="Q75" i="4"/>
  <c r="R75" i="4"/>
  <c r="S75" i="4"/>
  <c r="T75" i="4"/>
  <c r="U75" i="4"/>
  <c r="V75" i="4"/>
  <c r="P76" i="4"/>
  <c r="Q76" i="4"/>
  <c r="R76" i="4"/>
  <c r="S76" i="4"/>
  <c r="T76" i="4"/>
  <c r="U76" i="4"/>
  <c r="V76" i="4"/>
  <c r="P77" i="4"/>
  <c r="Q77" i="4"/>
  <c r="R77" i="4"/>
  <c r="S77" i="4"/>
  <c r="T77" i="4"/>
  <c r="U77" i="4"/>
  <c r="V77" i="4"/>
  <c r="P78" i="4"/>
  <c r="Q78" i="4"/>
  <c r="R78" i="4"/>
  <c r="S78" i="4"/>
  <c r="T78" i="4"/>
  <c r="U78" i="4"/>
  <c r="V78" i="4"/>
  <c r="P79" i="4"/>
  <c r="Q79" i="4"/>
  <c r="R79" i="4"/>
  <c r="S79" i="4"/>
  <c r="T79" i="4"/>
  <c r="U79" i="4"/>
  <c r="V79" i="4"/>
  <c r="P80" i="4"/>
  <c r="Q80" i="4"/>
  <c r="R80" i="4"/>
  <c r="S80" i="4"/>
  <c r="T80" i="4"/>
  <c r="U80" i="4"/>
  <c r="V80" i="4"/>
  <c r="P81" i="4"/>
  <c r="Q81" i="4"/>
  <c r="R81" i="4"/>
  <c r="S81" i="4"/>
  <c r="T81" i="4"/>
  <c r="U81" i="4"/>
  <c r="V81" i="4"/>
  <c r="P82" i="4"/>
  <c r="Q82" i="4"/>
  <c r="R82" i="4"/>
  <c r="S82" i="4"/>
  <c r="T82" i="4"/>
  <c r="U82" i="4"/>
  <c r="V82" i="4"/>
  <c r="P83" i="4"/>
  <c r="Q83" i="4"/>
  <c r="R83" i="4"/>
  <c r="S83" i="4"/>
  <c r="T83" i="4"/>
  <c r="U83" i="4"/>
  <c r="V83" i="4"/>
  <c r="P84" i="4"/>
  <c r="Q84" i="4"/>
  <c r="R84" i="4"/>
  <c r="S84" i="4"/>
  <c r="T84" i="4"/>
  <c r="U84" i="4"/>
  <c r="V84" i="4"/>
  <c r="P85" i="4"/>
  <c r="Q85" i="4"/>
  <c r="R85" i="4"/>
  <c r="S85" i="4"/>
  <c r="T85" i="4"/>
  <c r="U85" i="4"/>
  <c r="V85" i="4"/>
  <c r="P86" i="4"/>
  <c r="Q86" i="4"/>
  <c r="R86" i="4"/>
  <c r="S86" i="4"/>
  <c r="T86" i="4"/>
  <c r="U86" i="4"/>
  <c r="V86" i="4"/>
  <c r="P87" i="4"/>
  <c r="Q87" i="4"/>
  <c r="R87" i="4"/>
  <c r="S87" i="4"/>
  <c r="T87" i="4"/>
  <c r="U87" i="4"/>
  <c r="V87" i="4"/>
  <c r="P88" i="4"/>
  <c r="Q88" i="4"/>
  <c r="R88" i="4"/>
  <c r="S88" i="4"/>
  <c r="T88" i="4"/>
  <c r="U88" i="4"/>
  <c r="V88" i="4"/>
  <c r="P89" i="4"/>
  <c r="Q89" i="4"/>
  <c r="R89" i="4"/>
  <c r="S89" i="4"/>
  <c r="T89" i="4"/>
  <c r="U89" i="4"/>
  <c r="V89" i="4"/>
  <c r="P90" i="4"/>
  <c r="Q90" i="4"/>
  <c r="R90" i="4"/>
  <c r="S90" i="4"/>
  <c r="T90" i="4"/>
  <c r="U90" i="4"/>
  <c r="V90" i="4"/>
  <c r="P91" i="4"/>
  <c r="Q91" i="4"/>
  <c r="R91" i="4"/>
  <c r="S91" i="4"/>
  <c r="T91" i="4"/>
  <c r="U91" i="4"/>
  <c r="V91" i="4"/>
  <c r="P92" i="4"/>
  <c r="Q92" i="4"/>
  <c r="R92" i="4"/>
  <c r="S92" i="4"/>
  <c r="T92" i="4"/>
  <c r="U92" i="4"/>
  <c r="V92" i="4"/>
  <c r="P93" i="4"/>
  <c r="Q93" i="4"/>
  <c r="R93" i="4"/>
  <c r="S93" i="4"/>
  <c r="T93" i="4"/>
  <c r="U93" i="4"/>
  <c r="V93" i="4"/>
  <c r="P94" i="4"/>
  <c r="Q94" i="4"/>
  <c r="R94" i="4"/>
  <c r="S94" i="4"/>
  <c r="T94" i="4"/>
  <c r="U94" i="4"/>
  <c r="V94" i="4"/>
  <c r="P95" i="4"/>
  <c r="Q95" i="4"/>
  <c r="R95" i="4"/>
  <c r="S95" i="4"/>
  <c r="T95" i="4"/>
  <c r="U95" i="4"/>
  <c r="V95" i="4"/>
  <c r="P96" i="4"/>
  <c r="Q96" i="4"/>
  <c r="R96" i="4"/>
  <c r="S96" i="4"/>
  <c r="T96" i="4"/>
  <c r="U96" i="4"/>
  <c r="V96" i="4"/>
  <c r="P97" i="4"/>
  <c r="Q97" i="4"/>
  <c r="R97" i="4"/>
  <c r="S97" i="4"/>
  <c r="T97" i="4"/>
  <c r="U97" i="4"/>
  <c r="V97" i="4"/>
  <c r="P98" i="4"/>
  <c r="Q98" i="4"/>
  <c r="R98" i="4"/>
  <c r="S98" i="4"/>
  <c r="T98" i="4"/>
  <c r="U98" i="4"/>
  <c r="V98" i="4"/>
  <c r="P99" i="4"/>
  <c r="Q99" i="4"/>
  <c r="R99" i="4"/>
  <c r="S99" i="4"/>
  <c r="T99" i="4"/>
  <c r="U99" i="4"/>
  <c r="V99" i="4"/>
  <c r="P100" i="4"/>
  <c r="Q100" i="4"/>
  <c r="R100" i="4"/>
  <c r="S100" i="4"/>
  <c r="T100" i="4"/>
  <c r="U100" i="4"/>
  <c r="V100" i="4"/>
  <c r="P101" i="4"/>
  <c r="Q101" i="4"/>
  <c r="R101" i="4"/>
  <c r="S101" i="4"/>
  <c r="T101" i="4"/>
  <c r="U101" i="4"/>
  <c r="V101" i="4"/>
  <c r="P102" i="4"/>
  <c r="Q102" i="4"/>
  <c r="R102" i="4"/>
  <c r="S102" i="4"/>
  <c r="T102" i="4"/>
  <c r="U102" i="4"/>
  <c r="V102" i="4"/>
  <c r="P103" i="4"/>
  <c r="Q103" i="4"/>
  <c r="R103" i="4"/>
  <c r="S103" i="4"/>
  <c r="T103" i="4"/>
  <c r="U103" i="4"/>
  <c r="V103" i="4"/>
  <c r="P104" i="4"/>
  <c r="Q104" i="4"/>
  <c r="R104" i="4"/>
  <c r="S104" i="4"/>
  <c r="T104" i="4"/>
  <c r="U104" i="4"/>
  <c r="V104" i="4"/>
  <c r="P105" i="4"/>
  <c r="Q105" i="4"/>
  <c r="R105" i="4"/>
  <c r="S105" i="4"/>
  <c r="T105" i="4"/>
  <c r="U105" i="4"/>
  <c r="V105" i="4"/>
  <c r="P106" i="4"/>
  <c r="Q106" i="4"/>
  <c r="R106" i="4"/>
  <c r="S106" i="4"/>
  <c r="T106" i="4"/>
  <c r="U106" i="4"/>
  <c r="V106" i="4"/>
  <c r="P107" i="4"/>
  <c r="Q107" i="4"/>
  <c r="R107" i="4"/>
  <c r="S107" i="4"/>
  <c r="T107" i="4"/>
  <c r="U107" i="4"/>
  <c r="V107" i="4"/>
  <c r="P108" i="4"/>
  <c r="Q108" i="4"/>
  <c r="R108" i="4"/>
  <c r="S108" i="4"/>
  <c r="T108" i="4"/>
  <c r="U108" i="4"/>
  <c r="V108" i="4"/>
  <c r="P109" i="4"/>
  <c r="Q109" i="4"/>
  <c r="R109" i="4"/>
  <c r="S109" i="4"/>
  <c r="T109" i="4"/>
  <c r="U109" i="4"/>
  <c r="V109" i="4"/>
  <c r="P110" i="4"/>
  <c r="Q110" i="4"/>
  <c r="R110" i="4"/>
  <c r="S110" i="4"/>
  <c r="T110" i="4"/>
  <c r="U110" i="4"/>
  <c r="V110" i="4"/>
  <c r="P111" i="4"/>
  <c r="Q111" i="4"/>
  <c r="R111" i="4"/>
  <c r="S111" i="4"/>
  <c r="T111" i="4"/>
  <c r="U111" i="4"/>
  <c r="V111" i="4"/>
  <c r="P112" i="4"/>
  <c r="Q112" i="4"/>
  <c r="R112" i="4"/>
  <c r="S112" i="4"/>
  <c r="T112" i="4"/>
  <c r="U112" i="4"/>
  <c r="V112" i="4"/>
  <c r="P113" i="4"/>
  <c r="Q113" i="4"/>
  <c r="R113" i="4"/>
  <c r="S113" i="4"/>
  <c r="T113" i="4"/>
  <c r="U113" i="4"/>
  <c r="V113" i="4"/>
  <c r="Q69" i="4"/>
  <c r="R69" i="4"/>
  <c r="S69" i="4"/>
  <c r="T69" i="4"/>
  <c r="U69" i="4"/>
  <c r="V69" i="4"/>
  <c r="P69" i="4"/>
  <c r="M70" i="4"/>
  <c r="AR70" i="4" s="1"/>
  <c r="N70" i="4"/>
  <c r="M71" i="4"/>
  <c r="AR71" i="4" s="1"/>
  <c r="N71" i="4"/>
  <c r="M72" i="4"/>
  <c r="AR72" i="4" s="1"/>
  <c r="N72" i="4"/>
  <c r="M73" i="4"/>
  <c r="AR73" i="4" s="1"/>
  <c r="N73" i="4"/>
  <c r="M74" i="4"/>
  <c r="AR74" i="4" s="1"/>
  <c r="N74" i="4"/>
  <c r="M75" i="4"/>
  <c r="AR75" i="4" s="1"/>
  <c r="N75" i="4"/>
  <c r="M76" i="4"/>
  <c r="AR76" i="4" s="1"/>
  <c r="N76" i="4"/>
  <c r="M77" i="4"/>
  <c r="AR77" i="4" s="1"/>
  <c r="N77" i="4"/>
  <c r="M78" i="4"/>
  <c r="AR78" i="4" s="1"/>
  <c r="N78" i="4"/>
  <c r="M79" i="4"/>
  <c r="AR79" i="4" s="1"/>
  <c r="N79" i="4"/>
  <c r="M80" i="4"/>
  <c r="AR80" i="4" s="1"/>
  <c r="N80" i="4"/>
  <c r="M81" i="4"/>
  <c r="AR81" i="4" s="1"/>
  <c r="N81" i="4"/>
  <c r="M82" i="4"/>
  <c r="AR82" i="4" s="1"/>
  <c r="N82" i="4"/>
  <c r="M83" i="4"/>
  <c r="AR83" i="4" s="1"/>
  <c r="N83" i="4"/>
  <c r="M84" i="4"/>
  <c r="AR84" i="4" s="1"/>
  <c r="N84" i="4"/>
  <c r="M85" i="4"/>
  <c r="AR85" i="4" s="1"/>
  <c r="N85" i="4"/>
  <c r="M86" i="4"/>
  <c r="AR86" i="4" s="1"/>
  <c r="N86" i="4"/>
  <c r="M87" i="4"/>
  <c r="AR87" i="4" s="1"/>
  <c r="N87" i="4"/>
  <c r="M88" i="4"/>
  <c r="AR88" i="4" s="1"/>
  <c r="N88" i="4"/>
  <c r="M89" i="4"/>
  <c r="AR89" i="4" s="1"/>
  <c r="N89" i="4"/>
  <c r="M90" i="4"/>
  <c r="AR90" i="4" s="1"/>
  <c r="N90" i="4"/>
  <c r="M91" i="4"/>
  <c r="AR91" i="4" s="1"/>
  <c r="N91" i="4"/>
  <c r="M92" i="4"/>
  <c r="AR92" i="4" s="1"/>
  <c r="N92" i="4"/>
  <c r="M93" i="4"/>
  <c r="AR93" i="4" s="1"/>
  <c r="N93" i="4"/>
  <c r="M94" i="4"/>
  <c r="AR94" i="4" s="1"/>
  <c r="N94" i="4"/>
  <c r="M95" i="4"/>
  <c r="AR95" i="4" s="1"/>
  <c r="N95" i="4"/>
  <c r="M96" i="4"/>
  <c r="AR96" i="4" s="1"/>
  <c r="N96" i="4"/>
  <c r="M97" i="4"/>
  <c r="AR97" i="4" s="1"/>
  <c r="N97" i="4"/>
  <c r="M98" i="4"/>
  <c r="AR98" i="4" s="1"/>
  <c r="N98" i="4"/>
  <c r="M99" i="4"/>
  <c r="AR99" i="4" s="1"/>
  <c r="N99" i="4"/>
  <c r="M100" i="4"/>
  <c r="AR100" i="4" s="1"/>
  <c r="N100" i="4"/>
  <c r="M101" i="4"/>
  <c r="AR101" i="4" s="1"/>
  <c r="N101" i="4"/>
  <c r="M102" i="4"/>
  <c r="AR102" i="4" s="1"/>
  <c r="N102" i="4"/>
  <c r="M103" i="4"/>
  <c r="AR103" i="4" s="1"/>
  <c r="N103" i="4"/>
  <c r="M104" i="4"/>
  <c r="AR104" i="4" s="1"/>
  <c r="N104" i="4"/>
  <c r="M105" i="4"/>
  <c r="AR105" i="4" s="1"/>
  <c r="N105" i="4"/>
  <c r="M106" i="4"/>
  <c r="AR106" i="4" s="1"/>
  <c r="N106" i="4"/>
  <c r="M107" i="4"/>
  <c r="AR107" i="4" s="1"/>
  <c r="N107" i="4"/>
  <c r="M108" i="4"/>
  <c r="AR108" i="4" s="1"/>
  <c r="N108" i="4"/>
  <c r="M109" i="4"/>
  <c r="AR109" i="4" s="1"/>
  <c r="N109" i="4"/>
  <c r="M110" i="4"/>
  <c r="AR110" i="4" s="1"/>
  <c r="N110" i="4"/>
  <c r="M111" i="4"/>
  <c r="AR111" i="4" s="1"/>
  <c r="N111" i="4"/>
  <c r="M112" i="4"/>
  <c r="AR112" i="4" s="1"/>
  <c r="N112" i="4"/>
  <c r="M113" i="4"/>
  <c r="AR113" i="4" s="1"/>
  <c r="N113" i="4"/>
  <c r="AR114" i="4"/>
  <c r="N69" i="4"/>
  <c r="Q121" i="4"/>
  <c r="R121" i="4"/>
  <c r="S121" i="4"/>
  <c r="T121" i="4"/>
  <c r="U121" i="4"/>
  <c r="V121" i="4"/>
  <c r="AP121" i="4"/>
  <c r="Q122" i="4"/>
  <c r="R122" i="4"/>
  <c r="S122" i="4"/>
  <c r="T122" i="4"/>
  <c r="U122" i="4"/>
  <c r="V122" i="4"/>
  <c r="AP122" i="4"/>
  <c r="Q123" i="4"/>
  <c r="R123" i="4"/>
  <c r="S123" i="4"/>
  <c r="T123" i="4"/>
  <c r="U123" i="4"/>
  <c r="V123" i="4"/>
  <c r="AP123" i="4"/>
  <c r="Q124" i="4"/>
  <c r="R124" i="4"/>
  <c r="S124" i="4"/>
  <c r="T124" i="4"/>
  <c r="U124" i="4"/>
  <c r="V124" i="4"/>
  <c r="AP124" i="4"/>
  <c r="Q125" i="4"/>
  <c r="R125" i="4"/>
  <c r="S125" i="4"/>
  <c r="T125" i="4"/>
  <c r="U125" i="4"/>
  <c r="V125" i="4"/>
  <c r="AP125" i="4"/>
  <c r="Q126" i="4"/>
  <c r="R126" i="4"/>
  <c r="S126" i="4"/>
  <c r="T126" i="4"/>
  <c r="U126" i="4"/>
  <c r="V126" i="4"/>
  <c r="AP126" i="4"/>
  <c r="Q127" i="4"/>
  <c r="R127" i="4"/>
  <c r="S127" i="4"/>
  <c r="T127" i="4"/>
  <c r="U127" i="4"/>
  <c r="V127" i="4"/>
  <c r="AP127" i="4"/>
  <c r="Q128" i="4"/>
  <c r="R128" i="4"/>
  <c r="S128" i="4"/>
  <c r="T128" i="4"/>
  <c r="U128" i="4"/>
  <c r="V128" i="4"/>
  <c r="AP128" i="4"/>
  <c r="Q129" i="4"/>
  <c r="R129" i="4"/>
  <c r="S129" i="4"/>
  <c r="T129" i="4"/>
  <c r="U129" i="4"/>
  <c r="V129" i="4"/>
  <c r="AP129" i="4"/>
  <c r="P129" i="4"/>
  <c r="P128" i="4"/>
  <c r="P127" i="4"/>
  <c r="P126" i="4"/>
  <c r="P125" i="4"/>
  <c r="P124" i="4"/>
  <c r="P123" i="4"/>
  <c r="P122" i="4"/>
  <c r="P121" i="4"/>
  <c r="N121" i="4"/>
  <c r="N122" i="4"/>
  <c r="N123" i="4"/>
  <c r="N124" i="4"/>
  <c r="N125" i="4"/>
  <c r="N126" i="4"/>
  <c r="N127" i="4"/>
  <c r="N128" i="4"/>
  <c r="N129" i="4"/>
  <c r="M122" i="4"/>
  <c r="M123" i="4"/>
  <c r="M124" i="4"/>
  <c r="M125" i="4"/>
  <c r="M126" i="4"/>
  <c r="M127" i="4"/>
  <c r="M128" i="4"/>
  <c r="M129" i="4"/>
  <c r="M139" i="4"/>
  <c r="AR139" i="4" s="1"/>
  <c r="P140" i="4"/>
  <c r="Q140" i="4"/>
  <c r="R140" i="4"/>
  <c r="S140" i="4"/>
  <c r="T140" i="4"/>
  <c r="U140" i="4"/>
  <c r="V140" i="4"/>
  <c r="AP140" i="4"/>
  <c r="P141" i="4"/>
  <c r="Q141" i="4"/>
  <c r="R141" i="4"/>
  <c r="S141" i="4"/>
  <c r="T141" i="4"/>
  <c r="U141" i="4"/>
  <c r="V141" i="4"/>
  <c r="AP141" i="4"/>
  <c r="P142" i="4"/>
  <c r="Q142" i="4"/>
  <c r="R142" i="4"/>
  <c r="S142" i="4"/>
  <c r="T142" i="4"/>
  <c r="U142" i="4"/>
  <c r="V142" i="4"/>
  <c r="AP142" i="4"/>
  <c r="Q139" i="4"/>
  <c r="R139" i="4"/>
  <c r="S139" i="4"/>
  <c r="T139" i="4"/>
  <c r="U139" i="4"/>
  <c r="V139" i="4"/>
  <c r="AP139" i="4"/>
  <c r="P139" i="4"/>
  <c r="M140" i="4"/>
  <c r="AR140" i="4" s="1"/>
  <c r="N140" i="4"/>
  <c r="M141" i="4"/>
  <c r="AR141" i="4" s="1"/>
  <c r="N141" i="4"/>
  <c r="M142" i="4"/>
  <c r="AR142" i="4" s="1"/>
  <c r="N142" i="4"/>
  <c r="N139" i="4"/>
  <c r="P133" i="4"/>
  <c r="Q133" i="4"/>
  <c r="R133" i="4"/>
  <c r="S133" i="4"/>
  <c r="T133" i="4"/>
  <c r="U133" i="4"/>
  <c r="V133" i="4"/>
  <c r="AP133" i="4"/>
  <c r="P134" i="4"/>
  <c r="Q134" i="4"/>
  <c r="R134" i="4"/>
  <c r="S134" i="4"/>
  <c r="T134" i="4"/>
  <c r="U134" i="4"/>
  <c r="V134" i="4"/>
  <c r="AP134" i="4"/>
  <c r="P135" i="4"/>
  <c r="Q135" i="4"/>
  <c r="R135" i="4"/>
  <c r="S135" i="4"/>
  <c r="T135" i="4"/>
  <c r="U135" i="4"/>
  <c r="V135" i="4"/>
  <c r="AP135" i="4"/>
  <c r="P136" i="4"/>
  <c r="Q136" i="4"/>
  <c r="R136" i="4"/>
  <c r="S136" i="4"/>
  <c r="T136" i="4"/>
  <c r="U136" i="4"/>
  <c r="V136" i="4"/>
  <c r="AP136" i="4"/>
  <c r="Q132" i="4"/>
  <c r="R132" i="4"/>
  <c r="S132" i="4"/>
  <c r="T132" i="4"/>
  <c r="U132" i="4"/>
  <c r="V132" i="4"/>
  <c r="AP132" i="4"/>
  <c r="P132" i="4"/>
  <c r="M133" i="4"/>
  <c r="N133" i="4"/>
  <c r="M134" i="4"/>
  <c r="N134" i="4"/>
  <c r="M135" i="4"/>
  <c r="N135" i="4"/>
  <c r="M136" i="4"/>
  <c r="N136" i="4"/>
  <c r="N132" i="4"/>
  <c r="P12" i="4"/>
  <c r="Q12" i="4"/>
  <c r="R12" i="4"/>
  <c r="S12" i="4"/>
  <c r="T12" i="4"/>
  <c r="U12" i="4"/>
  <c r="V12" i="4"/>
  <c r="AP12" i="4"/>
  <c r="P13" i="4"/>
  <c r="Q13" i="4"/>
  <c r="R13" i="4"/>
  <c r="S13" i="4"/>
  <c r="T13" i="4"/>
  <c r="U13" i="4"/>
  <c r="V13" i="4"/>
  <c r="AP13" i="4"/>
  <c r="P14" i="4"/>
  <c r="Q14" i="4"/>
  <c r="R14" i="4"/>
  <c r="S14" i="4"/>
  <c r="T14" i="4"/>
  <c r="U14" i="4"/>
  <c r="V14" i="4"/>
  <c r="AP14" i="4"/>
  <c r="P15" i="4"/>
  <c r="Q15" i="4"/>
  <c r="R15" i="4"/>
  <c r="S15" i="4"/>
  <c r="T15" i="4"/>
  <c r="U15" i="4"/>
  <c r="V15" i="4"/>
  <c r="AP15" i="4"/>
  <c r="P16" i="4"/>
  <c r="Q16" i="4"/>
  <c r="R16" i="4"/>
  <c r="S16" i="4"/>
  <c r="T16" i="4"/>
  <c r="U16" i="4"/>
  <c r="V16" i="4"/>
  <c r="AP16" i="4"/>
  <c r="P17" i="4"/>
  <c r="Q17" i="4"/>
  <c r="R17" i="4"/>
  <c r="S17" i="4"/>
  <c r="T17" i="4"/>
  <c r="U17" i="4"/>
  <c r="V17" i="4"/>
  <c r="AP17" i="4"/>
  <c r="P18" i="4"/>
  <c r="Q18" i="4"/>
  <c r="R18" i="4"/>
  <c r="S18" i="4"/>
  <c r="T18" i="4"/>
  <c r="U18" i="4"/>
  <c r="V18" i="4"/>
  <c r="AP18" i="4"/>
  <c r="P20" i="4"/>
  <c r="Q20" i="4"/>
  <c r="R20" i="4"/>
  <c r="S20" i="4"/>
  <c r="T20" i="4"/>
  <c r="U20" i="4"/>
  <c r="V20" i="4"/>
  <c r="AP20" i="4"/>
  <c r="P21" i="4"/>
  <c r="Q21" i="4"/>
  <c r="R21" i="4"/>
  <c r="S21" i="4"/>
  <c r="T21" i="4"/>
  <c r="U21" i="4"/>
  <c r="V21" i="4"/>
  <c r="AP21" i="4"/>
  <c r="P22" i="4"/>
  <c r="Q22" i="4"/>
  <c r="R22" i="4"/>
  <c r="S22" i="4"/>
  <c r="T22" i="4"/>
  <c r="U22" i="4"/>
  <c r="V22" i="4"/>
  <c r="AP22" i="4"/>
  <c r="P23" i="4"/>
  <c r="Q23" i="4"/>
  <c r="R23" i="4"/>
  <c r="S23" i="4"/>
  <c r="T23" i="4"/>
  <c r="U23" i="4"/>
  <c r="V23" i="4"/>
  <c r="AP23" i="4"/>
  <c r="P24" i="4"/>
  <c r="Q24" i="4"/>
  <c r="R24" i="4"/>
  <c r="S24" i="4"/>
  <c r="T24" i="4"/>
  <c r="U24" i="4"/>
  <c r="V24" i="4"/>
  <c r="AP24" i="4"/>
  <c r="P25" i="4"/>
  <c r="Q25" i="4"/>
  <c r="R25" i="4"/>
  <c r="S25" i="4"/>
  <c r="T25" i="4"/>
  <c r="U25" i="4"/>
  <c r="V25" i="4"/>
  <c r="AP25" i="4"/>
  <c r="P26" i="4"/>
  <c r="Q26" i="4"/>
  <c r="R26" i="4"/>
  <c r="S26" i="4"/>
  <c r="T26" i="4"/>
  <c r="U26" i="4"/>
  <c r="V26" i="4"/>
  <c r="AP26" i="4"/>
  <c r="P27" i="4"/>
  <c r="Q27" i="4"/>
  <c r="R27" i="4"/>
  <c r="S27" i="4"/>
  <c r="T27" i="4"/>
  <c r="U27" i="4"/>
  <c r="V27" i="4"/>
  <c r="AP27" i="4"/>
  <c r="P28" i="4"/>
  <c r="Q28" i="4"/>
  <c r="R28" i="4"/>
  <c r="S28" i="4"/>
  <c r="T28" i="4"/>
  <c r="U28" i="4"/>
  <c r="V28" i="4"/>
  <c r="AP28" i="4"/>
  <c r="P29" i="4"/>
  <c r="Q29" i="4"/>
  <c r="R29" i="4"/>
  <c r="S29" i="4"/>
  <c r="T29" i="4"/>
  <c r="U29" i="4"/>
  <c r="V29" i="4"/>
  <c r="AP29" i="4"/>
  <c r="P30" i="4"/>
  <c r="Q30" i="4"/>
  <c r="R30" i="4"/>
  <c r="S30" i="4"/>
  <c r="T30" i="4"/>
  <c r="U30" i="4"/>
  <c r="V30" i="4"/>
  <c r="AP30" i="4"/>
  <c r="P31" i="4"/>
  <c r="Q31" i="4"/>
  <c r="R31" i="4"/>
  <c r="S31" i="4"/>
  <c r="T31" i="4"/>
  <c r="U31" i="4"/>
  <c r="V31" i="4"/>
  <c r="AP31" i="4"/>
  <c r="P32" i="4"/>
  <c r="Q32" i="4"/>
  <c r="R32" i="4"/>
  <c r="S32" i="4"/>
  <c r="T32" i="4"/>
  <c r="U32" i="4"/>
  <c r="V32" i="4"/>
  <c r="AP32" i="4"/>
  <c r="P33" i="4"/>
  <c r="Q33" i="4"/>
  <c r="R33" i="4"/>
  <c r="S33" i="4"/>
  <c r="T33" i="4"/>
  <c r="U33" i="4"/>
  <c r="V33" i="4"/>
  <c r="AP33" i="4"/>
  <c r="P34" i="4"/>
  <c r="Q34" i="4"/>
  <c r="R34" i="4"/>
  <c r="S34" i="4"/>
  <c r="T34" i="4"/>
  <c r="U34" i="4"/>
  <c r="V34" i="4"/>
  <c r="AP34" i="4"/>
  <c r="P35" i="4"/>
  <c r="Q35" i="4"/>
  <c r="R35" i="4"/>
  <c r="S35" i="4"/>
  <c r="T35" i="4"/>
  <c r="U35" i="4"/>
  <c r="V35" i="4"/>
  <c r="AP35" i="4"/>
  <c r="P36" i="4"/>
  <c r="Q36" i="4"/>
  <c r="R36" i="4"/>
  <c r="S36" i="4"/>
  <c r="T36" i="4"/>
  <c r="U36" i="4"/>
  <c r="V36" i="4"/>
  <c r="AP36" i="4"/>
  <c r="P37" i="4"/>
  <c r="Q37" i="4"/>
  <c r="R37" i="4"/>
  <c r="S37" i="4"/>
  <c r="T37" i="4"/>
  <c r="U37" i="4"/>
  <c r="V37" i="4"/>
  <c r="AP37" i="4"/>
  <c r="P38" i="4"/>
  <c r="Q38" i="4"/>
  <c r="R38" i="4"/>
  <c r="S38" i="4"/>
  <c r="T38" i="4"/>
  <c r="U38" i="4"/>
  <c r="V38" i="4"/>
  <c r="AP38" i="4"/>
  <c r="P39" i="4"/>
  <c r="Q39" i="4"/>
  <c r="R39" i="4"/>
  <c r="S39" i="4"/>
  <c r="T39" i="4"/>
  <c r="U39" i="4"/>
  <c r="V39" i="4"/>
  <c r="AP39" i="4"/>
  <c r="P40" i="4"/>
  <c r="Q40" i="4"/>
  <c r="R40" i="4"/>
  <c r="S40" i="4"/>
  <c r="T40" i="4"/>
  <c r="U40" i="4"/>
  <c r="V40" i="4"/>
  <c r="AP40" i="4"/>
  <c r="P41" i="4"/>
  <c r="Q41" i="4"/>
  <c r="R41" i="4"/>
  <c r="S41" i="4"/>
  <c r="T41" i="4"/>
  <c r="U41" i="4"/>
  <c r="V41" i="4"/>
  <c r="AP41" i="4"/>
  <c r="P42" i="4"/>
  <c r="Q42" i="4"/>
  <c r="R42" i="4"/>
  <c r="S42" i="4"/>
  <c r="T42" i="4"/>
  <c r="U42" i="4"/>
  <c r="V42" i="4"/>
  <c r="AP42" i="4"/>
  <c r="P43" i="4"/>
  <c r="Q43" i="4"/>
  <c r="R43" i="4"/>
  <c r="S43" i="4"/>
  <c r="T43" i="4"/>
  <c r="U43" i="4"/>
  <c r="V43" i="4"/>
  <c r="AP43" i="4"/>
  <c r="P44" i="4"/>
  <c r="Q44" i="4"/>
  <c r="R44" i="4"/>
  <c r="S44" i="4"/>
  <c r="T44" i="4"/>
  <c r="U44" i="4"/>
  <c r="V44" i="4"/>
  <c r="AP44" i="4"/>
  <c r="P45" i="4"/>
  <c r="Q45" i="4"/>
  <c r="R45" i="4"/>
  <c r="S45" i="4"/>
  <c r="T45" i="4"/>
  <c r="U45" i="4"/>
  <c r="V45" i="4"/>
  <c r="AP45" i="4"/>
  <c r="P46" i="4"/>
  <c r="Q46" i="4"/>
  <c r="R46" i="4"/>
  <c r="S46" i="4"/>
  <c r="T46" i="4"/>
  <c r="U46" i="4"/>
  <c r="V46" i="4"/>
  <c r="AP46" i="4"/>
  <c r="P47" i="4"/>
  <c r="Q47" i="4"/>
  <c r="R47" i="4"/>
  <c r="S47" i="4"/>
  <c r="T47" i="4"/>
  <c r="U47" i="4"/>
  <c r="V47" i="4"/>
  <c r="AP47" i="4"/>
  <c r="P48" i="4"/>
  <c r="Q48" i="4"/>
  <c r="R48" i="4"/>
  <c r="S48" i="4"/>
  <c r="T48" i="4"/>
  <c r="U48" i="4"/>
  <c r="V48" i="4"/>
  <c r="AP48" i="4"/>
  <c r="P49" i="4"/>
  <c r="Q49" i="4"/>
  <c r="R49" i="4"/>
  <c r="S49" i="4"/>
  <c r="T49" i="4"/>
  <c r="U49" i="4"/>
  <c r="V49" i="4"/>
  <c r="AP49" i="4"/>
  <c r="P50" i="4"/>
  <c r="Q50" i="4"/>
  <c r="R50" i="4"/>
  <c r="S50" i="4"/>
  <c r="T50" i="4"/>
  <c r="U50" i="4"/>
  <c r="V50" i="4"/>
  <c r="AP50" i="4"/>
  <c r="P51" i="4"/>
  <c r="Q51" i="4"/>
  <c r="R51" i="4"/>
  <c r="S51" i="4"/>
  <c r="T51" i="4"/>
  <c r="U51" i="4"/>
  <c r="V51" i="4"/>
  <c r="AP51" i="4"/>
  <c r="P52" i="4"/>
  <c r="Q52" i="4"/>
  <c r="R52" i="4"/>
  <c r="S52" i="4"/>
  <c r="T52" i="4"/>
  <c r="U52" i="4"/>
  <c r="V52" i="4"/>
  <c r="AP52" i="4"/>
  <c r="P53" i="4"/>
  <c r="Q53" i="4"/>
  <c r="R53" i="4"/>
  <c r="S53" i="4"/>
  <c r="T53" i="4"/>
  <c r="U53" i="4"/>
  <c r="V53" i="4"/>
  <c r="AP53" i="4"/>
  <c r="P54" i="4"/>
  <c r="Q54" i="4"/>
  <c r="R54" i="4"/>
  <c r="S54" i="4"/>
  <c r="T54" i="4"/>
  <c r="U54" i="4"/>
  <c r="V54" i="4"/>
  <c r="AP54" i="4"/>
  <c r="P55" i="4"/>
  <c r="Q55" i="4"/>
  <c r="R55" i="4"/>
  <c r="S55" i="4"/>
  <c r="T55" i="4"/>
  <c r="U55" i="4"/>
  <c r="V55" i="4"/>
  <c r="AP55" i="4"/>
  <c r="P56" i="4"/>
  <c r="Q56" i="4"/>
  <c r="R56" i="4"/>
  <c r="S56" i="4"/>
  <c r="T56" i="4"/>
  <c r="U56" i="4"/>
  <c r="V56" i="4"/>
  <c r="AP56" i="4"/>
  <c r="P57" i="4"/>
  <c r="Q57" i="4"/>
  <c r="R57" i="4"/>
  <c r="S57" i="4"/>
  <c r="T57" i="4"/>
  <c r="U57" i="4"/>
  <c r="V57" i="4"/>
  <c r="AP57" i="4"/>
  <c r="P58" i="4"/>
  <c r="Q58" i="4"/>
  <c r="R58" i="4"/>
  <c r="S58" i="4"/>
  <c r="T58" i="4"/>
  <c r="U58" i="4"/>
  <c r="V58" i="4"/>
  <c r="AP58" i="4"/>
  <c r="P59" i="4"/>
  <c r="Q59" i="4"/>
  <c r="R59" i="4"/>
  <c r="S59" i="4"/>
  <c r="T59" i="4"/>
  <c r="U59" i="4"/>
  <c r="V59" i="4"/>
  <c r="AP59" i="4"/>
  <c r="P60" i="4"/>
  <c r="Q60" i="4"/>
  <c r="R60" i="4"/>
  <c r="S60" i="4"/>
  <c r="T60" i="4"/>
  <c r="U60" i="4"/>
  <c r="V60" i="4"/>
  <c r="AP60" i="4"/>
  <c r="P61" i="4"/>
  <c r="Q61" i="4"/>
  <c r="R61" i="4"/>
  <c r="S61" i="4"/>
  <c r="T61" i="4"/>
  <c r="U61" i="4"/>
  <c r="V61" i="4"/>
  <c r="AP61" i="4"/>
  <c r="P62" i="4"/>
  <c r="Q62" i="4"/>
  <c r="R62" i="4"/>
  <c r="S62" i="4"/>
  <c r="T62" i="4"/>
  <c r="U62" i="4"/>
  <c r="V62" i="4"/>
  <c r="AP62" i="4"/>
  <c r="P63" i="4"/>
  <c r="Q63" i="4"/>
  <c r="R63" i="4"/>
  <c r="S63" i="4"/>
  <c r="T63" i="4"/>
  <c r="U63" i="4"/>
  <c r="V63" i="4"/>
  <c r="AP63" i="4"/>
  <c r="P64" i="4"/>
  <c r="Q64" i="4"/>
  <c r="R64" i="4"/>
  <c r="S64" i="4"/>
  <c r="T64" i="4"/>
  <c r="U64" i="4"/>
  <c r="V64" i="4"/>
  <c r="AP64" i="4"/>
  <c r="P65" i="4"/>
  <c r="Q65" i="4"/>
  <c r="R65" i="4"/>
  <c r="S65" i="4"/>
  <c r="T65" i="4"/>
  <c r="U65" i="4"/>
  <c r="V65" i="4"/>
  <c r="AP65" i="4"/>
  <c r="P66" i="4"/>
  <c r="Q66" i="4"/>
  <c r="R66" i="4"/>
  <c r="S66" i="4"/>
  <c r="T66" i="4"/>
  <c r="U66" i="4"/>
  <c r="V66" i="4"/>
  <c r="AP66" i="4"/>
  <c r="R11" i="4"/>
  <c r="S11" i="4"/>
  <c r="T11" i="4"/>
  <c r="U11" i="4"/>
  <c r="V11" i="4"/>
  <c r="AP11" i="4"/>
  <c r="Q11" i="4"/>
  <c r="P11" i="4"/>
  <c r="M12" i="4"/>
  <c r="AR12" i="4" s="1"/>
  <c r="N12" i="4"/>
  <c r="M13" i="4"/>
  <c r="AR13" i="4" s="1"/>
  <c r="N13" i="4"/>
  <c r="M14" i="4"/>
  <c r="AR14" i="4" s="1"/>
  <c r="N14" i="4"/>
  <c r="M15" i="4"/>
  <c r="AR15" i="4" s="1"/>
  <c r="N15" i="4"/>
  <c r="M16" i="4"/>
  <c r="AR16" i="4" s="1"/>
  <c r="N16" i="4"/>
  <c r="M17" i="4"/>
  <c r="AR17" i="4" s="1"/>
  <c r="N17" i="4"/>
  <c r="M18" i="4"/>
  <c r="AR18" i="4" s="1"/>
  <c r="N18" i="4"/>
  <c r="M20" i="4"/>
  <c r="AR20" i="4" s="1"/>
  <c r="N20" i="4"/>
  <c r="M21" i="4"/>
  <c r="AR21" i="4" s="1"/>
  <c r="N21" i="4"/>
  <c r="M22" i="4"/>
  <c r="AR22" i="4" s="1"/>
  <c r="N22" i="4"/>
  <c r="M23" i="4"/>
  <c r="AR23" i="4" s="1"/>
  <c r="N23" i="4"/>
  <c r="M24" i="4"/>
  <c r="AR24" i="4" s="1"/>
  <c r="N24" i="4"/>
  <c r="M25" i="4"/>
  <c r="AR25" i="4" s="1"/>
  <c r="N25" i="4"/>
  <c r="M26" i="4"/>
  <c r="AR26" i="4" s="1"/>
  <c r="N26" i="4"/>
  <c r="M27" i="4"/>
  <c r="AR27" i="4" s="1"/>
  <c r="N27" i="4"/>
  <c r="M28" i="4"/>
  <c r="AR28" i="4" s="1"/>
  <c r="N28" i="4"/>
  <c r="M29" i="4"/>
  <c r="AR29" i="4" s="1"/>
  <c r="N29" i="4"/>
  <c r="M30" i="4"/>
  <c r="AR30" i="4" s="1"/>
  <c r="N30" i="4"/>
  <c r="M31" i="4"/>
  <c r="AR31" i="4" s="1"/>
  <c r="N31" i="4"/>
  <c r="M32" i="4"/>
  <c r="AR32" i="4" s="1"/>
  <c r="N32" i="4"/>
  <c r="M33" i="4"/>
  <c r="AR33" i="4" s="1"/>
  <c r="N33" i="4"/>
  <c r="M34" i="4"/>
  <c r="AR34" i="4" s="1"/>
  <c r="N34" i="4"/>
  <c r="M35" i="4"/>
  <c r="AR35" i="4" s="1"/>
  <c r="N35" i="4"/>
  <c r="M36" i="4"/>
  <c r="AR36" i="4" s="1"/>
  <c r="N36" i="4"/>
  <c r="M37" i="4"/>
  <c r="AR37" i="4" s="1"/>
  <c r="N37" i="4"/>
  <c r="M38" i="4"/>
  <c r="AR38" i="4" s="1"/>
  <c r="N38" i="4"/>
  <c r="M39" i="4"/>
  <c r="AR39" i="4" s="1"/>
  <c r="N39" i="4"/>
  <c r="M40" i="4"/>
  <c r="AR40" i="4" s="1"/>
  <c r="N40" i="4"/>
  <c r="M41" i="4"/>
  <c r="AR41" i="4" s="1"/>
  <c r="N41" i="4"/>
  <c r="M42" i="4"/>
  <c r="AR42" i="4" s="1"/>
  <c r="N42" i="4"/>
  <c r="M43" i="4"/>
  <c r="AR43" i="4" s="1"/>
  <c r="N43" i="4"/>
  <c r="M44" i="4"/>
  <c r="AR44" i="4" s="1"/>
  <c r="N44" i="4"/>
  <c r="M45" i="4"/>
  <c r="AR45" i="4" s="1"/>
  <c r="N45" i="4"/>
  <c r="M46" i="4"/>
  <c r="AR46" i="4" s="1"/>
  <c r="N46" i="4"/>
  <c r="M47" i="4"/>
  <c r="AR47" i="4" s="1"/>
  <c r="N47" i="4"/>
  <c r="M48" i="4"/>
  <c r="AR48" i="4" s="1"/>
  <c r="N48" i="4"/>
  <c r="M49" i="4"/>
  <c r="AR49" i="4" s="1"/>
  <c r="N49" i="4"/>
  <c r="M50" i="4"/>
  <c r="AR50" i="4" s="1"/>
  <c r="N50" i="4"/>
  <c r="M51" i="4"/>
  <c r="AR51" i="4" s="1"/>
  <c r="N51" i="4"/>
  <c r="M52" i="4"/>
  <c r="AR52" i="4" s="1"/>
  <c r="N52" i="4"/>
  <c r="M53" i="4"/>
  <c r="AR53" i="4" s="1"/>
  <c r="N53" i="4"/>
  <c r="M54" i="4"/>
  <c r="AR54" i="4" s="1"/>
  <c r="N54" i="4"/>
  <c r="M55" i="4"/>
  <c r="AR55" i="4" s="1"/>
  <c r="N55" i="4"/>
  <c r="M56" i="4"/>
  <c r="AR56" i="4" s="1"/>
  <c r="N56" i="4"/>
  <c r="M57" i="4"/>
  <c r="AR57" i="4" s="1"/>
  <c r="N57" i="4"/>
  <c r="M58" i="4"/>
  <c r="AR58" i="4" s="1"/>
  <c r="N58" i="4"/>
  <c r="M59" i="4"/>
  <c r="AR59" i="4" s="1"/>
  <c r="N59" i="4"/>
  <c r="M60" i="4"/>
  <c r="AR60" i="4" s="1"/>
  <c r="N60" i="4"/>
  <c r="M61" i="4"/>
  <c r="AR61" i="4" s="1"/>
  <c r="N61" i="4"/>
  <c r="M62" i="4"/>
  <c r="AR62" i="4" s="1"/>
  <c r="N62" i="4"/>
  <c r="M63" i="4"/>
  <c r="AR63" i="4" s="1"/>
  <c r="N63" i="4"/>
  <c r="M64" i="4"/>
  <c r="AR64" i="4" s="1"/>
  <c r="N64" i="4"/>
  <c r="M65" i="4"/>
  <c r="AR65" i="4" s="1"/>
  <c r="N65" i="4"/>
  <c r="M66" i="4"/>
  <c r="AR66" i="4" s="1"/>
  <c r="N66" i="4"/>
  <c r="N11" i="4"/>
  <c r="M121" i="4"/>
  <c r="M132" i="4"/>
  <c r="G119" i="4" l="1"/>
  <c r="T137" i="4"/>
  <c r="E119" i="4"/>
  <c r="N119" i="4"/>
  <c r="U119" i="4"/>
  <c r="Q119" i="4"/>
  <c r="D119" i="4"/>
  <c r="S130" i="4"/>
  <c r="T119" i="4"/>
  <c r="C119" i="4"/>
  <c r="P119" i="4"/>
  <c r="S119" i="4"/>
  <c r="V119" i="4"/>
  <c r="R119" i="4"/>
  <c r="AR69" i="4"/>
  <c r="M119" i="4"/>
  <c r="D143" i="4"/>
  <c r="F113" i="4"/>
  <c r="F112" i="4"/>
  <c r="F111" i="4"/>
  <c r="F110" i="4"/>
  <c r="F109"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AL28" i="9"/>
  <c r="F119" i="4" l="1"/>
  <c r="M160" i="13"/>
  <c r="E72" i="12" l="1"/>
  <c r="J85" i="17"/>
  <c r="I69" i="4"/>
  <c r="J69" i="4"/>
  <c r="L69" i="4"/>
  <c r="I70" i="4"/>
  <c r="J70" i="4"/>
  <c r="L70" i="4"/>
  <c r="I71" i="4"/>
  <c r="J71" i="4"/>
  <c r="L71" i="4"/>
  <c r="I72" i="4"/>
  <c r="J72" i="4"/>
  <c r="L72" i="4"/>
  <c r="I73" i="4"/>
  <c r="J73" i="4"/>
  <c r="L73" i="4"/>
  <c r="I74" i="4"/>
  <c r="J74" i="4"/>
  <c r="L74" i="4"/>
  <c r="I75" i="4"/>
  <c r="J75" i="4"/>
  <c r="L75" i="4"/>
  <c r="I76" i="4"/>
  <c r="J76" i="4"/>
  <c r="L76" i="4"/>
  <c r="I77" i="4"/>
  <c r="J77" i="4"/>
  <c r="L77" i="4"/>
  <c r="I78" i="4"/>
  <c r="J78" i="4"/>
  <c r="L78" i="4"/>
  <c r="I79" i="4"/>
  <c r="J79" i="4"/>
  <c r="L79" i="4"/>
  <c r="I80" i="4"/>
  <c r="J80" i="4"/>
  <c r="L80" i="4"/>
  <c r="I81" i="4"/>
  <c r="J81" i="4"/>
  <c r="L81" i="4"/>
  <c r="I82" i="4"/>
  <c r="J82" i="4"/>
  <c r="L82" i="4"/>
  <c r="I83" i="4"/>
  <c r="J83" i="4"/>
  <c r="L83" i="4"/>
  <c r="I84" i="4"/>
  <c r="J84" i="4"/>
  <c r="L84" i="4"/>
  <c r="I85" i="4"/>
  <c r="J85" i="4"/>
  <c r="L85" i="4"/>
  <c r="I86" i="4"/>
  <c r="J86" i="4"/>
  <c r="L86" i="4"/>
  <c r="I87" i="4"/>
  <c r="J87" i="4"/>
  <c r="L87" i="4"/>
  <c r="I88" i="4"/>
  <c r="J88" i="4"/>
  <c r="L88" i="4"/>
  <c r="I89" i="4"/>
  <c r="J89" i="4"/>
  <c r="L89" i="4"/>
  <c r="I90" i="4"/>
  <c r="J90" i="4"/>
  <c r="L90" i="4"/>
  <c r="I91" i="4"/>
  <c r="J91" i="4"/>
  <c r="L91" i="4"/>
  <c r="I92" i="4"/>
  <c r="J92" i="4"/>
  <c r="L92" i="4"/>
  <c r="I93" i="4"/>
  <c r="J93" i="4"/>
  <c r="L93" i="4"/>
  <c r="I94" i="4"/>
  <c r="J94" i="4"/>
  <c r="L94" i="4"/>
  <c r="I95" i="4"/>
  <c r="J95" i="4"/>
  <c r="L95" i="4"/>
  <c r="I96" i="4"/>
  <c r="J96" i="4"/>
  <c r="L96" i="4"/>
  <c r="I97" i="4"/>
  <c r="J97" i="4"/>
  <c r="L97" i="4"/>
  <c r="I98" i="4"/>
  <c r="J98" i="4"/>
  <c r="L98" i="4"/>
  <c r="I99" i="4"/>
  <c r="J99" i="4"/>
  <c r="L99" i="4"/>
  <c r="I100" i="4"/>
  <c r="J100" i="4"/>
  <c r="L100" i="4"/>
  <c r="I101" i="4"/>
  <c r="J101" i="4"/>
  <c r="L101" i="4"/>
  <c r="I102" i="4"/>
  <c r="J102" i="4"/>
  <c r="L102" i="4"/>
  <c r="I103" i="4"/>
  <c r="J103" i="4"/>
  <c r="L103" i="4"/>
  <c r="I104" i="4"/>
  <c r="J104" i="4"/>
  <c r="L104" i="4"/>
  <c r="I105" i="4"/>
  <c r="J105" i="4"/>
  <c r="L105" i="4"/>
  <c r="I106" i="4"/>
  <c r="J106" i="4"/>
  <c r="L106" i="4"/>
  <c r="I107" i="4"/>
  <c r="J107" i="4"/>
  <c r="L107" i="4"/>
  <c r="I108" i="4"/>
  <c r="J108" i="4"/>
  <c r="L108" i="4"/>
  <c r="I109" i="4"/>
  <c r="J109" i="4"/>
  <c r="L109" i="4"/>
  <c r="I110" i="4"/>
  <c r="J110" i="4"/>
  <c r="L110" i="4"/>
  <c r="I111" i="4"/>
  <c r="J111" i="4"/>
  <c r="L111" i="4"/>
  <c r="I112" i="4"/>
  <c r="J112" i="4"/>
  <c r="L112" i="4"/>
  <c r="I113" i="4"/>
  <c r="J113" i="4"/>
  <c r="L113" i="4"/>
  <c r="I11" i="4"/>
  <c r="J11" i="4"/>
  <c r="I12" i="4"/>
  <c r="J12" i="4"/>
  <c r="L12" i="4"/>
  <c r="I13" i="4"/>
  <c r="J13" i="4"/>
  <c r="L13" i="4"/>
  <c r="I14" i="4"/>
  <c r="J14" i="4"/>
  <c r="L14" i="4"/>
  <c r="I15" i="4"/>
  <c r="J15" i="4"/>
  <c r="L15" i="4"/>
  <c r="I16" i="4"/>
  <c r="J16" i="4"/>
  <c r="L16" i="4"/>
  <c r="I17" i="4"/>
  <c r="J17" i="4"/>
  <c r="L17" i="4"/>
  <c r="I18" i="4"/>
  <c r="J18" i="4"/>
  <c r="L18" i="4"/>
  <c r="I20" i="4"/>
  <c r="J20" i="4"/>
  <c r="L20" i="4"/>
  <c r="I21" i="4"/>
  <c r="J21" i="4"/>
  <c r="L21" i="4"/>
  <c r="I22" i="4"/>
  <c r="J22" i="4"/>
  <c r="L22" i="4"/>
  <c r="I23" i="4"/>
  <c r="J23" i="4"/>
  <c r="L23" i="4"/>
  <c r="I24" i="4"/>
  <c r="J24" i="4"/>
  <c r="L24" i="4"/>
  <c r="I25" i="4"/>
  <c r="J25" i="4"/>
  <c r="L25" i="4"/>
  <c r="I26" i="4"/>
  <c r="J26" i="4"/>
  <c r="L26" i="4"/>
  <c r="I27" i="4"/>
  <c r="J27" i="4"/>
  <c r="L27" i="4"/>
  <c r="I28" i="4"/>
  <c r="J28" i="4"/>
  <c r="L28" i="4"/>
  <c r="I29" i="4"/>
  <c r="J29" i="4"/>
  <c r="L29" i="4"/>
  <c r="I30" i="4"/>
  <c r="J30" i="4"/>
  <c r="L30" i="4"/>
  <c r="I31" i="4"/>
  <c r="J31" i="4"/>
  <c r="L31" i="4"/>
  <c r="I32" i="4"/>
  <c r="J32" i="4"/>
  <c r="L32" i="4"/>
  <c r="I33" i="4"/>
  <c r="J33" i="4"/>
  <c r="L33" i="4"/>
  <c r="I34" i="4"/>
  <c r="J34" i="4"/>
  <c r="L34" i="4"/>
  <c r="I35" i="4"/>
  <c r="J35" i="4"/>
  <c r="L35" i="4"/>
  <c r="I36" i="4"/>
  <c r="J36" i="4"/>
  <c r="L36" i="4"/>
  <c r="I37" i="4"/>
  <c r="J37" i="4"/>
  <c r="L37" i="4"/>
  <c r="I38" i="4"/>
  <c r="J38" i="4"/>
  <c r="L38" i="4"/>
  <c r="I39" i="4"/>
  <c r="J39" i="4"/>
  <c r="L39" i="4"/>
  <c r="I40" i="4"/>
  <c r="J40" i="4"/>
  <c r="L40" i="4"/>
  <c r="I41" i="4"/>
  <c r="J41" i="4"/>
  <c r="L41" i="4"/>
  <c r="I42" i="4"/>
  <c r="J42" i="4"/>
  <c r="L42" i="4"/>
  <c r="I43" i="4"/>
  <c r="J43" i="4"/>
  <c r="L43" i="4"/>
  <c r="I44" i="4"/>
  <c r="J44" i="4"/>
  <c r="L44" i="4"/>
  <c r="I45" i="4"/>
  <c r="J45" i="4"/>
  <c r="L45" i="4"/>
  <c r="I46" i="4"/>
  <c r="J46" i="4"/>
  <c r="L46" i="4"/>
  <c r="I47" i="4"/>
  <c r="J47" i="4"/>
  <c r="L47" i="4"/>
  <c r="I48" i="4"/>
  <c r="J48" i="4"/>
  <c r="L48" i="4"/>
  <c r="I49" i="4"/>
  <c r="J49" i="4"/>
  <c r="L49" i="4"/>
  <c r="I50" i="4"/>
  <c r="J50" i="4"/>
  <c r="L50" i="4"/>
  <c r="I51" i="4"/>
  <c r="J51" i="4"/>
  <c r="L51" i="4"/>
  <c r="I52" i="4"/>
  <c r="J52" i="4"/>
  <c r="L52" i="4"/>
  <c r="I53" i="4"/>
  <c r="J53" i="4"/>
  <c r="L53" i="4"/>
  <c r="I54" i="4"/>
  <c r="J54" i="4"/>
  <c r="L54" i="4"/>
  <c r="I55" i="4"/>
  <c r="J55" i="4"/>
  <c r="L55" i="4"/>
  <c r="I56" i="4"/>
  <c r="J56" i="4"/>
  <c r="L56" i="4"/>
  <c r="I57" i="4"/>
  <c r="J57" i="4"/>
  <c r="L57" i="4"/>
  <c r="I58" i="4"/>
  <c r="J58" i="4"/>
  <c r="L58" i="4"/>
  <c r="I59" i="4"/>
  <c r="J59" i="4"/>
  <c r="L59" i="4"/>
  <c r="I60" i="4"/>
  <c r="J60" i="4"/>
  <c r="L60" i="4"/>
  <c r="I61" i="4"/>
  <c r="J61" i="4"/>
  <c r="L61" i="4"/>
  <c r="I62" i="4"/>
  <c r="J62" i="4"/>
  <c r="L62" i="4"/>
  <c r="I63" i="4"/>
  <c r="J63" i="4"/>
  <c r="L63" i="4"/>
  <c r="I64" i="4"/>
  <c r="J64" i="4"/>
  <c r="L64" i="4"/>
  <c r="I65" i="4"/>
  <c r="J65" i="4"/>
  <c r="L65" i="4"/>
  <c r="I66" i="4"/>
  <c r="J66" i="4"/>
  <c r="L66" i="4"/>
  <c r="I121" i="4"/>
  <c r="J121" i="4"/>
  <c r="L121" i="4"/>
  <c r="I122" i="4"/>
  <c r="J122" i="4"/>
  <c r="L122" i="4"/>
  <c r="I123" i="4"/>
  <c r="J123" i="4"/>
  <c r="L123" i="4"/>
  <c r="I124" i="4"/>
  <c r="J124" i="4"/>
  <c r="L124" i="4"/>
  <c r="I125" i="4"/>
  <c r="J125" i="4"/>
  <c r="L125" i="4"/>
  <c r="I126" i="4"/>
  <c r="J126" i="4"/>
  <c r="L126" i="4"/>
  <c r="I127" i="4"/>
  <c r="J127" i="4"/>
  <c r="L127" i="4"/>
  <c r="I128" i="4"/>
  <c r="J128" i="4"/>
  <c r="L128" i="4"/>
  <c r="I129" i="4"/>
  <c r="J129" i="4"/>
  <c r="L129" i="4"/>
  <c r="I132" i="4"/>
  <c r="J132" i="4"/>
  <c r="L132" i="4"/>
  <c r="I133" i="4"/>
  <c r="J133" i="4"/>
  <c r="L133" i="4"/>
  <c r="I134" i="4"/>
  <c r="J134" i="4"/>
  <c r="L134" i="4"/>
  <c r="I135" i="4"/>
  <c r="J135" i="4"/>
  <c r="L135" i="4"/>
  <c r="I136" i="4"/>
  <c r="J136" i="4"/>
  <c r="L136" i="4"/>
  <c r="I139" i="4"/>
  <c r="J139" i="4"/>
  <c r="L139" i="4"/>
  <c r="I140" i="4"/>
  <c r="J140" i="4"/>
  <c r="L140" i="4"/>
  <c r="I141" i="4"/>
  <c r="J141" i="4"/>
  <c r="L141" i="4"/>
  <c r="I142" i="4"/>
  <c r="J142" i="4"/>
  <c r="L142" i="4"/>
  <c r="J119" i="4" l="1"/>
  <c r="I119" i="4"/>
  <c r="L119" i="4"/>
  <c r="E148" i="17"/>
  <c r="A1" i="16" l="1"/>
  <c r="B26" i="12"/>
  <c r="Q10" i="3" l="1"/>
  <c r="P10" i="3"/>
  <c r="O18" i="3"/>
  <c r="V11" i="15"/>
  <c r="V10" i="15"/>
  <c r="V9" i="15"/>
  <c r="K11" i="15"/>
  <c r="K10" i="15"/>
  <c r="K9" i="15"/>
  <c r="AH16" i="8"/>
  <c r="G13" i="8"/>
  <c r="W10" i="15" l="1"/>
  <c r="X10" i="15" s="1"/>
  <c r="W9" i="15"/>
  <c r="X9" i="15" s="1"/>
  <c r="C20" i="8"/>
  <c r="AS20" i="8"/>
  <c r="W11" i="15"/>
  <c r="X11" i="15" s="1"/>
  <c r="H151" i="17" l="1"/>
  <c r="D148" i="17"/>
  <c r="C148" i="17"/>
  <c r="C12" i="4" l="1"/>
  <c r="D12" i="4"/>
  <c r="E12" i="4"/>
  <c r="G12" i="4"/>
  <c r="C13" i="4"/>
  <c r="D13" i="4"/>
  <c r="E13" i="4"/>
  <c r="G13" i="4"/>
  <c r="C14" i="4"/>
  <c r="D14" i="4"/>
  <c r="E14" i="4"/>
  <c r="G14" i="4"/>
  <c r="C15" i="4"/>
  <c r="D15" i="4"/>
  <c r="E15" i="4"/>
  <c r="G15" i="4"/>
  <c r="C16" i="4"/>
  <c r="D16" i="4"/>
  <c r="E16" i="4"/>
  <c r="G16" i="4"/>
  <c r="C17" i="4"/>
  <c r="D17" i="4"/>
  <c r="E17" i="4"/>
  <c r="G17" i="4"/>
  <c r="C18" i="4"/>
  <c r="D18" i="4"/>
  <c r="E18" i="4"/>
  <c r="G18" i="4"/>
  <c r="C20" i="4"/>
  <c r="D20" i="4"/>
  <c r="E20" i="4"/>
  <c r="G20" i="4"/>
  <c r="C21" i="4"/>
  <c r="D21" i="4"/>
  <c r="E21" i="4"/>
  <c r="G21" i="4"/>
  <c r="C22" i="4"/>
  <c r="D22" i="4"/>
  <c r="E22" i="4"/>
  <c r="G22" i="4"/>
  <c r="C23" i="4"/>
  <c r="D23" i="4"/>
  <c r="E23" i="4"/>
  <c r="G23" i="4"/>
  <c r="C24" i="4"/>
  <c r="D24" i="4"/>
  <c r="E24" i="4"/>
  <c r="G24" i="4"/>
  <c r="C25" i="4"/>
  <c r="D25" i="4"/>
  <c r="E25" i="4"/>
  <c r="G25" i="4"/>
  <c r="C26" i="4"/>
  <c r="D26" i="4"/>
  <c r="E26" i="4"/>
  <c r="G26" i="4"/>
  <c r="C27" i="4"/>
  <c r="D27" i="4"/>
  <c r="E27" i="4"/>
  <c r="G27" i="4"/>
  <c r="C28" i="4"/>
  <c r="D28" i="4"/>
  <c r="E28" i="4"/>
  <c r="G28" i="4"/>
  <c r="C29" i="4"/>
  <c r="D29" i="4"/>
  <c r="E29" i="4"/>
  <c r="G29" i="4"/>
  <c r="C30" i="4"/>
  <c r="D30" i="4"/>
  <c r="E30" i="4"/>
  <c r="G30" i="4"/>
  <c r="C31" i="4"/>
  <c r="D31" i="4"/>
  <c r="E31" i="4"/>
  <c r="G31" i="4"/>
  <c r="C32" i="4"/>
  <c r="D32" i="4"/>
  <c r="E32" i="4"/>
  <c r="G32" i="4"/>
  <c r="C33" i="4"/>
  <c r="D33" i="4"/>
  <c r="E33" i="4"/>
  <c r="G33" i="4"/>
  <c r="C34" i="4"/>
  <c r="D34" i="4"/>
  <c r="E34" i="4"/>
  <c r="G34" i="4"/>
  <c r="C35" i="4"/>
  <c r="D35" i="4"/>
  <c r="E35" i="4"/>
  <c r="G35" i="4"/>
  <c r="C36" i="4"/>
  <c r="D36" i="4"/>
  <c r="E36" i="4"/>
  <c r="G36" i="4"/>
  <c r="C37" i="4"/>
  <c r="D37" i="4"/>
  <c r="E37" i="4"/>
  <c r="G37" i="4"/>
  <c r="C38" i="4"/>
  <c r="D38" i="4"/>
  <c r="E38" i="4"/>
  <c r="G38" i="4"/>
  <c r="C39" i="4"/>
  <c r="D39" i="4"/>
  <c r="E39" i="4"/>
  <c r="G39" i="4"/>
  <c r="C40" i="4"/>
  <c r="D40" i="4"/>
  <c r="E40" i="4"/>
  <c r="G40" i="4"/>
  <c r="C41" i="4"/>
  <c r="D41" i="4"/>
  <c r="E41" i="4"/>
  <c r="G41" i="4"/>
  <c r="C42" i="4"/>
  <c r="D42" i="4"/>
  <c r="E42" i="4"/>
  <c r="G42" i="4"/>
  <c r="C43" i="4"/>
  <c r="D43" i="4"/>
  <c r="E43" i="4"/>
  <c r="G43" i="4"/>
  <c r="C44" i="4"/>
  <c r="D44" i="4"/>
  <c r="E44" i="4"/>
  <c r="G44" i="4"/>
  <c r="C45" i="4"/>
  <c r="D45" i="4"/>
  <c r="E45" i="4"/>
  <c r="G45" i="4"/>
  <c r="C46" i="4"/>
  <c r="D46" i="4"/>
  <c r="E46" i="4"/>
  <c r="G46" i="4"/>
  <c r="C47" i="4"/>
  <c r="D47" i="4"/>
  <c r="E47" i="4"/>
  <c r="G47" i="4"/>
  <c r="C48" i="4"/>
  <c r="D48" i="4"/>
  <c r="E48" i="4"/>
  <c r="G48" i="4"/>
  <c r="C49" i="4"/>
  <c r="D49" i="4"/>
  <c r="E49" i="4"/>
  <c r="G49" i="4"/>
  <c r="C50" i="4"/>
  <c r="D50" i="4"/>
  <c r="E50" i="4"/>
  <c r="G50" i="4"/>
  <c r="C51" i="4"/>
  <c r="D51" i="4"/>
  <c r="E51" i="4"/>
  <c r="G51" i="4"/>
  <c r="C52" i="4"/>
  <c r="D52" i="4"/>
  <c r="E52" i="4"/>
  <c r="G52" i="4"/>
  <c r="C53" i="4"/>
  <c r="D53" i="4"/>
  <c r="E53" i="4"/>
  <c r="G53" i="4"/>
  <c r="C54" i="4"/>
  <c r="D54" i="4"/>
  <c r="E54" i="4"/>
  <c r="G54" i="4"/>
  <c r="C55" i="4"/>
  <c r="D55" i="4"/>
  <c r="E55" i="4"/>
  <c r="G55" i="4"/>
  <c r="C56" i="4"/>
  <c r="D56" i="4"/>
  <c r="E56" i="4"/>
  <c r="G56" i="4"/>
  <c r="C57" i="4"/>
  <c r="D57" i="4"/>
  <c r="E57" i="4"/>
  <c r="G57" i="4"/>
  <c r="C58" i="4"/>
  <c r="D58" i="4"/>
  <c r="E58" i="4"/>
  <c r="G58" i="4"/>
  <c r="C59" i="4"/>
  <c r="D59" i="4"/>
  <c r="E59" i="4"/>
  <c r="G59" i="4"/>
  <c r="C60" i="4"/>
  <c r="D60" i="4"/>
  <c r="E60" i="4"/>
  <c r="G60" i="4"/>
  <c r="C61" i="4"/>
  <c r="D61" i="4"/>
  <c r="E61" i="4"/>
  <c r="G61" i="4"/>
  <c r="C62" i="4"/>
  <c r="D62" i="4"/>
  <c r="E62" i="4"/>
  <c r="G62" i="4"/>
  <c r="C63" i="4"/>
  <c r="D63" i="4"/>
  <c r="E63" i="4"/>
  <c r="G63" i="4"/>
  <c r="C64" i="4"/>
  <c r="D64" i="4"/>
  <c r="E64" i="4"/>
  <c r="G64" i="4"/>
  <c r="C65" i="4"/>
  <c r="D65" i="4"/>
  <c r="E65" i="4"/>
  <c r="G65" i="4"/>
  <c r="C66" i="4"/>
  <c r="D66" i="4"/>
  <c r="E66" i="4"/>
  <c r="G66" i="4"/>
  <c r="G11" i="4"/>
  <c r="D11" i="4"/>
  <c r="E11" i="4"/>
  <c r="C11" i="4"/>
  <c r="I143" i="4"/>
  <c r="J143" i="4"/>
  <c r="D137" i="4"/>
  <c r="E137" i="4"/>
  <c r="F137" i="4"/>
  <c r="G137" i="4"/>
  <c r="I137" i="4"/>
  <c r="J137" i="4"/>
  <c r="D130" i="4"/>
  <c r="E130" i="4"/>
  <c r="F130" i="4"/>
  <c r="G130" i="4"/>
  <c r="I130" i="4"/>
  <c r="J130" i="4"/>
  <c r="I67" i="4"/>
  <c r="J67" i="4"/>
  <c r="C67" i="12"/>
  <c r="D143" i="17"/>
  <c r="E143" i="17"/>
  <c r="C143" i="17"/>
  <c r="F140" i="17"/>
  <c r="F141" i="17"/>
  <c r="F142" i="17"/>
  <c r="F139" i="17"/>
  <c r="D137" i="17"/>
  <c r="E137" i="17"/>
  <c r="F133" i="17"/>
  <c r="F134" i="17"/>
  <c r="F135" i="17"/>
  <c r="F136" i="17"/>
  <c r="F132" i="17"/>
  <c r="D130" i="17"/>
  <c r="E130" i="17"/>
  <c r="F122" i="17"/>
  <c r="F123" i="17"/>
  <c r="F124" i="17"/>
  <c r="F125" i="17"/>
  <c r="F126" i="17"/>
  <c r="F127" i="17"/>
  <c r="F128" i="17"/>
  <c r="F129" i="17"/>
  <c r="F121" i="17"/>
  <c r="D119" i="17"/>
  <c r="E119" i="17"/>
  <c r="F70" i="17"/>
  <c r="F71" i="17"/>
  <c r="F72" i="17"/>
  <c r="F73" i="17"/>
  <c r="F74" i="17"/>
  <c r="F75" i="17"/>
  <c r="F76" i="17"/>
  <c r="F77" i="17"/>
  <c r="F78" i="17"/>
  <c r="F79" i="17"/>
  <c r="F80" i="17"/>
  <c r="F81" i="17"/>
  <c r="F82" i="17"/>
  <c r="F83" i="17"/>
  <c r="F84" i="17"/>
  <c r="F85" i="17"/>
  <c r="F86" i="17"/>
  <c r="F87" i="17"/>
  <c r="F88" i="17"/>
  <c r="F89" i="17"/>
  <c r="F90" i="17"/>
  <c r="F91" i="17"/>
  <c r="F92" i="17"/>
  <c r="F93" i="17"/>
  <c r="F94" i="17"/>
  <c r="F95" i="17"/>
  <c r="F96" i="17"/>
  <c r="F97" i="17"/>
  <c r="F98" i="17"/>
  <c r="F99" i="17"/>
  <c r="F100" i="17"/>
  <c r="F101" i="17"/>
  <c r="F102" i="17"/>
  <c r="F103" i="17"/>
  <c r="F104" i="17"/>
  <c r="F105" i="17"/>
  <c r="F106" i="17"/>
  <c r="F107" i="17"/>
  <c r="F108" i="17"/>
  <c r="F109" i="17"/>
  <c r="F110" i="17"/>
  <c r="F111" i="17"/>
  <c r="F112" i="17"/>
  <c r="F113" i="17"/>
  <c r="F118" i="17"/>
  <c r="F69" i="17"/>
  <c r="D67" i="17"/>
  <c r="E67" i="17"/>
  <c r="G67" i="17"/>
  <c r="F12" i="17"/>
  <c r="F13" i="17"/>
  <c r="F14" i="17"/>
  <c r="F15" i="17"/>
  <c r="F16" i="17"/>
  <c r="F17" i="17"/>
  <c r="F18" i="17"/>
  <c r="F21" i="17"/>
  <c r="F22" i="17"/>
  <c r="F23" i="17"/>
  <c r="F24" i="17"/>
  <c r="F25" i="17"/>
  <c r="F26" i="17"/>
  <c r="F27" i="17"/>
  <c r="F28" i="17"/>
  <c r="F29" i="17"/>
  <c r="F30" i="17"/>
  <c r="F31" i="17"/>
  <c r="F32" i="17"/>
  <c r="F33" i="17"/>
  <c r="F34" i="17"/>
  <c r="F35" i="17"/>
  <c r="F36" i="17"/>
  <c r="F37" i="17"/>
  <c r="F38" i="17"/>
  <c r="F39" i="17"/>
  <c r="F40" i="17"/>
  <c r="F41" i="17"/>
  <c r="F42" i="17"/>
  <c r="F43" i="17"/>
  <c r="F44" i="17"/>
  <c r="F45" i="17"/>
  <c r="F46" i="17"/>
  <c r="F47" i="17"/>
  <c r="F48" i="17"/>
  <c r="F49" i="17"/>
  <c r="F50" i="17"/>
  <c r="F51" i="17"/>
  <c r="F52" i="17"/>
  <c r="F53" i="17"/>
  <c r="F54" i="17"/>
  <c r="F55" i="17"/>
  <c r="F56" i="17"/>
  <c r="F57" i="17"/>
  <c r="F58" i="17"/>
  <c r="F59" i="17"/>
  <c r="F60" i="17"/>
  <c r="F61" i="17"/>
  <c r="F62" i="17"/>
  <c r="F63" i="17"/>
  <c r="F64" i="17"/>
  <c r="F65" i="17"/>
  <c r="F66" i="17"/>
  <c r="N24" i="9"/>
  <c r="AL24" i="9" s="1"/>
  <c r="N25" i="9"/>
  <c r="AL25" i="9" s="1"/>
  <c r="N26" i="9"/>
  <c r="AL26" i="9" s="1"/>
  <c r="N27" i="9"/>
  <c r="AL27" i="9" s="1"/>
  <c r="F33" i="4" l="1"/>
  <c r="F32" i="4"/>
  <c r="F31" i="4"/>
  <c r="F30" i="4"/>
  <c r="F29" i="4"/>
  <c r="F28" i="4"/>
  <c r="F27" i="4"/>
  <c r="F26" i="4"/>
  <c r="F25" i="4"/>
  <c r="F24" i="4"/>
  <c r="F23" i="4"/>
  <c r="F22" i="4"/>
  <c r="F21" i="4"/>
  <c r="F20" i="4"/>
  <c r="F18" i="4"/>
  <c r="F17" i="4"/>
  <c r="F16" i="4"/>
  <c r="F15" i="4"/>
  <c r="F14" i="4"/>
  <c r="F13"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11" i="4"/>
  <c r="F12" i="4"/>
  <c r="K148" i="4"/>
  <c r="AM59" i="17"/>
  <c r="AM47" i="17"/>
  <c r="AM31" i="17"/>
  <c r="AM105" i="17"/>
  <c r="AM93" i="17"/>
  <c r="AM77" i="17"/>
  <c r="AM125" i="17"/>
  <c r="AM66" i="17"/>
  <c r="AM58" i="17"/>
  <c r="AM54" i="17"/>
  <c r="AM50" i="17"/>
  <c r="AM46" i="17"/>
  <c r="AM42" i="17"/>
  <c r="AM38" i="17"/>
  <c r="AM34" i="17"/>
  <c r="AM30" i="17"/>
  <c r="AM26" i="17"/>
  <c r="AM22" i="17"/>
  <c r="AM17" i="17"/>
  <c r="AM13" i="17"/>
  <c r="D144" i="17"/>
  <c r="D149" i="17" s="1"/>
  <c r="AM112" i="17"/>
  <c r="AM108" i="17"/>
  <c r="AM104" i="17"/>
  <c r="AM100" i="17"/>
  <c r="AM96" i="17"/>
  <c r="AM92" i="17"/>
  <c r="AM88" i="17"/>
  <c r="AM84" i="17"/>
  <c r="AM80" i="17"/>
  <c r="AM76" i="17"/>
  <c r="AM128" i="17"/>
  <c r="AM124" i="17"/>
  <c r="AM134" i="17"/>
  <c r="AM139" i="17"/>
  <c r="AM55" i="17"/>
  <c r="AM43" i="17"/>
  <c r="AM35" i="17"/>
  <c r="AM23" i="17"/>
  <c r="AM14" i="17"/>
  <c r="AM109" i="17"/>
  <c r="AM101" i="17"/>
  <c r="AM85" i="17"/>
  <c r="AM62" i="17"/>
  <c r="AM65" i="17"/>
  <c r="AM61" i="17"/>
  <c r="AM57" i="17"/>
  <c r="AM53" i="17"/>
  <c r="AM49" i="17"/>
  <c r="AM45" i="17"/>
  <c r="AM41" i="17"/>
  <c r="AM37" i="17"/>
  <c r="AM33" i="17"/>
  <c r="AM29" i="17"/>
  <c r="AM25" i="17"/>
  <c r="AM21" i="17"/>
  <c r="AM16" i="17"/>
  <c r="AM12" i="17"/>
  <c r="AM69" i="17"/>
  <c r="AM111" i="17"/>
  <c r="AM107" i="17"/>
  <c r="AM103" i="17"/>
  <c r="AM99" i="17"/>
  <c r="AM95" i="17"/>
  <c r="AM91" i="17"/>
  <c r="AM87" i="17"/>
  <c r="AM83" i="17"/>
  <c r="AM79" i="17"/>
  <c r="AM75" i="17"/>
  <c r="AM71" i="17"/>
  <c r="AM127" i="17"/>
  <c r="AM123" i="17"/>
  <c r="AM132" i="17"/>
  <c r="AM133" i="17"/>
  <c r="AM142" i="17"/>
  <c r="AM63" i="17"/>
  <c r="AM51" i="17"/>
  <c r="AM39" i="17"/>
  <c r="AM27" i="17"/>
  <c r="AM18" i="17"/>
  <c r="AM113" i="17"/>
  <c r="AM97" i="17"/>
  <c r="AM89" i="17"/>
  <c r="AM81" i="17"/>
  <c r="AM73" i="17"/>
  <c r="AM129" i="17"/>
  <c r="AM135" i="17"/>
  <c r="AM64" i="17"/>
  <c r="AM60" i="17"/>
  <c r="AM56" i="17"/>
  <c r="AM52" i="17"/>
  <c r="AM48" i="17"/>
  <c r="AM44" i="17"/>
  <c r="AM40" i="17"/>
  <c r="AM36" i="17"/>
  <c r="AM32" i="17"/>
  <c r="AM28" i="17"/>
  <c r="AM24" i="17"/>
  <c r="AM20" i="17"/>
  <c r="AM15" i="17"/>
  <c r="AM118" i="17"/>
  <c r="AM110" i="17"/>
  <c r="AM106" i="17"/>
  <c r="AM102" i="17"/>
  <c r="AM98" i="17"/>
  <c r="AM94" i="17"/>
  <c r="AM90" i="17"/>
  <c r="AM86" i="17"/>
  <c r="AM82" i="17"/>
  <c r="AM78" i="17"/>
  <c r="AM74" i="17"/>
  <c r="AM70" i="17"/>
  <c r="AM121" i="17"/>
  <c r="AM126" i="17"/>
  <c r="AM122" i="17"/>
  <c r="AM141" i="17"/>
  <c r="AM140" i="17"/>
  <c r="F130" i="17"/>
  <c r="F137" i="17"/>
  <c r="AM136" i="17"/>
  <c r="F119" i="17"/>
  <c r="AM72" i="17"/>
  <c r="I144" i="4"/>
  <c r="F148" i="17"/>
  <c r="E144" i="17"/>
  <c r="F143" i="17"/>
  <c r="J144" i="4"/>
  <c r="G67" i="4"/>
  <c r="F67" i="17"/>
  <c r="D67" i="4"/>
  <c r="E67" i="4"/>
  <c r="G12" i="8"/>
  <c r="E149" i="17" l="1"/>
  <c r="F144" i="17"/>
  <c r="E165" i="13"/>
  <c r="M31" i="9" s="1"/>
  <c r="E164" i="13"/>
  <c r="M30" i="9" s="1"/>
  <c r="E163" i="13"/>
  <c r="M29" i="9" s="1"/>
  <c r="F158" i="13"/>
  <c r="F159" i="13"/>
  <c r="F157" i="13"/>
  <c r="F152" i="13"/>
  <c r="F140" i="4" s="1"/>
  <c r="F153" i="13"/>
  <c r="F141" i="4" s="1"/>
  <c r="F154" i="13"/>
  <c r="F142" i="4" s="1"/>
  <c r="F151" i="13"/>
  <c r="F139" i="4" s="1"/>
  <c r="F147" i="13"/>
  <c r="F148" i="13"/>
  <c r="F146" i="13"/>
  <c r="F95" i="13"/>
  <c r="F96" i="13"/>
  <c r="F97" i="13"/>
  <c r="F98" i="13"/>
  <c r="F99" i="13"/>
  <c r="F100" i="13"/>
  <c r="F101" i="13"/>
  <c r="F102" i="13"/>
  <c r="F103" i="13"/>
  <c r="F104" i="13"/>
  <c r="F105" i="13"/>
  <c r="F106" i="13"/>
  <c r="F107" i="13"/>
  <c r="F108" i="13"/>
  <c r="F109" i="13"/>
  <c r="F110" i="13"/>
  <c r="F111" i="13"/>
  <c r="F112" i="13"/>
  <c r="F113" i="13"/>
  <c r="F114" i="13"/>
  <c r="F115" i="13"/>
  <c r="F116" i="13"/>
  <c r="F117" i="13"/>
  <c r="F118" i="13"/>
  <c r="F119" i="13"/>
  <c r="F120" i="13"/>
  <c r="F121" i="13"/>
  <c r="F122" i="13"/>
  <c r="F123" i="13"/>
  <c r="F124" i="13"/>
  <c r="F125" i="13"/>
  <c r="F126" i="13"/>
  <c r="F127" i="13"/>
  <c r="F128" i="13"/>
  <c r="F129" i="13"/>
  <c r="F130" i="13"/>
  <c r="F131" i="13"/>
  <c r="F132" i="13"/>
  <c r="F133" i="13"/>
  <c r="F134" i="13"/>
  <c r="F135" i="13"/>
  <c r="F136" i="13"/>
  <c r="F137" i="13"/>
  <c r="F138" i="13"/>
  <c r="F143" i="13"/>
  <c r="F94" i="13"/>
  <c r="F90" i="13"/>
  <c r="F91" i="13"/>
  <c r="F89" i="13"/>
  <c r="F32" i="13"/>
  <c r="F33" i="13"/>
  <c r="F34" i="13"/>
  <c r="F35" i="13"/>
  <c r="F36" i="13"/>
  <c r="F37" i="13"/>
  <c r="F38" i="13"/>
  <c r="F41" i="13"/>
  <c r="F42" i="13"/>
  <c r="F43" i="13"/>
  <c r="F44" i="13"/>
  <c r="F45" i="13"/>
  <c r="F46" i="13"/>
  <c r="F47" i="13"/>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F80" i="13"/>
  <c r="F81" i="13"/>
  <c r="F82" i="13"/>
  <c r="F83" i="13"/>
  <c r="F84" i="13"/>
  <c r="F85" i="13"/>
  <c r="F86" i="13"/>
  <c r="F31" i="13"/>
  <c r="T31" i="13"/>
  <c r="L31" i="13"/>
  <c r="E148" i="4" l="1"/>
  <c r="V31" i="13"/>
  <c r="F149" i="17"/>
  <c r="F160" i="13"/>
  <c r="F149" i="13"/>
  <c r="F155" i="13"/>
  <c r="F144" i="13"/>
  <c r="M32" i="9"/>
  <c r="F164" i="13"/>
  <c r="N30" i="9" s="1"/>
  <c r="J30" i="9" s="1"/>
  <c r="F165" i="13"/>
  <c r="N31" i="9" s="1"/>
  <c r="J31" i="9" s="1"/>
  <c r="E166" i="13"/>
  <c r="F163" i="13"/>
  <c r="F87" i="13"/>
  <c r="F92" i="13"/>
  <c r="F167" i="13" l="1"/>
  <c r="F143" i="4"/>
  <c r="F67" i="4"/>
  <c r="N29" i="9"/>
  <c r="F166" i="13"/>
  <c r="E23" i="3"/>
  <c r="M19" i="3"/>
  <c r="Q19" i="3" s="1"/>
  <c r="R19" i="3" s="1"/>
  <c r="M20" i="3"/>
  <c r="Q20" i="3" s="1"/>
  <c r="R20" i="3" s="1"/>
  <c r="M21" i="3"/>
  <c r="Q21" i="3" s="1"/>
  <c r="R21" i="3" s="1"/>
  <c r="M22" i="3"/>
  <c r="Q22" i="3" s="1"/>
  <c r="R22" i="3" s="1"/>
  <c r="M18" i="3"/>
  <c r="F23" i="3"/>
  <c r="G23" i="3"/>
  <c r="H23" i="3"/>
  <c r="I23" i="3"/>
  <c r="J23" i="3"/>
  <c r="K23" i="3"/>
  <c r="L23" i="3"/>
  <c r="F24" i="3"/>
  <c r="G24" i="3"/>
  <c r="H24" i="3"/>
  <c r="I24" i="3"/>
  <c r="J24" i="3"/>
  <c r="K24" i="3"/>
  <c r="L24" i="3"/>
  <c r="F25" i="3"/>
  <c r="G25" i="3"/>
  <c r="H25" i="3"/>
  <c r="I25" i="3"/>
  <c r="J25" i="3"/>
  <c r="K25" i="3"/>
  <c r="L25" i="3"/>
  <c r="E24" i="3"/>
  <c r="E25" i="3"/>
  <c r="F148" i="4" l="1"/>
  <c r="F144" i="4"/>
  <c r="F149" i="4" s="1"/>
  <c r="Q18" i="3"/>
  <c r="R18" i="3" s="1"/>
  <c r="L26" i="3"/>
  <c r="N32" i="9"/>
  <c r="M36" i="3" s="1"/>
  <c r="K26" i="3"/>
  <c r="F26" i="3"/>
  <c r="M23" i="3"/>
  <c r="M25" i="3"/>
  <c r="G26" i="3"/>
  <c r="M24" i="3"/>
  <c r="I26" i="3"/>
  <c r="H26" i="3"/>
  <c r="D10" i="3" s="1"/>
  <c r="S5" i="3" s="1"/>
  <c r="J26" i="3"/>
  <c r="E26" i="3"/>
  <c r="G10" i="3"/>
  <c r="E10" i="3" l="1"/>
  <c r="M26" i="3"/>
  <c r="E46" i="3"/>
  <c r="O23" i="3" l="1"/>
  <c r="Q23" i="3" s="1"/>
  <c r="R23" i="3" s="1"/>
  <c r="D12" i="15"/>
  <c r="H142" i="4" l="1"/>
  <c r="K142" i="4" s="1"/>
  <c r="A1" i="12"/>
  <c r="O151" i="17" l="1"/>
  <c r="I151" i="17"/>
  <c r="K151" i="17"/>
  <c r="L151" i="17"/>
  <c r="M151" i="17"/>
  <c r="N151" i="17"/>
  <c r="G148" i="17"/>
  <c r="N67" i="17" l="1"/>
  <c r="O67" i="17"/>
  <c r="H140" i="4" l="1"/>
  <c r="K140" i="4" s="1"/>
  <c r="H141" i="4"/>
  <c r="K141" i="4" s="1"/>
  <c r="H139" i="4"/>
  <c r="H133" i="4"/>
  <c r="K133" i="4" s="1"/>
  <c r="H134" i="4"/>
  <c r="K134" i="4" s="1"/>
  <c r="H135" i="4"/>
  <c r="K135" i="4" s="1"/>
  <c r="H136" i="4"/>
  <c r="K136" i="4" s="1"/>
  <c r="AL15" i="8"/>
  <c r="AL16" i="8"/>
  <c r="AH14" i="8"/>
  <c r="AH15" i="8"/>
  <c r="H132" i="4"/>
  <c r="H122" i="4"/>
  <c r="K122" i="4" s="1"/>
  <c r="H123" i="4"/>
  <c r="K123" i="4" s="1"/>
  <c r="H124" i="4"/>
  <c r="K124" i="4" s="1"/>
  <c r="H125" i="4"/>
  <c r="K125" i="4" s="1"/>
  <c r="H126" i="4"/>
  <c r="K126" i="4" s="1"/>
  <c r="H127" i="4"/>
  <c r="K127" i="4" s="1"/>
  <c r="H128" i="4"/>
  <c r="K128" i="4" s="1"/>
  <c r="H129" i="4"/>
  <c r="K129" i="4" s="1"/>
  <c r="L130" i="4"/>
  <c r="H121" i="4"/>
  <c r="K121" i="4" s="1"/>
  <c r="H70" i="4"/>
  <c r="K70" i="4" s="1"/>
  <c r="H71" i="4"/>
  <c r="K71" i="4" s="1"/>
  <c r="H72" i="4"/>
  <c r="K72" i="4" s="1"/>
  <c r="H73" i="4"/>
  <c r="K73" i="4" s="1"/>
  <c r="H74" i="4"/>
  <c r="K74" i="4" s="1"/>
  <c r="H75" i="4"/>
  <c r="K75" i="4" s="1"/>
  <c r="H76" i="4"/>
  <c r="K76" i="4" s="1"/>
  <c r="H77" i="4"/>
  <c r="K77" i="4" s="1"/>
  <c r="H78" i="4"/>
  <c r="K78" i="4" s="1"/>
  <c r="H79" i="4"/>
  <c r="K79" i="4" s="1"/>
  <c r="H80" i="4"/>
  <c r="K80" i="4" s="1"/>
  <c r="H81" i="4"/>
  <c r="K81" i="4" s="1"/>
  <c r="H82" i="4"/>
  <c r="K82" i="4" s="1"/>
  <c r="H83" i="4"/>
  <c r="K83" i="4" s="1"/>
  <c r="H84" i="4"/>
  <c r="K84" i="4" s="1"/>
  <c r="H85" i="4"/>
  <c r="K85" i="4" s="1"/>
  <c r="H86" i="4"/>
  <c r="K86" i="4" s="1"/>
  <c r="H87" i="4"/>
  <c r="K87" i="4" s="1"/>
  <c r="H88" i="4"/>
  <c r="K88" i="4" s="1"/>
  <c r="H89" i="4"/>
  <c r="K89" i="4" s="1"/>
  <c r="H90" i="4"/>
  <c r="K90" i="4" s="1"/>
  <c r="H91" i="4"/>
  <c r="K91" i="4" s="1"/>
  <c r="H92" i="4"/>
  <c r="K92" i="4" s="1"/>
  <c r="H93" i="4"/>
  <c r="K93" i="4" s="1"/>
  <c r="H94" i="4"/>
  <c r="K94" i="4" s="1"/>
  <c r="H95" i="4"/>
  <c r="K95" i="4" s="1"/>
  <c r="H96" i="4"/>
  <c r="K96" i="4" s="1"/>
  <c r="H97" i="4"/>
  <c r="K97" i="4" s="1"/>
  <c r="H98" i="4"/>
  <c r="K98" i="4" s="1"/>
  <c r="H99" i="4"/>
  <c r="K99" i="4" s="1"/>
  <c r="H100" i="4"/>
  <c r="K100" i="4" s="1"/>
  <c r="H101" i="4"/>
  <c r="K101" i="4" s="1"/>
  <c r="H102" i="4"/>
  <c r="K102" i="4" s="1"/>
  <c r="H103" i="4"/>
  <c r="K103" i="4" s="1"/>
  <c r="H104" i="4"/>
  <c r="K104" i="4" s="1"/>
  <c r="H105" i="4"/>
  <c r="K105" i="4" s="1"/>
  <c r="H106" i="4"/>
  <c r="K106" i="4" s="1"/>
  <c r="H107" i="4"/>
  <c r="K107" i="4" s="1"/>
  <c r="H108" i="4"/>
  <c r="K108" i="4" s="1"/>
  <c r="H109" i="4"/>
  <c r="K109" i="4" s="1"/>
  <c r="H110" i="4"/>
  <c r="K110" i="4" s="1"/>
  <c r="H111" i="4"/>
  <c r="K111" i="4" s="1"/>
  <c r="H112" i="4"/>
  <c r="K112" i="4" s="1"/>
  <c r="H113" i="4"/>
  <c r="K113" i="4" s="1"/>
  <c r="H69" i="4"/>
  <c r="H66" i="4"/>
  <c r="K66" i="4" s="1"/>
  <c r="H12" i="4"/>
  <c r="K12" i="4" s="1"/>
  <c r="H13" i="4"/>
  <c r="K13" i="4" s="1"/>
  <c r="H14" i="4"/>
  <c r="K14" i="4" s="1"/>
  <c r="H15" i="4"/>
  <c r="K15" i="4" s="1"/>
  <c r="H16" i="4"/>
  <c r="K16" i="4" s="1"/>
  <c r="H17" i="4"/>
  <c r="K17" i="4" s="1"/>
  <c r="H18" i="4"/>
  <c r="K18" i="4" s="1"/>
  <c r="H20" i="4"/>
  <c r="K20" i="4" s="1"/>
  <c r="H21" i="4"/>
  <c r="K21" i="4" s="1"/>
  <c r="H22" i="4"/>
  <c r="K22" i="4" s="1"/>
  <c r="H23" i="4"/>
  <c r="K23" i="4" s="1"/>
  <c r="H24" i="4"/>
  <c r="K24" i="4" s="1"/>
  <c r="H25" i="4"/>
  <c r="K25" i="4" s="1"/>
  <c r="H26" i="4"/>
  <c r="K26" i="4" s="1"/>
  <c r="H27" i="4"/>
  <c r="K27" i="4" s="1"/>
  <c r="H28" i="4"/>
  <c r="K28" i="4" s="1"/>
  <c r="H29" i="4"/>
  <c r="K29" i="4" s="1"/>
  <c r="H30" i="4"/>
  <c r="K30" i="4" s="1"/>
  <c r="H31" i="4"/>
  <c r="K31" i="4" s="1"/>
  <c r="H32" i="4"/>
  <c r="K32" i="4" s="1"/>
  <c r="H33" i="4"/>
  <c r="K33" i="4" s="1"/>
  <c r="H34" i="4"/>
  <c r="K34" i="4" s="1"/>
  <c r="H35" i="4"/>
  <c r="K35" i="4" s="1"/>
  <c r="H36" i="4"/>
  <c r="K36" i="4" s="1"/>
  <c r="H37" i="4"/>
  <c r="K37" i="4" s="1"/>
  <c r="H38" i="4"/>
  <c r="K38" i="4" s="1"/>
  <c r="H39" i="4"/>
  <c r="K39" i="4" s="1"/>
  <c r="H40" i="4"/>
  <c r="K40" i="4" s="1"/>
  <c r="H41" i="4"/>
  <c r="K41" i="4" s="1"/>
  <c r="H42" i="4"/>
  <c r="K42" i="4" s="1"/>
  <c r="H43" i="4"/>
  <c r="K43" i="4" s="1"/>
  <c r="H44" i="4"/>
  <c r="K44" i="4" s="1"/>
  <c r="H45" i="4"/>
  <c r="K45" i="4" s="1"/>
  <c r="H46" i="4"/>
  <c r="K46" i="4" s="1"/>
  <c r="H47" i="4"/>
  <c r="K47" i="4" s="1"/>
  <c r="H48" i="4"/>
  <c r="K48" i="4" s="1"/>
  <c r="H49" i="4"/>
  <c r="K49" i="4" s="1"/>
  <c r="H50" i="4"/>
  <c r="K50" i="4" s="1"/>
  <c r="H51" i="4"/>
  <c r="K51" i="4" s="1"/>
  <c r="H52" i="4"/>
  <c r="K52" i="4" s="1"/>
  <c r="H53" i="4"/>
  <c r="K53" i="4" s="1"/>
  <c r="H54" i="4"/>
  <c r="K54" i="4" s="1"/>
  <c r="H55" i="4"/>
  <c r="K55" i="4" s="1"/>
  <c r="H56" i="4"/>
  <c r="K56" i="4" s="1"/>
  <c r="H57" i="4"/>
  <c r="K57" i="4" s="1"/>
  <c r="H58" i="4"/>
  <c r="K58" i="4" s="1"/>
  <c r="H59" i="4"/>
  <c r="K59" i="4" s="1"/>
  <c r="H60" i="4"/>
  <c r="K60" i="4" s="1"/>
  <c r="H61" i="4"/>
  <c r="K61" i="4" s="1"/>
  <c r="H62" i="4"/>
  <c r="K62" i="4" s="1"/>
  <c r="H63" i="4"/>
  <c r="K63" i="4" s="1"/>
  <c r="H64" i="4"/>
  <c r="K64" i="4" s="1"/>
  <c r="H65" i="4"/>
  <c r="K65" i="4" s="1"/>
  <c r="H11" i="4"/>
  <c r="K11" i="4" s="1"/>
  <c r="J70" i="17"/>
  <c r="J72" i="17"/>
  <c r="J74" i="17"/>
  <c r="J76" i="17"/>
  <c r="J87" i="17"/>
  <c r="J88" i="17"/>
  <c r="J94" i="17"/>
  <c r="J111" i="17"/>
  <c r="J112" i="17"/>
  <c r="J113" i="17"/>
  <c r="J118" i="17"/>
  <c r="J69" i="17"/>
  <c r="J58" i="17"/>
  <c r="L137" i="17"/>
  <c r="M137" i="17"/>
  <c r="N137" i="17"/>
  <c r="O137" i="17"/>
  <c r="L130" i="17"/>
  <c r="M130" i="17"/>
  <c r="N130" i="17"/>
  <c r="O130" i="17"/>
  <c r="L119" i="17"/>
  <c r="M119" i="17"/>
  <c r="N119" i="17"/>
  <c r="O119" i="17"/>
  <c r="P119" i="17"/>
  <c r="Q119" i="17"/>
  <c r="Q143" i="17"/>
  <c r="P143" i="17"/>
  <c r="O143" i="17"/>
  <c r="L143" i="17"/>
  <c r="K143" i="17"/>
  <c r="AK137" i="17"/>
  <c r="Q137" i="17"/>
  <c r="P137" i="17"/>
  <c r="K137" i="17"/>
  <c r="I137" i="17"/>
  <c r="C137" i="17"/>
  <c r="C144" i="17" s="1"/>
  <c r="AK130" i="17"/>
  <c r="Q130" i="17"/>
  <c r="P130" i="17"/>
  <c r="K130" i="17"/>
  <c r="I130" i="17"/>
  <c r="G130" i="17"/>
  <c r="G144" i="17" s="1"/>
  <c r="C130" i="17"/>
  <c r="J110" i="17"/>
  <c r="J108" i="17"/>
  <c r="J80" i="17"/>
  <c r="J78" i="17"/>
  <c r="I119" i="17"/>
  <c r="J29" i="17"/>
  <c r="P67" i="17"/>
  <c r="M67" i="17"/>
  <c r="K119" i="17"/>
  <c r="L67" i="17"/>
  <c r="Q67" i="17"/>
  <c r="J41" i="17"/>
  <c r="J49" i="17"/>
  <c r="N143" i="17"/>
  <c r="AK119" i="17"/>
  <c r="J84" i="17"/>
  <c r="I67" i="17"/>
  <c r="AK67" i="17"/>
  <c r="M143" i="17"/>
  <c r="K67" i="17"/>
  <c r="I143" i="17"/>
  <c r="K67" i="12"/>
  <c r="K72" i="12"/>
  <c r="K124" i="12"/>
  <c r="K129" i="12"/>
  <c r="K135" i="12"/>
  <c r="K140" i="12"/>
  <c r="K143" i="12"/>
  <c r="M17" i="8" s="1"/>
  <c r="K144" i="12"/>
  <c r="M18" i="8" s="1"/>
  <c r="K145" i="12"/>
  <c r="M19" i="8" s="1"/>
  <c r="H143" i="12"/>
  <c r="I143" i="12"/>
  <c r="J143" i="12"/>
  <c r="L17" i="8" s="1"/>
  <c r="H144" i="12"/>
  <c r="I144" i="12"/>
  <c r="J144" i="12"/>
  <c r="L18" i="8" s="1"/>
  <c r="H145" i="12"/>
  <c r="I145" i="12"/>
  <c r="J145" i="12"/>
  <c r="L19" i="8" s="1"/>
  <c r="H140" i="12"/>
  <c r="I140" i="12"/>
  <c r="J140" i="12"/>
  <c r="H135" i="12"/>
  <c r="I135" i="12"/>
  <c r="J135" i="12"/>
  <c r="H129" i="12"/>
  <c r="I129" i="12"/>
  <c r="J129" i="12"/>
  <c r="H124" i="12"/>
  <c r="I124" i="12"/>
  <c r="J124" i="12"/>
  <c r="H72" i="12"/>
  <c r="I72" i="12"/>
  <c r="J72" i="12"/>
  <c r="H67" i="12"/>
  <c r="I67" i="12"/>
  <c r="J67" i="12"/>
  <c r="AF67" i="12"/>
  <c r="L67" i="12"/>
  <c r="G67" i="12"/>
  <c r="F67" i="12"/>
  <c r="D67" i="12"/>
  <c r="F129" i="12"/>
  <c r="F124" i="12"/>
  <c r="C87" i="13"/>
  <c r="C144" i="13"/>
  <c r="S87" i="13"/>
  <c r="N87" i="13"/>
  <c r="O87" i="13"/>
  <c r="P87" i="13"/>
  <c r="Q87" i="13"/>
  <c r="R87" i="13"/>
  <c r="M87" i="13"/>
  <c r="K87" i="13"/>
  <c r="D87" i="13"/>
  <c r="E87" i="13"/>
  <c r="G87" i="13"/>
  <c r="H87" i="13"/>
  <c r="I87" i="13"/>
  <c r="J87" i="13"/>
  <c r="L86" i="13"/>
  <c r="L71" i="13"/>
  <c r="T71" i="13"/>
  <c r="V71" i="13" s="1"/>
  <c r="L72" i="13"/>
  <c r="T72" i="13"/>
  <c r="V72" i="13" s="1"/>
  <c r="L73" i="13"/>
  <c r="T73" i="13"/>
  <c r="V73" i="13" s="1"/>
  <c r="L74" i="13"/>
  <c r="T74" i="13"/>
  <c r="V74" i="13" s="1"/>
  <c r="L75" i="13"/>
  <c r="T75" i="13"/>
  <c r="V75" i="13" s="1"/>
  <c r="L76" i="13"/>
  <c r="T76" i="13"/>
  <c r="V76" i="13" s="1"/>
  <c r="L77" i="13"/>
  <c r="T77" i="13"/>
  <c r="V77" i="13" s="1"/>
  <c r="L78" i="13"/>
  <c r="T78" i="13"/>
  <c r="V78" i="13" s="1"/>
  <c r="L79" i="13"/>
  <c r="T79" i="13"/>
  <c r="V79" i="13" s="1"/>
  <c r="L80" i="13"/>
  <c r="T80" i="13"/>
  <c r="V80" i="13" s="1"/>
  <c r="L81" i="13"/>
  <c r="T81" i="13"/>
  <c r="V81" i="13" s="1"/>
  <c r="L82" i="13"/>
  <c r="T82" i="13"/>
  <c r="V82" i="13" s="1"/>
  <c r="L83" i="13"/>
  <c r="T83" i="13"/>
  <c r="V83" i="13" s="1"/>
  <c r="L84" i="13"/>
  <c r="T84" i="13"/>
  <c r="V84" i="13" s="1"/>
  <c r="L85" i="13"/>
  <c r="T85" i="13"/>
  <c r="V85" i="13" s="1"/>
  <c r="T86" i="13"/>
  <c r="V86" i="13" s="1"/>
  <c r="B51" i="12"/>
  <c r="B52" i="12"/>
  <c r="B53" i="12"/>
  <c r="B54" i="12"/>
  <c r="B55" i="12"/>
  <c r="B56" i="12"/>
  <c r="B57" i="12"/>
  <c r="B58" i="12"/>
  <c r="B59" i="12"/>
  <c r="B60" i="12"/>
  <c r="B61" i="12"/>
  <c r="B62" i="12"/>
  <c r="B63" i="12"/>
  <c r="B64" i="12"/>
  <c r="B65" i="12"/>
  <c r="B66" i="12"/>
  <c r="A59" i="12"/>
  <c r="A60" i="12"/>
  <c r="A61" i="12"/>
  <c r="A62" i="12"/>
  <c r="A63" i="12"/>
  <c r="A64" i="12"/>
  <c r="A65" i="12"/>
  <c r="A66" i="12"/>
  <c r="A51" i="12"/>
  <c r="A52" i="12"/>
  <c r="A53" i="12"/>
  <c r="A54" i="12"/>
  <c r="A55" i="12"/>
  <c r="A56" i="12"/>
  <c r="A57" i="12"/>
  <c r="A58" i="12"/>
  <c r="A1" i="15"/>
  <c r="A1" i="11"/>
  <c r="N92" i="13"/>
  <c r="T89" i="13"/>
  <c r="O92" i="13"/>
  <c r="P92" i="13"/>
  <c r="Q92" i="13"/>
  <c r="R92" i="13"/>
  <c r="S92" i="13"/>
  <c r="M92" i="13"/>
  <c r="C92" i="13"/>
  <c r="D92" i="13"/>
  <c r="E92" i="13"/>
  <c r="G92" i="13"/>
  <c r="H92" i="13"/>
  <c r="I92" i="13"/>
  <c r="J92" i="13"/>
  <c r="K92" i="13"/>
  <c r="L89" i="13"/>
  <c r="G72" i="12"/>
  <c r="AF72" i="12"/>
  <c r="D72" i="12"/>
  <c r="F72" i="12"/>
  <c r="L72" i="12"/>
  <c r="D124" i="12"/>
  <c r="G124" i="12"/>
  <c r="L124" i="12"/>
  <c r="AF124" i="12"/>
  <c r="D129" i="12"/>
  <c r="G129" i="12"/>
  <c r="L129" i="12"/>
  <c r="D135" i="12"/>
  <c r="F135" i="12"/>
  <c r="G135" i="12"/>
  <c r="L135" i="12"/>
  <c r="AF135" i="12"/>
  <c r="D140" i="12"/>
  <c r="F140" i="12"/>
  <c r="G140" i="12"/>
  <c r="L140" i="12"/>
  <c r="AF140" i="12"/>
  <c r="AC10" i="16"/>
  <c r="H21" i="7"/>
  <c r="H22" i="7"/>
  <c r="H23" i="7"/>
  <c r="H24" i="7"/>
  <c r="H25" i="7"/>
  <c r="H26" i="7"/>
  <c r="H28" i="7"/>
  <c r="H29" i="7"/>
  <c r="H30" i="7"/>
  <c r="H31" i="7"/>
  <c r="H32" i="7"/>
  <c r="H33" i="7"/>
  <c r="H34" i="7"/>
  <c r="H35" i="7"/>
  <c r="H36" i="7"/>
  <c r="H37" i="7"/>
  <c r="H38" i="7"/>
  <c r="H39" i="7"/>
  <c r="H40" i="7"/>
  <c r="H41" i="7"/>
  <c r="H42" i="7"/>
  <c r="H18" i="7"/>
  <c r="H19" i="7"/>
  <c r="H20" i="7"/>
  <c r="H9" i="7"/>
  <c r="H10" i="7"/>
  <c r="H6" i="7"/>
  <c r="H7" i="7"/>
  <c r="H12" i="7"/>
  <c r="J21" i="7"/>
  <c r="J22" i="7"/>
  <c r="J23" i="7"/>
  <c r="J24" i="7"/>
  <c r="J25" i="7"/>
  <c r="J26" i="7"/>
  <c r="J28" i="7"/>
  <c r="J29" i="7"/>
  <c r="J30" i="7"/>
  <c r="J31" i="7"/>
  <c r="J32" i="7"/>
  <c r="J33" i="7"/>
  <c r="J34" i="7"/>
  <c r="J35" i="7"/>
  <c r="J36" i="7"/>
  <c r="J37" i="7"/>
  <c r="J38" i="7"/>
  <c r="J39" i="7"/>
  <c r="J40" i="7"/>
  <c r="J41" i="7"/>
  <c r="J42" i="7"/>
  <c r="J43" i="7"/>
  <c r="J18" i="7"/>
  <c r="J19" i="7"/>
  <c r="J20" i="7"/>
  <c r="J14" i="7"/>
  <c r="J16" i="7"/>
  <c r="J9" i="7"/>
  <c r="J10" i="7"/>
  <c r="J6" i="7"/>
  <c r="J7" i="7"/>
  <c r="J11" i="7"/>
  <c r="J12" i="7"/>
  <c r="I36" i="7"/>
  <c r="I21" i="7"/>
  <c r="I22" i="7"/>
  <c r="I23" i="7"/>
  <c r="I24" i="7"/>
  <c r="I25" i="7"/>
  <c r="I26" i="7"/>
  <c r="I28" i="7"/>
  <c r="I29" i="7"/>
  <c r="I30" i="7"/>
  <c r="I31" i="7"/>
  <c r="I32" i="7"/>
  <c r="I33" i="7"/>
  <c r="I34" i="7"/>
  <c r="I35" i="7"/>
  <c r="I37" i="7"/>
  <c r="I38" i="7"/>
  <c r="I39" i="7"/>
  <c r="I40" i="7"/>
  <c r="I41" i="7"/>
  <c r="I42" i="7"/>
  <c r="I43" i="7"/>
  <c r="I18" i="7"/>
  <c r="I19" i="7"/>
  <c r="I20" i="7"/>
  <c r="I14" i="7"/>
  <c r="I13" i="7" s="1"/>
  <c r="I9" i="7"/>
  <c r="I10" i="7"/>
  <c r="I6" i="7"/>
  <c r="I7" i="7"/>
  <c r="I11" i="7"/>
  <c r="I12" i="7"/>
  <c r="AP17" i="8"/>
  <c r="AP18" i="8"/>
  <c r="AP19" i="8"/>
  <c r="D143" i="12"/>
  <c r="F17" i="8" s="1"/>
  <c r="AM17" i="8"/>
  <c r="AM18" i="8"/>
  <c r="AM19" i="8"/>
  <c r="E13" i="11"/>
  <c r="H13" i="11"/>
  <c r="C12" i="11"/>
  <c r="C11" i="11"/>
  <c r="C10" i="11"/>
  <c r="P30" i="9"/>
  <c r="Q30" i="9"/>
  <c r="Q29" i="9"/>
  <c r="Q31" i="9"/>
  <c r="R30" i="9"/>
  <c r="S30" i="9"/>
  <c r="T30" i="9"/>
  <c r="U30" i="9"/>
  <c r="V30" i="9"/>
  <c r="W30" i="9"/>
  <c r="X30" i="9"/>
  <c r="Y30" i="9"/>
  <c r="Z30" i="9"/>
  <c r="AA30" i="9"/>
  <c r="AB30" i="9"/>
  <c r="AC30" i="9"/>
  <c r="AD30" i="9"/>
  <c r="AE30" i="9"/>
  <c r="AF30" i="9"/>
  <c r="AG30" i="9"/>
  <c r="AH30" i="9"/>
  <c r="AI30" i="9"/>
  <c r="P31" i="9"/>
  <c r="R31" i="9"/>
  <c r="S31" i="9"/>
  <c r="T31" i="9"/>
  <c r="U31" i="9"/>
  <c r="V31" i="9"/>
  <c r="W31" i="9"/>
  <c r="X31" i="9"/>
  <c r="Y31" i="9"/>
  <c r="Z31" i="9"/>
  <c r="AA31" i="9"/>
  <c r="AB31" i="9"/>
  <c r="AC31" i="9"/>
  <c r="AD31" i="9"/>
  <c r="AE31" i="9"/>
  <c r="AF31" i="9"/>
  <c r="AG31" i="9"/>
  <c r="AH31" i="9"/>
  <c r="AI31" i="9"/>
  <c r="R29" i="9"/>
  <c r="S29" i="9"/>
  <c r="T29" i="9"/>
  <c r="U29" i="9"/>
  <c r="V29" i="9"/>
  <c r="W29" i="9"/>
  <c r="X29" i="9"/>
  <c r="Y29" i="9"/>
  <c r="Z29" i="9"/>
  <c r="AA29" i="9"/>
  <c r="AB29" i="9"/>
  <c r="AC29" i="9"/>
  <c r="AD29" i="9"/>
  <c r="AE29" i="9"/>
  <c r="AF29" i="9"/>
  <c r="AG29" i="9"/>
  <c r="AH29" i="9"/>
  <c r="AI29" i="9"/>
  <c r="P29" i="9"/>
  <c r="AF144" i="12"/>
  <c r="AQ18" i="8" s="1"/>
  <c r="D144" i="12"/>
  <c r="F18" i="8" s="1"/>
  <c r="D145" i="12"/>
  <c r="H18" i="8"/>
  <c r="G144" i="12"/>
  <c r="I18" i="8" s="1"/>
  <c r="L144" i="12"/>
  <c r="N18" i="8" s="1"/>
  <c r="F145" i="12"/>
  <c r="H19" i="8" s="1"/>
  <c r="G145" i="12"/>
  <c r="I19" i="8" s="1"/>
  <c r="L145" i="12"/>
  <c r="N19" i="8" s="1"/>
  <c r="G143" i="12"/>
  <c r="L143" i="12"/>
  <c r="N17" i="8" s="1"/>
  <c r="H17" i="8"/>
  <c r="AF143" i="12"/>
  <c r="AF145" i="12"/>
  <c r="AQ19" i="8" s="1"/>
  <c r="AL18" i="8"/>
  <c r="AN18" i="8"/>
  <c r="AO18" i="8"/>
  <c r="AL19" i="8"/>
  <c r="AN19" i="8"/>
  <c r="AO19" i="8"/>
  <c r="AN17" i="8"/>
  <c r="AO17" i="8"/>
  <c r="AL17" i="8"/>
  <c r="D10" i="11"/>
  <c r="O24" i="3"/>
  <c r="Q24" i="3" s="1"/>
  <c r="R24" i="3" s="1"/>
  <c r="O25" i="3"/>
  <c r="T12" i="15"/>
  <c r="R12" i="15"/>
  <c r="S12" i="15"/>
  <c r="E12" i="15"/>
  <c r="C12" i="15"/>
  <c r="F12" i="15"/>
  <c r="G12" i="15"/>
  <c r="H12" i="15"/>
  <c r="I12" i="15"/>
  <c r="J12" i="15"/>
  <c r="Q144" i="13"/>
  <c r="Q155" i="13"/>
  <c r="R144" i="13"/>
  <c r="R155" i="13"/>
  <c r="Q163" i="13"/>
  <c r="R163" i="13"/>
  <c r="Q164" i="13"/>
  <c r="R164" i="13"/>
  <c r="Q165" i="13"/>
  <c r="R165" i="13"/>
  <c r="Q160" i="13"/>
  <c r="R160" i="13"/>
  <c r="Q149" i="13"/>
  <c r="R149" i="13"/>
  <c r="C130" i="4"/>
  <c r="L32" i="13"/>
  <c r="L33" i="13"/>
  <c r="L34" i="13"/>
  <c r="L35" i="13"/>
  <c r="L36" i="13"/>
  <c r="L37" i="13"/>
  <c r="L38" i="13"/>
  <c r="L41" i="13"/>
  <c r="L42" i="13"/>
  <c r="L43" i="13"/>
  <c r="L44" i="13"/>
  <c r="L45" i="13"/>
  <c r="L46" i="13"/>
  <c r="L47" i="13"/>
  <c r="L48" i="13"/>
  <c r="L49" i="13"/>
  <c r="L50" i="13"/>
  <c r="L51" i="13"/>
  <c r="L52" i="13"/>
  <c r="L53" i="13"/>
  <c r="L54" i="13"/>
  <c r="L55" i="13"/>
  <c r="L56" i="13"/>
  <c r="L57" i="13"/>
  <c r="L58" i="13"/>
  <c r="L59" i="13"/>
  <c r="L60" i="13"/>
  <c r="L61" i="13"/>
  <c r="L62" i="13"/>
  <c r="L63" i="13"/>
  <c r="L64" i="13"/>
  <c r="L65" i="13"/>
  <c r="L66" i="13"/>
  <c r="L67" i="13"/>
  <c r="L68" i="13"/>
  <c r="L69" i="13"/>
  <c r="L70" i="13"/>
  <c r="T32" i="13"/>
  <c r="T33" i="13"/>
  <c r="V33" i="13" s="1"/>
  <c r="T34" i="13"/>
  <c r="V34" i="13" s="1"/>
  <c r="T35" i="13"/>
  <c r="V35" i="13" s="1"/>
  <c r="T36" i="13"/>
  <c r="V36" i="13" s="1"/>
  <c r="T37" i="13"/>
  <c r="V37" i="13" s="1"/>
  <c r="T38" i="13"/>
  <c r="V38" i="13" s="1"/>
  <c r="V40" i="13"/>
  <c r="T41" i="13"/>
  <c r="V41" i="13" s="1"/>
  <c r="T42" i="13"/>
  <c r="V42" i="13" s="1"/>
  <c r="T43" i="13"/>
  <c r="V43" i="13" s="1"/>
  <c r="T44" i="13"/>
  <c r="V44" i="13" s="1"/>
  <c r="T45" i="13"/>
  <c r="V45" i="13" s="1"/>
  <c r="T46" i="13"/>
  <c r="V46" i="13" s="1"/>
  <c r="T47" i="13"/>
  <c r="V47" i="13" s="1"/>
  <c r="T48" i="13"/>
  <c r="V48" i="13" s="1"/>
  <c r="T49" i="13"/>
  <c r="V49" i="13" s="1"/>
  <c r="T50" i="13"/>
  <c r="V50" i="13" s="1"/>
  <c r="T51" i="13"/>
  <c r="V51" i="13" s="1"/>
  <c r="T52" i="13"/>
  <c r="V52" i="13" s="1"/>
  <c r="T53" i="13"/>
  <c r="V53" i="13" s="1"/>
  <c r="T54" i="13"/>
  <c r="V54" i="13" s="1"/>
  <c r="T55" i="13"/>
  <c r="V55" i="13" s="1"/>
  <c r="T56" i="13"/>
  <c r="V56" i="13" s="1"/>
  <c r="T57" i="13"/>
  <c r="V57" i="13" s="1"/>
  <c r="T58" i="13"/>
  <c r="V58" i="13" s="1"/>
  <c r="T59" i="13"/>
  <c r="V59" i="13" s="1"/>
  <c r="T60" i="13"/>
  <c r="V60" i="13" s="1"/>
  <c r="T61" i="13"/>
  <c r="V61" i="13" s="1"/>
  <c r="T62" i="13"/>
  <c r="V62" i="13" s="1"/>
  <c r="T63" i="13"/>
  <c r="V63" i="13" s="1"/>
  <c r="T64" i="13"/>
  <c r="V64" i="13" s="1"/>
  <c r="T65" i="13"/>
  <c r="V65" i="13" s="1"/>
  <c r="T66" i="13"/>
  <c r="V66" i="13" s="1"/>
  <c r="T67" i="13"/>
  <c r="V67" i="13" s="1"/>
  <c r="T68" i="13"/>
  <c r="V68" i="13" s="1"/>
  <c r="T69" i="13"/>
  <c r="V69" i="13" s="1"/>
  <c r="T70" i="13"/>
  <c r="V70" i="13" s="1"/>
  <c r="L90" i="13"/>
  <c r="L91" i="13"/>
  <c r="T90" i="13"/>
  <c r="V90" i="13" s="1"/>
  <c r="T91" i="13"/>
  <c r="V91" i="13" s="1"/>
  <c r="C165" i="13"/>
  <c r="K31" i="9" s="1"/>
  <c r="A139" i="12"/>
  <c r="A138" i="12"/>
  <c r="A137" i="12"/>
  <c r="C155" i="13"/>
  <c r="AA13" i="11"/>
  <c r="AB13" i="11"/>
  <c r="AC13" i="11"/>
  <c r="P144" i="13"/>
  <c r="P155" i="13"/>
  <c r="S144" i="13"/>
  <c r="S155" i="13"/>
  <c r="T94" i="13"/>
  <c r="V94" i="13" s="1"/>
  <c r="T95" i="13"/>
  <c r="V95" i="13" s="1"/>
  <c r="T96" i="13"/>
  <c r="V96" i="13" s="1"/>
  <c r="T97" i="13"/>
  <c r="V97" i="13" s="1"/>
  <c r="T98" i="13"/>
  <c r="V98" i="13" s="1"/>
  <c r="T99" i="13"/>
  <c r="V99" i="13" s="1"/>
  <c r="T100" i="13"/>
  <c r="V100" i="13" s="1"/>
  <c r="T101" i="13"/>
  <c r="V101" i="13" s="1"/>
  <c r="T102" i="13"/>
  <c r="V102" i="13" s="1"/>
  <c r="T103" i="13"/>
  <c r="V103" i="13" s="1"/>
  <c r="T104" i="13"/>
  <c r="V104" i="13" s="1"/>
  <c r="T105" i="13"/>
  <c r="V105" i="13" s="1"/>
  <c r="T106" i="13"/>
  <c r="V106" i="13" s="1"/>
  <c r="T107" i="13"/>
  <c r="V107" i="13" s="1"/>
  <c r="T108" i="13"/>
  <c r="V108" i="13" s="1"/>
  <c r="T109" i="13"/>
  <c r="V109" i="13" s="1"/>
  <c r="T110" i="13"/>
  <c r="V110" i="13" s="1"/>
  <c r="T111" i="13"/>
  <c r="V111" i="13" s="1"/>
  <c r="T112" i="13"/>
  <c r="V112" i="13" s="1"/>
  <c r="T113" i="13"/>
  <c r="V113" i="13" s="1"/>
  <c r="T114" i="13"/>
  <c r="V114" i="13" s="1"/>
  <c r="T115" i="13"/>
  <c r="V115" i="13" s="1"/>
  <c r="T116" i="13"/>
  <c r="V116" i="13" s="1"/>
  <c r="T117" i="13"/>
  <c r="V117" i="13" s="1"/>
  <c r="T118" i="13"/>
  <c r="V118" i="13" s="1"/>
  <c r="T119" i="13"/>
  <c r="V119" i="13" s="1"/>
  <c r="T120" i="13"/>
  <c r="V120" i="13" s="1"/>
  <c r="T121" i="13"/>
  <c r="V121" i="13" s="1"/>
  <c r="T122" i="13"/>
  <c r="V122" i="13" s="1"/>
  <c r="T123" i="13"/>
  <c r="V123" i="13" s="1"/>
  <c r="T124" i="13"/>
  <c r="V124" i="13" s="1"/>
  <c r="T125" i="13"/>
  <c r="V125" i="13" s="1"/>
  <c r="T126" i="13"/>
  <c r="V126" i="13" s="1"/>
  <c r="T127" i="13"/>
  <c r="V127" i="13" s="1"/>
  <c r="T128" i="13"/>
  <c r="V128" i="13" s="1"/>
  <c r="T129" i="13"/>
  <c r="V129" i="13" s="1"/>
  <c r="T130" i="13"/>
  <c r="V130" i="13" s="1"/>
  <c r="T131" i="13"/>
  <c r="V131" i="13" s="1"/>
  <c r="T132" i="13"/>
  <c r="V132" i="13" s="1"/>
  <c r="T133" i="13"/>
  <c r="V133" i="13" s="1"/>
  <c r="T134" i="13"/>
  <c r="V134" i="13" s="1"/>
  <c r="T135" i="13"/>
  <c r="V135" i="13" s="1"/>
  <c r="T136" i="13"/>
  <c r="V136" i="13" s="1"/>
  <c r="T137" i="13"/>
  <c r="V137" i="13" s="1"/>
  <c r="T138" i="13"/>
  <c r="V138" i="13" s="1"/>
  <c r="T143" i="13"/>
  <c r="V143" i="13" s="1"/>
  <c r="T151" i="13"/>
  <c r="V151" i="13" s="1"/>
  <c r="T152" i="13"/>
  <c r="V152" i="13" s="1"/>
  <c r="T153" i="13"/>
  <c r="V153" i="13" s="1"/>
  <c r="T154" i="13"/>
  <c r="V154" i="13" s="1"/>
  <c r="D155" i="13"/>
  <c r="G155" i="13"/>
  <c r="H155" i="13"/>
  <c r="I155" i="13"/>
  <c r="J155" i="13"/>
  <c r="K155" i="13"/>
  <c r="L151" i="13"/>
  <c r="L152" i="13"/>
  <c r="L153" i="13"/>
  <c r="L154" i="13"/>
  <c r="M155" i="13"/>
  <c r="N155" i="13"/>
  <c r="O155" i="13"/>
  <c r="C160" i="13"/>
  <c r="D160" i="13"/>
  <c r="E160" i="13"/>
  <c r="E143" i="4" s="1"/>
  <c r="G160" i="13"/>
  <c r="G143" i="4" s="1"/>
  <c r="H160" i="13"/>
  <c r="I160" i="13"/>
  <c r="J160" i="13"/>
  <c r="K160" i="13"/>
  <c r="L157" i="13"/>
  <c r="L158" i="13"/>
  <c r="L159" i="13"/>
  <c r="N160" i="13"/>
  <c r="O160" i="13"/>
  <c r="P160" i="13"/>
  <c r="S160" i="13"/>
  <c r="T157" i="13"/>
  <c r="V157" i="13" s="1"/>
  <c r="T158" i="13"/>
  <c r="V158" i="13" s="1"/>
  <c r="T147" i="13"/>
  <c r="V147" i="13" s="1"/>
  <c r="T159" i="13"/>
  <c r="V159" i="13" s="1"/>
  <c r="S149" i="13"/>
  <c r="T146" i="13"/>
  <c r="V146" i="13" s="1"/>
  <c r="T148" i="13"/>
  <c r="V148" i="13" s="1"/>
  <c r="D144" i="13"/>
  <c r="G144" i="13"/>
  <c r="H144" i="13"/>
  <c r="I144" i="13"/>
  <c r="J144" i="13"/>
  <c r="K144" i="13"/>
  <c r="L94" i="13"/>
  <c r="L95" i="13"/>
  <c r="L96" i="13"/>
  <c r="L97" i="13"/>
  <c r="L98" i="13"/>
  <c r="L99" i="13"/>
  <c r="L100" i="13"/>
  <c r="L101" i="13"/>
  <c r="L102" i="13"/>
  <c r="L103" i="13"/>
  <c r="L104" i="13"/>
  <c r="L105" i="13"/>
  <c r="L106" i="13"/>
  <c r="L107" i="13"/>
  <c r="L108" i="13"/>
  <c r="L109" i="13"/>
  <c r="L110" i="13"/>
  <c r="L111" i="13"/>
  <c r="L112" i="13"/>
  <c r="L113" i="13"/>
  <c r="L114" i="13"/>
  <c r="L115" i="13"/>
  <c r="L116" i="13"/>
  <c r="L117" i="13"/>
  <c r="L118" i="13"/>
  <c r="L119" i="13"/>
  <c r="L120" i="13"/>
  <c r="L121" i="13"/>
  <c r="L122" i="13"/>
  <c r="L123" i="13"/>
  <c r="L124" i="13"/>
  <c r="L125" i="13"/>
  <c r="L126" i="13"/>
  <c r="L127" i="13"/>
  <c r="L128" i="13"/>
  <c r="L129" i="13"/>
  <c r="L130" i="13"/>
  <c r="L131" i="13"/>
  <c r="L132" i="13"/>
  <c r="L133" i="13"/>
  <c r="L134" i="13"/>
  <c r="L135" i="13"/>
  <c r="L136" i="13"/>
  <c r="L137" i="13"/>
  <c r="L138" i="13"/>
  <c r="L143" i="13"/>
  <c r="M144" i="13"/>
  <c r="N144" i="13"/>
  <c r="O144" i="13"/>
  <c r="C149" i="13"/>
  <c r="D149" i="13"/>
  <c r="E149" i="13"/>
  <c r="G149" i="13"/>
  <c r="H149" i="13"/>
  <c r="I149" i="13"/>
  <c r="J149" i="13"/>
  <c r="K149" i="13"/>
  <c r="L146" i="13"/>
  <c r="L147" i="13"/>
  <c r="L148" i="13"/>
  <c r="M149" i="13"/>
  <c r="N149" i="13"/>
  <c r="O149" i="13"/>
  <c r="P149" i="13"/>
  <c r="C164" i="13"/>
  <c r="K30" i="9" s="1"/>
  <c r="D164" i="13"/>
  <c r="L30" i="9" s="1"/>
  <c r="G164" i="13"/>
  <c r="O30" i="9" s="1"/>
  <c r="H164" i="13"/>
  <c r="I164" i="13"/>
  <c r="J164" i="13"/>
  <c r="K164" i="13"/>
  <c r="M164" i="13"/>
  <c r="N164" i="13"/>
  <c r="O164" i="13"/>
  <c r="P164" i="13"/>
  <c r="S164" i="13"/>
  <c r="D165" i="13"/>
  <c r="L31" i="9" s="1"/>
  <c r="G165" i="13"/>
  <c r="O31" i="9" s="1"/>
  <c r="H165" i="13"/>
  <c r="I165" i="13"/>
  <c r="J165" i="13"/>
  <c r="K165" i="13"/>
  <c r="M165" i="13"/>
  <c r="N165" i="13"/>
  <c r="O165" i="13"/>
  <c r="P165" i="13"/>
  <c r="S165" i="13"/>
  <c r="D163" i="13"/>
  <c r="L29" i="9" s="1"/>
  <c r="G163" i="13"/>
  <c r="H163" i="13"/>
  <c r="I163" i="13"/>
  <c r="J163" i="13"/>
  <c r="K163" i="13"/>
  <c r="M163" i="13"/>
  <c r="N163" i="13"/>
  <c r="O163" i="13"/>
  <c r="P163" i="13"/>
  <c r="S163" i="13"/>
  <c r="D11" i="11"/>
  <c r="D12" i="11"/>
  <c r="AE12" i="11" s="1"/>
  <c r="M13" i="11"/>
  <c r="N13" i="11"/>
  <c r="O13" i="11"/>
  <c r="P13" i="11"/>
  <c r="Q13" i="11"/>
  <c r="R13" i="11"/>
  <c r="S13" i="11"/>
  <c r="G14" i="8"/>
  <c r="L12" i="15"/>
  <c r="M12" i="15"/>
  <c r="N12" i="15"/>
  <c r="O12" i="15"/>
  <c r="P12" i="15"/>
  <c r="Q12" i="15"/>
  <c r="U12" i="15"/>
  <c r="A145" i="12"/>
  <c r="A144" i="12"/>
  <c r="A143" i="12"/>
  <c r="A127" i="12"/>
  <c r="A128" i="12"/>
  <c r="A126" i="12"/>
  <c r="A75" i="12"/>
  <c r="A76" i="12"/>
  <c r="A77" i="12"/>
  <c r="A78" i="12"/>
  <c r="A79" i="12"/>
  <c r="A80" i="12"/>
  <c r="A81" i="12"/>
  <c r="A82" i="12"/>
  <c r="A83" i="12"/>
  <c r="A84" i="12"/>
  <c r="A85" i="12"/>
  <c r="A86" i="12"/>
  <c r="A87" i="12"/>
  <c r="A88" i="12"/>
  <c r="A89" i="12"/>
  <c r="A90" i="12"/>
  <c r="A91" i="12"/>
  <c r="A92" i="12"/>
  <c r="A93" i="12"/>
  <c r="A94" i="12"/>
  <c r="A95" i="12"/>
  <c r="A96" i="12"/>
  <c r="A97" i="12"/>
  <c r="A98" i="12"/>
  <c r="A99" i="12"/>
  <c r="A100" i="12"/>
  <c r="A101" i="12"/>
  <c r="A102" i="12"/>
  <c r="A103" i="12"/>
  <c r="A104" i="12"/>
  <c r="A105" i="12"/>
  <c r="A106" i="12"/>
  <c r="A107" i="12"/>
  <c r="A108" i="12"/>
  <c r="A109" i="12"/>
  <c r="A110" i="12"/>
  <c r="A111" i="12"/>
  <c r="A112" i="12"/>
  <c r="A113" i="12"/>
  <c r="A114" i="12"/>
  <c r="A115" i="12"/>
  <c r="A116" i="12"/>
  <c r="A117" i="12"/>
  <c r="A74" i="12"/>
  <c r="A70" i="12"/>
  <c r="A71" i="12"/>
  <c r="A69" i="12"/>
  <c r="A41" i="12"/>
  <c r="A42" i="12"/>
  <c r="A43" i="12"/>
  <c r="A44" i="12"/>
  <c r="A45" i="12"/>
  <c r="A46" i="12"/>
  <c r="A47" i="12"/>
  <c r="A48" i="12"/>
  <c r="A49" i="12"/>
  <c r="A50" i="12"/>
  <c r="A12" i="12"/>
  <c r="A13" i="12"/>
  <c r="A14" i="12"/>
  <c r="A15" i="12"/>
  <c r="A16" i="12"/>
  <c r="A17" i="12"/>
  <c r="A18" i="12"/>
  <c r="A20" i="12"/>
  <c r="A21" i="12"/>
  <c r="A22" i="12"/>
  <c r="A23" i="12"/>
  <c r="A24" i="12"/>
  <c r="A25" i="12"/>
  <c r="A26" i="12"/>
  <c r="A27" i="12"/>
  <c r="A28" i="12"/>
  <c r="A29" i="12"/>
  <c r="A30" i="12"/>
  <c r="A31" i="12"/>
  <c r="A32" i="12"/>
  <c r="A33" i="12"/>
  <c r="A34" i="12"/>
  <c r="A35" i="12"/>
  <c r="A36" i="12"/>
  <c r="A37" i="12"/>
  <c r="A38" i="12"/>
  <c r="A39" i="12"/>
  <c r="A40" i="12"/>
  <c r="A11" i="12"/>
  <c r="B50" i="12"/>
  <c r="B23" i="12"/>
  <c r="B24" i="12"/>
  <c r="B25" i="12"/>
  <c r="B27" i="12"/>
  <c r="B28" i="12"/>
  <c r="B29" i="12"/>
  <c r="B30" i="12"/>
  <c r="B31" i="12"/>
  <c r="B32" i="12"/>
  <c r="B33" i="12"/>
  <c r="B34" i="12"/>
  <c r="B35" i="12"/>
  <c r="B36" i="12"/>
  <c r="B37" i="12"/>
  <c r="B38" i="12"/>
  <c r="B39" i="12"/>
  <c r="B40" i="12"/>
  <c r="B41" i="12"/>
  <c r="B42" i="12"/>
  <c r="B43" i="12"/>
  <c r="B44" i="12"/>
  <c r="B45" i="12"/>
  <c r="B46" i="12"/>
  <c r="B47" i="12"/>
  <c r="B48" i="12"/>
  <c r="B49" i="12"/>
  <c r="B12" i="12"/>
  <c r="B13" i="12"/>
  <c r="B14" i="12"/>
  <c r="B15" i="12"/>
  <c r="B16" i="12"/>
  <c r="B17" i="12"/>
  <c r="B18" i="12"/>
  <c r="B20" i="12"/>
  <c r="B21" i="12"/>
  <c r="B22" i="12"/>
  <c r="B11" i="12"/>
  <c r="D22" i="16"/>
  <c r="D17" i="16"/>
  <c r="AJ10" i="16"/>
  <c r="AI10" i="16"/>
  <c r="AH10" i="16"/>
  <c r="AG10" i="16"/>
  <c r="AF10" i="16"/>
  <c r="AE10" i="16"/>
  <c r="AD10" i="16"/>
  <c r="AB10" i="16"/>
  <c r="AA10" i="16"/>
  <c r="Z10" i="16"/>
  <c r="Y10" i="16"/>
  <c r="X10" i="16"/>
  <c r="W10" i="16"/>
  <c r="V10" i="16"/>
  <c r="U10" i="16"/>
  <c r="T10" i="16"/>
  <c r="S10" i="16"/>
  <c r="R10" i="16"/>
  <c r="Q10" i="16"/>
  <c r="P10" i="16"/>
  <c r="O10" i="16"/>
  <c r="N10" i="16"/>
  <c r="M10" i="16"/>
  <c r="L10" i="16"/>
  <c r="I10" i="16"/>
  <c r="H10" i="16"/>
  <c r="G10" i="16"/>
  <c r="F10" i="16"/>
  <c r="E10" i="16"/>
  <c r="D10" i="16"/>
  <c r="C10" i="16"/>
  <c r="Z13" i="11"/>
  <c r="Y13" i="11"/>
  <c r="X13" i="11"/>
  <c r="U13" i="11"/>
  <c r="T13" i="11"/>
  <c r="L13" i="11"/>
  <c r="K13" i="11"/>
  <c r="J13" i="11"/>
  <c r="I13" i="11"/>
  <c r="G13" i="11"/>
  <c r="F13" i="11"/>
  <c r="C137" i="4"/>
  <c r="AI24" i="8"/>
  <c r="AJ24" i="8"/>
  <c r="AK24" i="8"/>
  <c r="D8" i="7"/>
  <c r="D48" i="7" s="1"/>
  <c r="E8" i="7"/>
  <c r="E48" i="7" s="1"/>
  <c r="F8" i="7"/>
  <c r="F48" i="7" s="1"/>
  <c r="G8" i="7"/>
  <c r="G48" i="7" s="1"/>
  <c r="K8" i="7"/>
  <c r="K48" i="7" s="1"/>
  <c r="L8" i="7"/>
  <c r="L48" i="7" s="1"/>
  <c r="M8" i="7"/>
  <c r="M48" i="7" s="1"/>
  <c r="N8" i="7"/>
  <c r="N48" i="7" s="1"/>
  <c r="O8" i="7"/>
  <c r="O48" i="7" s="1"/>
  <c r="P8" i="7"/>
  <c r="P48" i="7" s="1"/>
  <c r="Q8" i="7"/>
  <c r="Q48" i="7" s="1"/>
  <c r="E155" i="13"/>
  <c r="E144" i="13"/>
  <c r="AE10" i="11" l="1"/>
  <c r="K132" i="4"/>
  <c r="H137" i="4"/>
  <c r="K139" i="4"/>
  <c r="K143" i="4" s="1"/>
  <c r="H143" i="4"/>
  <c r="K69" i="4"/>
  <c r="K119" i="4" s="1"/>
  <c r="H119" i="4"/>
  <c r="J13" i="7"/>
  <c r="R13" i="7" s="1"/>
  <c r="H27" i="7"/>
  <c r="AL31" i="9"/>
  <c r="C21" i="8"/>
  <c r="AS21" i="8"/>
  <c r="D17" i="8"/>
  <c r="I27" i="7"/>
  <c r="H17" i="7"/>
  <c r="C16" i="8"/>
  <c r="AS16" i="8"/>
  <c r="I17" i="7"/>
  <c r="AS15" i="8"/>
  <c r="C15" i="8"/>
  <c r="C23" i="8"/>
  <c r="AS23" i="8"/>
  <c r="AL30" i="9"/>
  <c r="G144" i="4"/>
  <c r="D18" i="8"/>
  <c r="J17" i="7"/>
  <c r="J27" i="7"/>
  <c r="AS14" i="8"/>
  <c r="C14" i="8"/>
  <c r="C22" i="8"/>
  <c r="AS22" i="8"/>
  <c r="M24" i="8"/>
  <c r="U151" i="4" s="1"/>
  <c r="H24" i="8"/>
  <c r="P151" i="4" s="1"/>
  <c r="N24" i="8"/>
  <c r="V151" i="4" s="1"/>
  <c r="K67" i="4"/>
  <c r="K130" i="4"/>
  <c r="K137" i="4"/>
  <c r="L24" i="8"/>
  <c r="T151" i="4" s="1"/>
  <c r="R16" i="7"/>
  <c r="K17" i="8"/>
  <c r="V149" i="13"/>
  <c r="K18" i="8"/>
  <c r="J17" i="8"/>
  <c r="C167" i="13"/>
  <c r="K19" i="8"/>
  <c r="J18" i="8"/>
  <c r="J19" i="8"/>
  <c r="AE11" i="11"/>
  <c r="D144" i="4"/>
  <c r="V160" i="13"/>
  <c r="V92" i="13"/>
  <c r="L32" i="9"/>
  <c r="I149" i="4"/>
  <c r="H67" i="4"/>
  <c r="Q25" i="3"/>
  <c r="R25" i="3" s="1"/>
  <c r="J149" i="4"/>
  <c r="E167" i="13"/>
  <c r="D148" i="4"/>
  <c r="T92" i="13"/>
  <c r="V89" i="13"/>
  <c r="K29" i="9"/>
  <c r="C166" i="13"/>
  <c r="V32" i="13"/>
  <c r="T87" i="13"/>
  <c r="V87" i="13" s="1"/>
  <c r="V12" i="15"/>
  <c r="E144" i="4"/>
  <c r="L137" i="4"/>
  <c r="L143" i="4"/>
  <c r="L67" i="4"/>
  <c r="H130" i="4"/>
  <c r="M144" i="17"/>
  <c r="M152" i="17" s="1"/>
  <c r="H167" i="13"/>
  <c r="R10" i="7"/>
  <c r="R20" i="7"/>
  <c r="AP24" i="8"/>
  <c r="O26" i="3"/>
  <c r="Q26" i="3" s="1"/>
  <c r="AC32" i="9"/>
  <c r="X32" i="9"/>
  <c r="G15" i="8"/>
  <c r="P166" i="13"/>
  <c r="L149" i="13"/>
  <c r="I167" i="13"/>
  <c r="R31" i="7"/>
  <c r="R30" i="7"/>
  <c r="J61" i="17"/>
  <c r="AO24" i="8"/>
  <c r="Z32" i="9"/>
  <c r="T32" i="9"/>
  <c r="R166" i="13"/>
  <c r="T164" i="13"/>
  <c r="L160" i="13"/>
  <c r="P167" i="13"/>
  <c r="L163" i="13"/>
  <c r="Q166" i="13"/>
  <c r="Q167" i="13"/>
  <c r="K167" i="13"/>
  <c r="S32" i="9"/>
  <c r="Y32" i="9"/>
  <c r="N166" i="13"/>
  <c r="G167" i="13"/>
  <c r="H8" i="7"/>
  <c r="R19" i="7"/>
  <c r="F147" i="12"/>
  <c r="N144" i="17"/>
  <c r="N152" i="17" s="1"/>
  <c r="J13" i="17"/>
  <c r="AP130" i="4"/>
  <c r="R130" i="4"/>
  <c r="AP137" i="4"/>
  <c r="U137" i="4"/>
  <c r="Q137" i="4"/>
  <c r="P137" i="4"/>
  <c r="N137" i="4"/>
  <c r="AP143" i="4"/>
  <c r="V143" i="4"/>
  <c r="R143" i="4"/>
  <c r="T143" i="4"/>
  <c r="AH24" i="8"/>
  <c r="E145" i="12"/>
  <c r="J129" i="17"/>
  <c r="K146" i="12"/>
  <c r="M167" i="13"/>
  <c r="T160" i="13"/>
  <c r="O167" i="13"/>
  <c r="T155" i="13"/>
  <c r="V155" i="13" s="1"/>
  <c r="AL24" i="8"/>
  <c r="R22" i="7"/>
  <c r="J8" i="7"/>
  <c r="R7" i="7"/>
  <c r="R18" i="7"/>
  <c r="R23" i="7"/>
  <c r="D147" i="12"/>
  <c r="J65" i="17"/>
  <c r="J57" i="17"/>
  <c r="J45" i="17"/>
  <c r="J37" i="17"/>
  <c r="J33" i="17"/>
  <c r="J25" i="17"/>
  <c r="J21" i="17"/>
  <c r="J16" i="17"/>
  <c r="J12" i="17"/>
  <c r="O123" i="4"/>
  <c r="O133" i="4"/>
  <c r="J140" i="17"/>
  <c r="T165" i="13"/>
  <c r="L155" i="13"/>
  <c r="R25" i="7"/>
  <c r="K166" i="13"/>
  <c r="R12" i="7"/>
  <c r="R24" i="7"/>
  <c r="H146" i="12"/>
  <c r="D166" i="13"/>
  <c r="H166" i="13"/>
  <c r="AF32" i="9"/>
  <c r="U32" i="9"/>
  <c r="C13" i="11"/>
  <c r="I8" i="7"/>
  <c r="R41" i="7"/>
  <c r="R28" i="7"/>
  <c r="O166" i="13"/>
  <c r="F146" i="12"/>
  <c r="R9" i="7"/>
  <c r="L164" i="13"/>
  <c r="AN24" i="8"/>
  <c r="R40" i="7"/>
  <c r="R36" i="7"/>
  <c r="R6" i="7"/>
  <c r="R11" i="7"/>
  <c r="R42" i="7"/>
  <c r="R38" i="7"/>
  <c r="K147" i="12"/>
  <c r="J60" i="17"/>
  <c r="J48" i="17"/>
  <c r="J44" i="17"/>
  <c r="J46" i="17"/>
  <c r="J34" i="17"/>
  <c r="L144" i="17"/>
  <c r="J28" i="17"/>
  <c r="P144" i="17"/>
  <c r="P152" i="17" s="1"/>
  <c r="J14" i="17"/>
  <c r="J66" i="17"/>
  <c r="J62" i="17"/>
  <c r="J50" i="17"/>
  <c r="J42" i="17"/>
  <c r="J38" i="17"/>
  <c r="J26" i="17"/>
  <c r="J22" i="17"/>
  <c r="J17" i="17"/>
  <c r="J104" i="17"/>
  <c r="J102" i="17"/>
  <c r="I144" i="17"/>
  <c r="J101" i="17"/>
  <c r="J99" i="17"/>
  <c r="J91" i="17"/>
  <c r="J83" i="17"/>
  <c r="O136" i="4"/>
  <c r="J139" i="17"/>
  <c r="V137" i="4"/>
  <c r="R137" i="4"/>
  <c r="S143" i="4"/>
  <c r="N143" i="4"/>
  <c r="P67" i="4"/>
  <c r="P130" i="4"/>
  <c r="O132" i="4"/>
  <c r="J132" i="17"/>
  <c r="J54" i="17"/>
  <c r="J30" i="17"/>
  <c r="J73" i="17"/>
  <c r="J71" i="17"/>
  <c r="O126" i="4"/>
  <c r="J134" i="17"/>
  <c r="U130" i="4"/>
  <c r="Q130" i="4"/>
  <c r="J126" i="17"/>
  <c r="J64" i="17"/>
  <c r="J56" i="17"/>
  <c r="J40" i="17"/>
  <c r="V130" i="4"/>
  <c r="P143" i="4"/>
  <c r="J124" i="17"/>
  <c r="J109" i="17"/>
  <c r="J107" i="17"/>
  <c r="J123" i="17"/>
  <c r="J136" i="17"/>
  <c r="J166" i="13"/>
  <c r="D13" i="11"/>
  <c r="AA32" i="9"/>
  <c r="R34" i="7"/>
  <c r="O79" i="4"/>
  <c r="J79" i="17"/>
  <c r="O121" i="4"/>
  <c r="J121" i="17"/>
  <c r="J128" i="17"/>
  <c r="J141" i="17"/>
  <c r="N130" i="4"/>
  <c r="L92" i="13"/>
  <c r="G16" i="8"/>
  <c r="S166" i="13"/>
  <c r="P32" i="9"/>
  <c r="V32" i="9"/>
  <c r="R32" i="9"/>
  <c r="AE32" i="9"/>
  <c r="W32" i="9"/>
  <c r="R26" i="7"/>
  <c r="K144" i="17"/>
  <c r="K152" i="17" s="1"/>
  <c r="J53" i="17"/>
  <c r="U143" i="4"/>
  <c r="Q143" i="4"/>
  <c r="AI32" i="9"/>
  <c r="AB32" i="9"/>
  <c r="AH32" i="9"/>
  <c r="AD32" i="9"/>
  <c r="AG32" i="9"/>
  <c r="R37" i="7"/>
  <c r="L87" i="13"/>
  <c r="I147" i="12"/>
  <c r="I146" i="12"/>
  <c r="J133" i="17"/>
  <c r="J52" i="17"/>
  <c r="J36" i="17"/>
  <c r="J32" i="17"/>
  <c r="J24" i="17"/>
  <c r="J15" i="17"/>
  <c r="J96" i="17"/>
  <c r="J86" i="17"/>
  <c r="J127" i="17"/>
  <c r="J142" i="17"/>
  <c r="M166" i="13"/>
  <c r="T144" i="13"/>
  <c r="V144" i="13" s="1"/>
  <c r="Q32" i="9"/>
  <c r="R43" i="7"/>
  <c r="R39" i="7"/>
  <c r="R35" i="7"/>
  <c r="E140" i="12"/>
  <c r="J167" i="13"/>
  <c r="R167" i="13"/>
  <c r="N167" i="13"/>
  <c r="G147" i="12"/>
  <c r="AK144" i="17"/>
  <c r="T130" i="4"/>
  <c r="J147" i="12"/>
  <c r="H147" i="12"/>
  <c r="Q144" i="17"/>
  <c r="Q152" i="17" s="1"/>
  <c r="J89" i="17"/>
  <c r="J81" i="17"/>
  <c r="S67" i="4"/>
  <c r="S137" i="4"/>
  <c r="J63" i="17"/>
  <c r="J59" i="17"/>
  <c r="J55" i="17"/>
  <c r="J51" i="17"/>
  <c r="J47" i="17"/>
  <c r="J43" i="17"/>
  <c r="J39" i="17"/>
  <c r="J35" i="17"/>
  <c r="J31" i="17"/>
  <c r="J27" i="17"/>
  <c r="J23" i="17"/>
  <c r="J18" i="17"/>
  <c r="J105" i="17"/>
  <c r="J103" i="17"/>
  <c r="J95" i="17"/>
  <c r="I17" i="8"/>
  <c r="I24" i="8" s="1"/>
  <c r="G146" i="12"/>
  <c r="R21" i="7"/>
  <c r="AF147" i="12"/>
  <c r="L147" i="12"/>
  <c r="A1" i="4"/>
  <c r="A1" i="8"/>
  <c r="A1" i="17"/>
  <c r="A1" i="7"/>
  <c r="A1" i="3"/>
  <c r="C67" i="4"/>
  <c r="L146" i="12"/>
  <c r="R29" i="7"/>
  <c r="N67" i="4"/>
  <c r="V24" i="8"/>
  <c r="T149" i="13"/>
  <c r="T163" i="13"/>
  <c r="C145" i="12"/>
  <c r="E19" i="8" s="1"/>
  <c r="C19" i="8" s="1"/>
  <c r="R14" i="7"/>
  <c r="O29" i="9"/>
  <c r="AL29" i="9" s="1"/>
  <c r="G166" i="13"/>
  <c r="J32" i="9"/>
  <c r="AQ17" i="8"/>
  <c r="AQ24" i="8" s="1"/>
  <c r="AF146" i="12"/>
  <c r="F19" i="8"/>
  <c r="D146" i="12"/>
  <c r="R32" i="7"/>
  <c r="J146" i="12"/>
  <c r="J100" i="17"/>
  <c r="J98" i="17"/>
  <c r="J92" i="17"/>
  <c r="J90" i="17"/>
  <c r="O84" i="4"/>
  <c r="J82" i="17"/>
  <c r="J77" i="17"/>
  <c r="J75" i="17"/>
  <c r="J122" i="17"/>
  <c r="J135" i="17"/>
  <c r="I166" i="13"/>
  <c r="L144" i="13"/>
  <c r="R33" i="7"/>
  <c r="D167" i="13"/>
  <c r="S167" i="13"/>
  <c r="L165" i="13"/>
  <c r="K12" i="15"/>
  <c r="AM24" i="8"/>
  <c r="AP67" i="4"/>
  <c r="O144" i="17"/>
  <c r="O61" i="4"/>
  <c r="Q67" i="4"/>
  <c r="V67" i="4"/>
  <c r="R67" i="4"/>
  <c r="J97" i="17"/>
  <c r="O76" i="4"/>
  <c r="J125" i="17"/>
  <c r="J106" i="17"/>
  <c r="O70" i="4"/>
  <c r="T67" i="4"/>
  <c r="U67" i="4"/>
  <c r="C143" i="4"/>
  <c r="J93" i="17"/>
  <c r="J48" i="7" l="1"/>
  <c r="H48" i="7"/>
  <c r="I48" i="7"/>
  <c r="H144" i="4"/>
  <c r="C144" i="4"/>
  <c r="K144" i="4"/>
  <c r="K149" i="4" s="1"/>
  <c r="D19" i="8"/>
  <c r="D24" i="8" s="1"/>
  <c r="AS19" i="8"/>
  <c r="AD151" i="4"/>
  <c r="AD152" i="4" s="1"/>
  <c r="V29" i="8"/>
  <c r="K24" i="8"/>
  <c r="S151" i="4" s="1"/>
  <c r="J24" i="8"/>
  <c r="R151" i="4" s="1"/>
  <c r="P24" i="8"/>
  <c r="V167" i="13"/>
  <c r="K32" i="9"/>
  <c r="C148" i="4"/>
  <c r="E149" i="4"/>
  <c r="D149" i="4"/>
  <c r="G149" i="17"/>
  <c r="C149" i="17"/>
  <c r="L144" i="4"/>
  <c r="T166" i="13"/>
  <c r="O125" i="4"/>
  <c r="O81" i="4"/>
  <c r="O128" i="4"/>
  <c r="O113" i="4"/>
  <c r="O91" i="4"/>
  <c r="O109" i="4"/>
  <c r="O127" i="4"/>
  <c r="O86" i="4"/>
  <c r="O105" i="4"/>
  <c r="Q151" i="4"/>
  <c r="O74" i="4"/>
  <c r="O42" i="4"/>
  <c r="J151" i="17"/>
  <c r="C72" i="12"/>
  <c r="R8" i="7"/>
  <c r="R27" i="7"/>
  <c r="O16" i="4"/>
  <c r="C140" i="12"/>
  <c r="R26" i="3"/>
  <c r="O37" i="4"/>
  <c r="O46" i="4"/>
  <c r="AP144" i="4"/>
  <c r="AS9" i="8" s="1"/>
  <c r="O93" i="4"/>
  <c r="O33" i="4"/>
  <c r="G19" i="8"/>
  <c r="T167" i="13"/>
  <c r="O65" i="4"/>
  <c r="O21" i="4"/>
  <c r="O62" i="4"/>
  <c r="O89" i="4"/>
  <c r="O32" i="4"/>
  <c r="O25" i="4"/>
  <c r="O22" i="4"/>
  <c r="O50" i="4"/>
  <c r="O27" i="4"/>
  <c r="O142" i="4"/>
  <c r="O57" i="4"/>
  <c r="O80" i="4"/>
  <c r="O85" i="4"/>
  <c r="O38" i="4"/>
  <c r="O28" i="4"/>
  <c r="O58" i="4"/>
  <c r="L166" i="13"/>
  <c r="O90" i="4"/>
  <c r="O88" i="4"/>
  <c r="O108" i="4"/>
  <c r="O99" i="4"/>
  <c r="O94" i="4"/>
  <c r="O107" i="4"/>
  <c r="O112" i="4"/>
  <c r="O92" i="4"/>
  <c r="Q144" i="4"/>
  <c r="I28" i="8" s="1"/>
  <c r="I29" i="8" s="1"/>
  <c r="O45" i="4"/>
  <c r="O139" i="4"/>
  <c r="O95" i="4"/>
  <c r="O26" i="4"/>
  <c r="V144" i="4"/>
  <c r="P144" i="4"/>
  <c r="O73" i="4"/>
  <c r="O97" i="4"/>
  <c r="O104" i="4"/>
  <c r="O17" i="4"/>
  <c r="O34" i="4"/>
  <c r="S144" i="4"/>
  <c r="K28" i="8" s="1"/>
  <c r="O40" i="4"/>
  <c r="O56" i="4"/>
  <c r="R144" i="4"/>
  <c r="J28" i="8" s="1"/>
  <c r="O111" i="4"/>
  <c r="N144" i="4"/>
  <c r="F28" i="8" s="1"/>
  <c r="O101" i="4"/>
  <c r="O54" i="4"/>
  <c r="O77" i="4"/>
  <c r="O53" i="4"/>
  <c r="O13" i="4"/>
  <c r="O30" i="4"/>
  <c r="O96" i="4"/>
  <c r="O23" i="4"/>
  <c r="O134" i="4"/>
  <c r="O49" i="4"/>
  <c r="O18" i="4"/>
  <c r="J143" i="17"/>
  <c r="H143" i="17"/>
  <c r="O110" i="4"/>
  <c r="O44" i="4"/>
  <c r="O60" i="4"/>
  <c r="U144" i="4"/>
  <c r="O141" i="4"/>
  <c r="C124" i="12"/>
  <c r="E135" i="12"/>
  <c r="C135" i="12"/>
  <c r="R17" i="7"/>
  <c r="J119" i="17"/>
  <c r="G148" i="4"/>
  <c r="O32" i="9"/>
  <c r="E144" i="12"/>
  <c r="C144" i="12"/>
  <c r="E18" i="8" s="1"/>
  <c r="L167" i="13"/>
  <c r="O39" i="4"/>
  <c r="O47" i="4"/>
  <c r="O55" i="4"/>
  <c r="O63" i="4"/>
  <c r="O12" i="4"/>
  <c r="J130" i="17"/>
  <c r="O71" i="4"/>
  <c r="O87" i="4"/>
  <c r="O69" i="4"/>
  <c r="O15" i="4"/>
  <c r="O48" i="4"/>
  <c r="O64" i="4"/>
  <c r="O41" i="4"/>
  <c r="O122" i="4"/>
  <c r="O75" i="4"/>
  <c r="F24" i="8"/>
  <c r="O103" i="4"/>
  <c r="H119" i="17"/>
  <c r="O36" i="4"/>
  <c r="O52" i="4"/>
  <c r="T144" i="4"/>
  <c r="O152" i="17"/>
  <c r="H130" i="17"/>
  <c r="H137" i="17"/>
  <c r="J137" i="17"/>
  <c r="O98" i="4"/>
  <c r="O20" i="4"/>
  <c r="C129" i="12"/>
  <c r="C143" i="12"/>
  <c r="E17" i="8" s="1"/>
  <c r="E67" i="12"/>
  <c r="O43" i="4"/>
  <c r="O51" i="4"/>
  <c r="O59" i="4"/>
  <c r="J29" i="8" l="1"/>
  <c r="R48" i="7"/>
  <c r="C17" i="8"/>
  <c r="G17" i="8"/>
  <c r="AS17" i="8"/>
  <c r="C18" i="8"/>
  <c r="AS18" i="8"/>
  <c r="C149" i="4"/>
  <c r="K29" i="8"/>
  <c r="X151" i="4"/>
  <c r="X152" i="4" s="1"/>
  <c r="P29" i="8"/>
  <c r="F29" i="8"/>
  <c r="U152" i="4"/>
  <c r="M28" i="8"/>
  <c r="M29" i="8" s="1"/>
  <c r="P152" i="4"/>
  <c r="H28" i="8"/>
  <c r="H29" i="8" s="1"/>
  <c r="T152" i="4"/>
  <c r="L28" i="8"/>
  <c r="L29" i="8" s="1"/>
  <c r="V152" i="4"/>
  <c r="N28" i="8"/>
  <c r="N29" i="8" s="1"/>
  <c r="O124" i="4"/>
  <c r="O135" i="4"/>
  <c r="O137" i="4" s="1"/>
  <c r="I148" i="17"/>
  <c r="G18" i="8"/>
  <c r="O129" i="4"/>
  <c r="E124" i="12"/>
  <c r="E147" i="12" s="1"/>
  <c r="E24" i="8"/>
  <c r="O31" i="4"/>
  <c r="O102" i="4"/>
  <c r="O106" i="4"/>
  <c r="L149" i="4"/>
  <c r="O66" i="4"/>
  <c r="H149" i="4"/>
  <c r="O83" i="4"/>
  <c r="O14" i="4"/>
  <c r="C147" i="12"/>
  <c r="O24" i="4"/>
  <c r="O82" i="4"/>
  <c r="O35" i="4"/>
  <c r="O78" i="4"/>
  <c r="O140" i="4"/>
  <c r="O143" i="4" s="1"/>
  <c r="O100" i="4"/>
  <c r="O29" i="4"/>
  <c r="R152" i="4"/>
  <c r="S152" i="4"/>
  <c r="Q152" i="4"/>
  <c r="G149" i="4"/>
  <c r="E143" i="12"/>
  <c r="E146" i="12" s="1"/>
  <c r="E129" i="12"/>
  <c r="M130" i="4"/>
  <c r="C146" i="12"/>
  <c r="M143" i="4"/>
  <c r="AR143" i="4" s="1"/>
  <c r="N151" i="4"/>
  <c r="L152" i="17"/>
  <c r="M137" i="4"/>
  <c r="AR115" i="4" l="1"/>
  <c r="O130" i="4"/>
  <c r="AH146" i="12"/>
  <c r="C24" i="8"/>
  <c r="G24" i="8"/>
  <c r="N148" i="4"/>
  <c r="AR119" i="4"/>
  <c r="O72" i="4"/>
  <c r="O119" i="4" s="1"/>
  <c r="I152" i="17"/>
  <c r="N152" i="4"/>
  <c r="O151" i="4" l="1"/>
  <c r="M151" i="4"/>
  <c r="H67" i="17"/>
  <c r="H144" i="17" s="1"/>
  <c r="H152" i="17" s="1"/>
  <c r="AM11" i="17"/>
  <c r="J11" i="17"/>
  <c r="J67" i="17" s="1"/>
  <c r="J144" i="17" s="1"/>
  <c r="J152" i="17" s="1"/>
  <c r="M11" i="4"/>
  <c r="O11" i="4" s="1"/>
  <c r="O67" i="4" s="1"/>
  <c r="O144" i="4" s="1"/>
  <c r="AR11" i="4" l="1"/>
  <c r="C151" i="17"/>
  <c r="G28" i="8"/>
  <c r="G29" i="8" s="1"/>
  <c r="O152" i="4"/>
  <c r="M67" i="4"/>
  <c r="M144" i="4" l="1"/>
  <c r="AR67" i="4"/>
  <c r="E28" i="8" l="1"/>
  <c r="E29" i="8" s="1"/>
  <c r="M152" i="4"/>
  <c r="D151" i="4" s="1"/>
  <c r="AR144"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Jolanta</author>
  </authors>
  <commentList>
    <comment ref="N1" authorId="0" shapeId="0" xr:uid="{00000000-0006-0000-0000-000001000000}">
      <text>
        <r>
          <rPr>
            <b/>
            <sz val="8"/>
            <color indexed="10"/>
            <rFont val="Tahoma"/>
            <family val="2"/>
          </rPr>
          <t xml:space="preserve">Pastaba: </t>
        </r>
        <r>
          <rPr>
            <sz val="8"/>
            <color indexed="10"/>
            <rFont val="Tahoma"/>
            <family val="2"/>
          </rPr>
          <t>SUC pildo 5-ius raudonai pažymėtus puslapius ir persiunčia failą sporto padaliniui.
Jei savivaldybėje yra daugiau nei 1 SUC, tokių atveju sporto padalinys parengia SUVESTINĘ visų savivaldybės SUC ataskaitą.</t>
        </r>
      </text>
    </comment>
    <comment ref="B8" authorId="0" shapeId="0" xr:uid="{00000000-0006-0000-0000-000002000000}">
      <text>
        <r>
          <rPr>
            <sz val="8"/>
            <color indexed="81"/>
            <rFont val="Tahoma"/>
            <family val="2"/>
          </rPr>
          <t xml:space="preserve">Užpildytą </t>
        </r>
        <r>
          <rPr>
            <b/>
            <sz val="8"/>
            <color indexed="81"/>
            <rFont val="Tahoma"/>
            <family val="2"/>
          </rPr>
          <t xml:space="preserve">MS Excel </t>
        </r>
        <r>
          <rPr>
            <sz val="8"/>
            <color indexed="81"/>
            <rFont val="Tahoma"/>
            <family val="2"/>
          </rPr>
          <t xml:space="preserve">formos, galutinius PDF su parašais ir antspaudu skenuotus failus siųsti el. paštu </t>
        </r>
        <r>
          <rPr>
            <b/>
            <sz val="8"/>
            <color indexed="10"/>
            <rFont val="Tahoma"/>
            <family val="2"/>
            <charset val="186"/>
          </rPr>
          <t>statistika@lscentras.lt</t>
        </r>
        <r>
          <rPr>
            <sz val="8"/>
            <color indexed="81"/>
            <rFont val="Tahoma"/>
            <family val="2"/>
          </rPr>
          <t xml:space="preserve">  </t>
        </r>
      </text>
    </comment>
    <comment ref="A14" authorId="0" shapeId="0" xr:uid="{00000000-0006-0000-0000-000003000000}">
      <text>
        <r>
          <rPr>
            <b/>
            <sz val="8"/>
            <color indexed="81"/>
            <rFont val="Tahoma"/>
            <family val="2"/>
          </rPr>
          <t>Jei ataskaita ne vieno SUC, išvardykite visų SUC pavadinimus.</t>
        </r>
      </text>
    </comment>
    <comment ref="A16" authorId="0" shapeId="0" xr:uid="{00000000-0006-0000-0000-000004000000}">
      <text>
        <r>
          <rPr>
            <b/>
            <sz val="8"/>
            <color indexed="81"/>
            <rFont val="Tahoma"/>
            <family val="2"/>
            <charset val="186"/>
          </rPr>
          <t xml:space="preserve">Pastaba: </t>
        </r>
        <r>
          <rPr>
            <sz val="8"/>
            <color indexed="81"/>
            <rFont val="Tahoma"/>
            <family val="2"/>
          </rPr>
          <t>adresas pildomas, jei savivaldybėje tik vienas SUC</t>
        </r>
        <r>
          <rPr>
            <sz val="8"/>
            <color indexed="81"/>
            <rFont val="Tahoma"/>
            <family val="2"/>
            <charset val="186"/>
          </rPr>
          <t xml:space="preserve">
</t>
        </r>
      </text>
    </comment>
    <comment ref="M26" authorId="0" shapeId="0" xr:uid="{00000000-0006-0000-0000-000005000000}">
      <text>
        <r>
          <rPr>
            <b/>
            <sz val="8"/>
            <color indexed="81"/>
            <rFont val="Tahoma"/>
            <family val="2"/>
            <charset val="186"/>
          </rPr>
          <t xml:space="preserve">Meistriškumo pakopa </t>
        </r>
        <r>
          <rPr>
            <sz val="8"/>
            <color indexed="81"/>
            <rFont val="Tahoma"/>
            <family val="2"/>
          </rPr>
          <t>– ugdytinio sportinio meistriškumo lygį pagal sporto varžybose užimtą vietą arba pasiektą rezultatą apibrėžiančių rodiklių grupė.</t>
        </r>
      </text>
    </comment>
    <comment ref="T92" authorId="1" shapeId="0" xr:uid="{00000000-0006-0000-0000-000006000000}">
      <text>
        <r>
          <rPr>
            <sz val="8"/>
            <color indexed="81"/>
            <rFont val="Tahoma"/>
            <family val="2"/>
            <charset val="186"/>
          </rPr>
          <t>Visi skaičiai šioje eilutėje turi sutapti su 87 eilute</t>
        </r>
      </text>
    </comment>
    <comment ref="T149" authorId="1" shapeId="0" xr:uid="{00000000-0006-0000-0000-000007000000}">
      <text>
        <r>
          <rPr>
            <sz val="8"/>
            <color indexed="81"/>
            <rFont val="Tahoma"/>
            <family val="2"/>
            <charset val="186"/>
          </rPr>
          <t>Turi sutapti su 144 eilute</t>
        </r>
      </text>
    </comment>
    <comment ref="T160" authorId="1" shapeId="0" xr:uid="{00000000-0006-0000-0000-000008000000}">
      <text>
        <r>
          <rPr>
            <sz val="8"/>
            <color indexed="81"/>
            <rFont val="Tahoma"/>
            <family val="2"/>
            <charset val="186"/>
          </rPr>
          <t>Turi sutapti su 155 eilute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Edgaras Abušovas</author>
    <author>Vartotojas</author>
    <author>Jolanta</author>
  </authors>
  <commentList>
    <comment ref="A2" authorId="0" shapeId="0" xr:uid="{00000000-0006-0000-0100-000001000000}">
      <text>
        <r>
          <rPr>
            <sz val="8"/>
            <color indexed="81"/>
            <rFont val="Tahoma"/>
            <family val="2"/>
            <charset val="186"/>
          </rPr>
          <t>Pavadinimas automatiškai užsipildo užpildžius SUC1 formos pradinį puslapį</t>
        </r>
      </text>
    </comment>
    <comment ref="C4" authorId="1" shapeId="0" xr:uid="{00000000-0006-0000-0100-000002000000}">
      <text>
        <r>
          <rPr>
            <sz val="9"/>
            <color indexed="81"/>
            <rFont val="Tahoma"/>
            <family val="2"/>
          </rPr>
          <t>Nurodomi kiti atlyginimą gaunantys darbuotojai.</t>
        </r>
        <r>
          <rPr>
            <b/>
            <sz val="9"/>
            <color indexed="81"/>
            <rFont val="Tahoma"/>
            <family val="2"/>
          </rPr>
          <t xml:space="preserve">
</t>
        </r>
      </text>
    </comment>
    <comment ref="U4" authorId="1" shapeId="0" xr:uid="{00000000-0006-0000-0100-000003000000}">
      <text>
        <r>
          <rPr>
            <sz val="9"/>
            <color indexed="81"/>
            <rFont val="Tahoma"/>
            <family val="2"/>
          </rPr>
          <t xml:space="preserve">Nurodomi kiti atlyginimą gaunantys darbuotojai.
</t>
        </r>
      </text>
    </comment>
    <comment ref="AF4" authorId="2" shapeId="0" xr:uid="{00000000-0006-0000-0100-000004000000}">
      <text>
        <r>
          <rPr>
            <sz val="9"/>
            <color indexed="81"/>
            <rFont val="Tahoma"/>
            <family val="2"/>
            <charset val="186"/>
          </rPr>
          <t>Savanoris – asmuo, kuris savo noru ir neatlygintinai atlieka visuomenei naudingą veiklą, kurios sąlygos nustatomos savanorio ir šios veiklos organizatoriaus susitarimu.</t>
        </r>
      </text>
    </comment>
    <comment ref="AF72" authorId="3" shapeId="0" xr:uid="{00000000-0006-0000-0100-000005000000}">
      <text>
        <r>
          <rPr>
            <sz val="8"/>
            <color indexed="81"/>
            <rFont val="Tahoma"/>
            <family val="2"/>
            <charset val="186"/>
          </rPr>
          <t>Turi sutapti su 67 eilute</t>
        </r>
      </text>
    </comment>
    <comment ref="AF129" authorId="3" shapeId="0" xr:uid="{00000000-0006-0000-0100-000006000000}">
      <text>
        <r>
          <rPr>
            <sz val="8"/>
            <color indexed="81"/>
            <rFont val="Tahoma"/>
            <family val="2"/>
            <charset val="186"/>
          </rPr>
          <t xml:space="preserve">Turi sutapti su 124 eilute
</t>
        </r>
      </text>
    </comment>
    <comment ref="AF140" authorId="3" shapeId="0" xr:uid="{00000000-0006-0000-0100-000007000000}">
      <text>
        <r>
          <rPr>
            <sz val="8"/>
            <color indexed="81"/>
            <rFont val="Tahoma"/>
            <family val="2"/>
            <charset val="186"/>
          </rPr>
          <t>Turi sutapti su 135 eilute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2" authorId="0" shapeId="0" xr:uid="{00000000-0006-0000-0200-000001000000}">
      <text>
        <r>
          <rPr>
            <sz val="8"/>
            <color indexed="81"/>
            <rFont val="Tahoma"/>
            <family val="2"/>
            <charset val="186"/>
          </rPr>
          <t>Pavadinimas automatiškai užsipildo užpildžius SUC1 formos pradinį puslapį</t>
        </r>
      </text>
    </comment>
    <comment ref="AA5" authorId="0" shapeId="0" xr:uid="{00000000-0006-0000-0200-000002000000}">
      <text>
        <r>
          <rPr>
            <sz val="8"/>
            <color indexed="81"/>
            <rFont val="Tahoma"/>
            <family val="2"/>
          </rPr>
          <t>Skiltyje „Yra teisėjų“ nurodoma, kiek organizacijoje yra teisėjų, turinčių atitinkamą kategoriją</t>
        </r>
        <r>
          <rPr>
            <b/>
            <sz val="8"/>
            <color indexed="81"/>
            <rFont val="Tahoma"/>
            <family val="2"/>
            <charset val="186"/>
          </rPr>
          <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Vartotojas</author>
  </authors>
  <commentList>
    <comment ref="A1" authorId="0" shapeId="0" xr:uid="{00000000-0006-0000-0300-000001000000}">
      <text>
        <r>
          <rPr>
            <sz val="9"/>
            <color indexed="81"/>
            <rFont val="Tahoma"/>
            <family val="2"/>
            <charset val="186"/>
          </rPr>
          <t>Pavadinimas automatiškai užsipildo užpildžius SUC1 formos pradinį puslapį</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Vartotojas</author>
    <author>User</author>
  </authors>
  <commentList>
    <comment ref="A1" authorId="0" shapeId="0" xr:uid="{00000000-0006-0000-0400-000001000000}">
      <text>
        <r>
          <rPr>
            <sz val="9"/>
            <color indexed="81"/>
            <rFont val="Tahoma"/>
            <family val="2"/>
            <charset val="186"/>
          </rPr>
          <t>Pavadinimas automatiškai užsipildo užpildžius SUC1 formos pradinį puslap</t>
        </r>
        <r>
          <rPr>
            <b/>
            <sz val="9"/>
            <color indexed="81"/>
            <rFont val="Tahoma"/>
            <family val="2"/>
            <charset val="186"/>
          </rPr>
          <t>į</t>
        </r>
        <r>
          <rPr>
            <sz val="9"/>
            <color indexed="81"/>
            <rFont val="Tahoma"/>
            <family val="2"/>
            <charset val="186"/>
          </rPr>
          <t xml:space="preserve">
</t>
        </r>
      </text>
    </comment>
    <comment ref="H3" authorId="0" shapeId="0" xr:uid="{00000000-0006-0000-0400-000002000000}">
      <text>
        <r>
          <rPr>
            <sz val="9"/>
            <color indexed="81"/>
            <rFont val="Tahoma"/>
            <family val="2"/>
            <charset val="186"/>
          </rPr>
          <t>Pildyti sporto bazes valdomas nuosavybės arba patikėjimo teise</t>
        </r>
      </text>
    </comment>
    <comment ref="C10" authorId="0" shapeId="0" xr:uid="{00000000-0006-0000-0400-000003000000}">
      <text>
        <r>
          <rPr>
            <sz val="9"/>
            <color indexed="81"/>
            <rFont val="Tahoma"/>
            <family val="2"/>
            <charset val="186"/>
          </rPr>
          <t>Sporto, kultūros ir kitiems renginiams skirtas statinys, turintis ne mažiau kaip 500 vietų  tribūnas žiūrovams</t>
        </r>
        <r>
          <rPr>
            <sz val="9"/>
            <color indexed="81"/>
            <rFont val="Tahoma"/>
            <family val="2"/>
            <charset val="186"/>
          </rPr>
          <t xml:space="preserve">
</t>
        </r>
      </text>
    </comment>
    <comment ref="D10" authorId="0" shapeId="0" xr:uid="{00000000-0006-0000-0400-000004000000}">
      <text>
        <r>
          <rPr>
            <sz val="9"/>
            <color indexed="81"/>
            <rFont val="Tahoma"/>
            <family val="2"/>
            <charset val="186"/>
          </rPr>
          <t>Sporto bazės, kuriose vienu metu gali vykti kelių sporto šakų varžybos arba pratybos</t>
        </r>
      </text>
    </comment>
    <comment ref="AJ10" authorId="0" shapeId="0" xr:uid="{00000000-0006-0000-0400-000005000000}">
      <text>
        <r>
          <rPr>
            <sz val="9"/>
            <color indexed="81"/>
            <rFont val="Tahoma"/>
            <family val="2"/>
            <charset val="186"/>
          </rPr>
          <t>Nurodomos ne mažesnės kaip 20 x 40 m lauko aikštelės su dirbtine danga ir aptvaru;</t>
        </r>
      </text>
    </comment>
    <comment ref="AN10" authorId="0" shapeId="0" xr:uid="{00000000-0006-0000-0400-000006000000}">
      <text>
        <r>
          <rPr>
            <sz val="9"/>
            <color indexed="81"/>
            <rFont val="Tahoma"/>
            <family val="2"/>
            <charset val="186"/>
          </rPr>
          <t>Nurodomas bendras dviračių takų ilgis kilometrais</t>
        </r>
      </text>
    </comment>
    <comment ref="B15" authorId="1" shapeId="0" xr:uid="{00000000-0006-0000-0400-000007000000}">
      <text>
        <r>
          <rPr>
            <b/>
            <sz val="8"/>
            <color indexed="81"/>
            <rFont val="Tahoma"/>
            <family val="2"/>
            <charset val="186"/>
          </rPr>
          <t xml:space="preserve">Pastaba: </t>
        </r>
        <r>
          <rPr>
            <sz val="8"/>
            <color indexed="81"/>
            <rFont val="Tahoma"/>
            <family val="2"/>
          </rPr>
          <t>Jei savivaldybėje tik vienas SUC, SUC vadovui pairašyti privaloma. Kai yra keli SUC, už tų organizacijų suvestinę užtenka pasirašyti tik savivaldybės padalinio vadovui.</t>
        </r>
        <r>
          <rPr>
            <sz val="8"/>
            <color indexed="81"/>
            <rFont val="Tahoma"/>
            <family val="2"/>
            <charset val="186"/>
          </rPr>
          <t xml:space="preserve">
</t>
        </r>
      </text>
    </comment>
    <comment ref="D17" authorId="0" shapeId="0" xr:uid="{00000000-0006-0000-0400-000008000000}">
      <text>
        <r>
          <rPr>
            <sz val="9"/>
            <color indexed="81"/>
            <rFont val="Tahoma"/>
            <family val="2"/>
            <charset val="186"/>
          </rPr>
          <t xml:space="preserve">Data įrašoma automatiškai. Jei rodoma neteiisinga įrašykite patys rankiniu būdu
</t>
        </r>
      </text>
    </comment>
    <comment ref="D22" authorId="0" shapeId="0" xr:uid="{00000000-0006-0000-0400-000009000000}">
      <text>
        <r>
          <rPr>
            <sz val="9"/>
            <color indexed="81"/>
            <rFont val="Tahoma"/>
            <family val="2"/>
            <charset val="186"/>
          </rPr>
          <t xml:space="preserve">Data įrašoma automatiškai. Jei rodoma neteiisinga įrašykite patys rankiniu būdu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Vartotojas</author>
    <author>Jolanta</author>
    <author>User</author>
  </authors>
  <commentList>
    <comment ref="AK8" authorId="0" shapeId="0" xr:uid="{00000000-0006-0000-0600-000001000000}">
      <text>
        <r>
          <rPr>
            <b/>
            <sz val="9"/>
            <color indexed="10"/>
            <rFont val="Tahoma"/>
            <family val="2"/>
            <charset val="186"/>
          </rPr>
          <t xml:space="preserve">Pastaba: </t>
        </r>
        <r>
          <rPr>
            <sz val="9"/>
            <color indexed="10"/>
            <rFont val="Tahoma"/>
            <family val="2"/>
            <charset val="186"/>
          </rPr>
          <t>Šią formą pradėkite pildyti, užpildę pirmiausia SUC-1 formą, nes iš jos duomenys automatiškai persikels į šią</t>
        </r>
      </text>
    </comment>
    <comment ref="C11" authorId="0" shapeId="0" xr:uid="{00000000-0006-0000-0600-000002000000}">
      <text>
        <r>
          <rPr>
            <b/>
            <sz val="7"/>
            <color indexed="81"/>
            <rFont val="Tahoma"/>
            <family val="2"/>
            <charset val="186"/>
          </rPr>
          <t>Dėmėsio:</t>
        </r>
        <r>
          <rPr>
            <sz val="7"/>
            <color indexed="81"/>
            <rFont val="Tahoma"/>
            <family val="2"/>
            <charset val="186"/>
          </rPr>
          <t xml:space="preserve"> Lentelės paaiškinimus ir rodiklių aprašymus rasite kiekvieno puslapio apačioje. 
Užpildytą </t>
        </r>
        <r>
          <rPr>
            <b/>
            <sz val="7"/>
            <color indexed="81"/>
            <rFont val="Tahoma"/>
            <family val="2"/>
          </rPr>
          <t xml:space="preserve">MS Excel </t>
        </r>
        <r>
          <rPr>
            <sz val="7"/>
            <color indexed="81"/>
            <rFont val="Tahoma"/>
            <family val="2"/>
            <charset val="186"/>
          </rPr>
          <t xml:space="preserve">formos, galutinius PDF su parašais ir antspaudu skenuotus failus siųsti el. paštu </t>
        </r>
        <r>
          <rPr>
            <b/>
            <sz val="7"/>
            <color indexed="10"/>
            <rFont val="Tahoma"/>
            <family val="2"/>
            <charset val="186"/>
          </rPr>
          <t>statistika@lscentras.lt</t>
        </r>
        <r>
          <rPr>
            <sz val="7"/>
            <color indexed="10"/>
            <rFont val="Tahoma"/>
            <family val="2"/>
            <charset val="186"/>
          </rPr>
          <t xml:space="preserve"> </t>
        </r>
        <r>
          <rPr>
            <sz val="7"/>
            <color indexed="81"/>
            <rFont val="Tahoma"/>
            <family val="2"/>
            <charset val="186"/>
          </rPr>
          <t xml:space="preserve"> 
</t>
        </r>
      </text>
    </comment>
    <comment ref="A13" authorId="1" shapeId="0" xr:uid="{00000000-0006-0000-0600-000003000000}">
      <text>
        <r>
          <rPr>
            <sz val="8"/>
            <color indexed="81"/>
            <rFont val="Times New Roman"/>
            <family val="1"/>
          </rPr>
          <t>Pildyti tik geltona spalva pažymėtus langelius</t>
        </r>
      </text>
    </comment>
    <comment ref="AG20" authorId="2" shapeId="0" xr:uid="{00000000-0006-0000-0600-000004000000}">
      <text>
        <r>
          <rPr>
            <sz val="8"/>
            <color indexed="81"/>
            <rFont val="Tahoma"/>
            <family val="2"/>
          </rPr>
          <t>Skiltyje „Yra teisėjų“ nurodoma, kiek organizacijoje yra teisėjų, turinčių atitinkamą kategoriją</t>
        </r>
        <r>
          <rPr>
            <b/>
            <sz val="8"/>
            <color indexed="81"/>
            <rFont val="Tahoma"/>
            <family val="2"/>
            <charset val="186"/>
          </rPr>
          <t>.</t>
        </r>
      </text>
    </comment>
    <comment ref="B24" authorId="2" shapeId="0" xr:uid="{00000000-0006-0000-0600-000005000000}">
      <text>
        <r>
          <rPr>
            <sz val="8"/>
            <color indexed="81"/>
            <rFont val="Tahoma"/>
            <family val="2"/>
          </rPr>
          <t>Skaičiuoti tik klubus, įsteigtus ir veikiančius pagal Lietuvos Respublikos asociacijų įstatymą, taip pat aukštųjų mokyklų sporto centrus, jeigu jie atlieka sporto klubams būdingas funkcijas;</t>
        </r>
      </text>
    </comment>
    <comment ref="AK24" authorId="0" shapeId="0" xr:uid="{00000000-0006-0000-0600-000006000000}">
      <text>
        <r>
          <rPr>
            <sz val="8"/>
            <color indexed="81"/>
            <rFont val="Tahoma"/>
            <family val="2"/>
            <charset val="186"/>
          </rPr>
          <t>Visose lentelėse į geltonos spalvos langelį įrašykite skaičių ir paspauskite "Enter".
Jeigu bandysite rašyti į baltos spalvos langelius, pasirodys lentelė su "!" geltoname fone. Tada spauskite "OK" arba "Esc", nes šioje zonoje Jūs nieko įrašyti negalite</t>
        </r>
      </text>
    </comment>
    <comment ref="AI29" authorId="0" shapeId="0" xr:uid="{00000000-0006-0000-0600-000007000000}">
      <text>
        <r>
          <rPr>
            <b/>
            <sz val="9"/>
            <color indexed="81"/>
            <rFont val="Tahoma"/>
            <family val="2"/>
            <charset val="186"/>
          </rPr>
          <t>Automatiškai užsipildo užpildžius SUC2 formą, išskyrūs patys įrašykite organziacijų skaičių</t>
        </r>
      </text>
    </comment>
    <comment ref="AI30" authorId="0" shapeId="0" xr:uid="{00000000-0006-0000-0600-000008000000}">
      <text>
        <r>
          <rPr>
            <b/>
            <sz val="9"/>
            <color indexed="81"/>
            <rFont val="Tahoma"/>
            <family val="2"/>
            <charset val="186"/>
          </rPr>
          <t>Automatiškai užsipildo užpildžius SUC2 formą, išskyrūs patys įrašykite organziacijų skaičių</t>
        </r>
        <r>
          <rPr>
            <sz val="9"/>
            <color indexed="81"/>
            <rFont val="Tahoma"/>
            <family val="2"/>
            <charset val="186"/>
          </rPr>
          <t xml:space="preserve">
</t>
        </r>
      </text>
    </comment>
    <comment ref="AI31" authorId="0" shapeId="0" xr:uid="{00000000-0006-0000-0600-000009000000}">
      <text>
        <r>
          <rPr>
            <b/>
            <sz val="9"/>
            <color indexed="81"/>
            <rFont val="Tahoma"/>
            <family val="2"/>
            <charset val="186"/>
          </rPr>
          <t xml:space="preserve">Balti langeliai automatiškai užsipildo užpildžius SUC-1 formą, tik </t>
        </r>
        <r>
          <rPr>
            <b/>
            <sz val="9"/>
            <color indexed="10"/>
            <rFont val="Tahoma"/>
            <family val="2"/>
            <charset val="186"/>
          </rPr>
          <t>patys</t>
        </r>
        <r>
          <rPr>
            <b/>
            <sz val="9"/>
            <color indexed="81"/>
            <rFont val="Tahoma"/>
            <family val="2"/>
            <charset val="186"/>
          </rPr>
          <t xml:space="preserve"> šiose eilutėse </t>
        </r>
        <r>
          <rPr>
            <b/>
            <sz val="9"/>
            <color indexed="10"/>
            <rFont val="Tahoma"/>
            <family val="2"/>
            <charset val="186"/>
          </rPr>
          <t>įrašykite organizacijų skaičių</t>
        </r>
        <r>
          <rPr>
            <sz val="9"/>
            <color indexed="81"/>
            <rFont val="Tahoma"/>
            <family val="2"/>
            <charset val="186"/>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Vartotojas</author>
    <author>Edgaras Abušovas</author>
    <author>User</author>
    <author>Jolanta</author>
  </authors>
  <commentList>
    <comment ref="A1" authorId="0" shapeId="0" xr:uid="{00000000-0006-0000-0700-000001000000}">
      <text>
        <r>
          <rPr>
            <sz val="8"/>
            <color indexed="81"/>
            <rFont val="Tahoma"/>
            <family val="2"/>
            <charset val="186"/>
          </rPr>
          <t>Pavadinimas automatiškai užsipildo užpildžius SUC1 formos pradinį puslapį</t>
        </r>
      </text>
    </comment>
    <comment ref="E5" authorId="1" shapeId="0" xr:uid="{00000000-0006-0000-0700-000002000000}">
      <text>
        <r>
          <rPr>
            <b/>
            <sz val="9"/>
            <color indexed="81"/>
            <rFont val="Tahoma"/>
            <family val="2"/>
          </rPr>
          <t>Sporto srities darbuotojai</t>
        </r>
        <r>
          <rPr>
            <sz val="9"/>
            <color indexed="81"/>
            <rFont val="Tahoma"/>
            <family val="2"/>
            <charset val="186"/>
          </rPr>
          <t xml:space="preserve"> nurodomi kiti atlyginimą gaunantys darbuotojai.</t>
        </r>
      </text>
    </comment>
    <comment ref="AO5" authorId="1" shapeId="0" xr:uid="{00000000-0006-0000-0700-000003000000}">
      <text>
        <r>
          <rPr>
            <sz val="9"/>
            <color indexed="81"/>
            <rFont val="Tahoma"/>
            <family val="2"/>
          </rPr>
          <t xml:space="preserve"> </t>
        </r>
        <r>
          <rPr>
            <b/>
            <sz val="9"/>
            <color indexed="81"/>
            <rFont val="Tahoma"/>
            <family val="2"/>
          </rPr>
          <t>Kiti darbuotojai</t>
        </r>
        <r>
          <rPr>
            <sz val="9"/>
            <color indexed="81"/>
            <rFont val="Tahoma"/>
            <family val="2"/>
          </rPr>
          <t xml:space="preserve"> nurodomi kiti atlyginimą gaunantys darbuotojai (t. y. buhalteriai, vairuotojai, sandėlininkai, valytojos ir kt.).</t>
        </r>
      </text>
    </comment>
    <comment ref="AQ5" authorId="2" shapeId="0" xr:uid="{00000000-0006-0000-0700-000004000000}">
      <text>
        <r>
          <rPr>
            <b/>
            <sz val="8"/>
            <color indexed="81"/>
            <rFont val="Tahoma"/>
            <family val="2"/>
            <charset val="186"/>
          </rPr>
          <t xml:space="preserve">Savanoris </t>
        </r>
        <r>
          <rPr>
            <sz val="8"/>
            <color indexed="81"/>
            <rFont val="Tahoma"/>
            <family val="2"/>
            <charset val="186"/>
          </rPr>
          <t>– asmuo, kuris savo noru ir neatlygintinai atlieka visuomenei naudingą veiklą, kurios sąlygos nustatomos savanorio ir šios veiklos organizatoriaus susitarimu.</t>
        </r>
      </text>
    </comment>
    <comment ref="AH9" authorId="2" shapeId="0" xr:uid="{00000000-0006-0000-0700-000005000000}">
      <text>
        <r>
          <rPr>
            <sz val="8"/>
            <color indexed="81"/>
            <rFont val="Tahoma"/>
            <family val="2"/>
          </rPr>
          <t>34–37 skiltys pagal švietimo, mokslo ir studijų institucijų duomenis</t>
        </r>
      </text>
    </comment>
    <comment ref="AS12" authorId="3" shapeId="0" xr:uid="{00000000-0006-0000-0700-000006000000}">
      <text>
        <r>
          <rPr>
            <sz val="8"/>
            <color indexed="81"/>
            <rFont val="Times New Roman"/>
            <family val="1"/>
          </rPr>
          <t>Pildyti tik geltona spalva pažymėtus langelius</t>
        </r>
        <r>
          <rPr>
            <sz val="8"/>
            <color indexed="81"/>
            <rFont val="Tahoma"/>
            <family val="2"/>
            <charset val="186"/>
          </rPr>
          <t xml:space="preserve">
</t>
        </r>
      </text>
    </comment>
    <comment ref="AQ17" authorId="2" shapeId="0" xr:uid="{00000000-0006-0000-0700-000007000000}">
      <text>
        <r>
          <rPr>
            <sz val="8"/>
            <color indexed="81"/>
            <rFont val="Tahoma"/>
            <family val="2"/>
            <charset val="186"/>
          </rPr>
          <t>Balti langeliai automatiškai užsipildo užpildžius SUC-1 formą</t>
        </r>
        <r>
          <rPr>
            <sz val="8"/>
            <color indexed="81"/>
            <rFont val="Tahoma"/>
            <family val="2"/>
            <charset val="186"/>
          </rPr>
          <t xml:space="preserve">
</t>
        </r>
      </text>
    </comment>
    <comment ref="B22" authorId="1" shapeId="0" xr:uid="{00000000-0006-0000-0700-000008000000}">
      <text>
        <r>
          <rPr>
            <sz val="9"/>
            <color indexed="81"/>
            <rFont val="Tahoma"/>
            <family val="2"/>
            <charset val="186"/>
          </rPr>
          <t xml:space="preserve">Kolegijos, kurių pagrindą sudaro buvusios aukštesniosios mokyklos, yra aukštosios mokyklos, kuriose vyrauja neuniversitetinės studijos, studentų daugumą sudaro studijuojantieji pagal neuniversitetines studijų programas, plėtojami taikomieji moksliniai tyrimai ir (ar) taikomoji mokslinė veikla arba profesionalus menas.
</t>
        </r>
      </text>
    </comment>
    <comment ref="B23" authorId="1" shapeId="0" xr:uid="{00000000-0006-0000-0700-000009000000}">
      <text>
        <r>
          <rPr>
            <sz val="9"/>
            <color indexed="81"/>
            <rFont val="Tahoma"/>
            <family val="2"/>
            <charset val="186"/>
          </rPr>
          <t>Universitete vyrauja universitetinės studijos, ir dauguma studentų studijuoja pagal universitetines studijų programas. Universitete gali būti organizuojamos ir neuniversitetinės studijos.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Vartotojas</author>
    <author>Edgaras Abušovas</author>
    <author>User</author>
    <author>Jolanta</author>
  </authors>
  <commentList>
    <comment ref="A1" authorId="0" shapeId="0" xr:uid="{00000000-0006-0000-0800-000001000000}">
      <text>
        <r>
          <rPr>
            <sz val="8"/>
            <color indexed="81"/>
            <rFont val="Tahoma"/>
            <family val="2"/>
            <charset val="186"/>
          </rPr>
          <t>Pavadinimas automatiškai užsipildo užpildžius SUC1 formos pradinį puslapį</t>
        </r>
        <r>
          <rPr>
            <b/>
            <sz val="9"/>
            <color indexed="81"/>
            <rFont val="Tahoma"/>
            <family val="2"/>
            <charset val="186"/>
          </rPr>
          <t xml:space="preserve">
</t>
        </r>
      </text>
    </comment>
    <comment ref="A3" authorId="1" shapeId="0" xr:uid="{00000000-0006-0000-0800-000002000000}">
      <text>
        <r>
          <rPr>
            <b/>
            <sz val="9"/>
            <color indexed="10"/>
            <rFont val="Tahoma"/>
            <family val="2"/>
            <charset val="186"/>
          </rPr>
          <t xml:space="preserve">DĖMESIO!
Šioje lentelėje pildomi </t>
        </r>
        <r>
          <rPr>
            <b/>
            <sz val="12"/>
            <color indexed="10"/>
            <rFont val="Tahoma"/>
            <family val="2"/>
            <charset val="186"/>
          </rPr>
          <t>tik sporto klubų, sporto viešųjų įstaigų ir kitų įstaigų</t>
        </r>
        <r>
          <rPr>
            <b/>
            <sz val="9"/>
            <color indexed="10"/>
            <rFont val="Tahoma"/>
            <family val="2"/>
            <charset val="186"/>
          </rPr>
          <t xml:space="preserve"> duomenys
</t>
        </r>
        <r>
          <rPr>
            <b/>
            <sz val="9"/>
            <color indexed="81"/>
            <rFont val="Tahoma"/>
            <family val="2"/>
            <charset val="186"/>
          </rPr>
          <t>t. y.  KKS-1 formos 1 ir 2.1. lentelių 1-5 eilutėse pildytų įstaigų duomenys.</t>
        </r>
        <r>
          <rPr>
            <b/>
            <sz val="9"/>
            <color indexed="10"/>
            <rFont val="Tahoma"/>
            <family val="2"/>
            <charset val="186"/>
          </rPr>
          <t xml:space="preserve">
</t>
        </r>
        <r>
          <rPr>
            <b/>
            <sz val="11"/>
            <color indexed="10"/>
            <rFont val="Tahoma"/>
            <family val="2"/>
            <charset val="186"/>
          </rPr>
          <t xml:space="preserve">Nepildoma informacija apie SUC </t>
        </r>
        <r>
          <rPr>
            <sz val="11"/>
            <color indexed="81"/>
            <rFont val="Tahoma"/>
            <family val="2"/>
            <charset val="186"/>
          </rPr>
          <t>įstaigas</t>
        </r>
        <r>
          <rPr>
            <sz val="9"/>
            <color indexed="81"/>
            <rFont val="Tahoma"/>
            <family val="2"/>
            <charset val="186"/>
          </rPr>
          <t>, nes jų duomenys iš SUC-1 formos automatiškai persikels  į 2.3. lentelę.</t>
        </r>
      </text>
    </comment>
    <comment ref="AK4" authorId="2" shapeId="0" xr:uid="{00000000-0006-0000-0800-000003000000}">
      <text>
        <r>
          <rPr>
            <b/>
            <sz val="8"/>
            <color indexed="81"/>
            <rFont val="Times New Roman"/>
            <family val="1"/>
            <charset val="186"/>
          </rPr>
          <t>Savanoris</t>
        </r>
        <r>
          <rPr>
            <sz val="8"/>
            <color indexed="81"/>
            <rFont val="Times New Roman"/>
            <family val="1"/>
            <charset val="186"/>
          </rPr>
          <t xml:space="preserve"> – asmuo, kuris savo noru ir neatlygintinai atlieka visuomenei naudingą veiklą, kurios sąlygos nustatomos savanorio ir šios veiklos organizatoriaus susitarimu.</t>
        </r>
        <r>
          <rPr>
            <sz val="8"/>
            <color indexed="81"/>
            <rFont val="Tahoma"/>
            <family val="2"/>
            <charset val="186"/>
          </rPr>
          <t xml:space="preserve">
</t>
        </r>
      </text>
    </comment>
    <comment ref="C148" authorId="3" shapeId="0" xr:uid="{00000000-0006-0000-0800-000004000000}">
      <text>
        <r>
          <rPr>
            <sz val="8"/>
            <color indexed="81"/>
            <rFont val="Times New Roman"/>
            <family val="1"/>
          </rPr>
          <t>1 lent. sporto klubų ir kitų sporto įstaigų (be sporto ugdymo centrų) sportuojantieji</t>
        </r>
      </text>
    </comment>
    <comment ref="G149" authorId="3" shapeId="0" xr:uid="{00000000-0006-0000-0800-000005000000}">
      <text>
        <r>
          <rPr>
            <sz val="8"/>
            <color indexed="81"/>
            <rFont val="Times New Roman"/>
            <family val="1"/>
          </rPr>
          <t>Turi būti visi "0"</t>
        </r>
      </text>
    </comment>
    <comment ref="AG151" authorId="3" shapeId="0" xr:uid="{00000000-0006-0000-0800-000006000000}">
      <text>
        <r>
          <rPr>
            <sz val="8"/>
            <color indexed="81"/>
            <rFont val="Times New Roman"/>
            <family val="1"/>
          </rPr>
          <t>2.1 lent. Treneriai Iš viso pagal atitinkamą skiltį</t>
        </r>
        <r>
          <rPr>
            <sz val="8"/>
            <color indexed="81"/>
            <rFont val="Tahoma"/>
            <family val="2"/>
            <charset val="186"/>
          </rPr>
          <t xml:space="preserve">
</t>
        </r>
      </text>
    </comment>
    <comment ref="AG152" authorId="3" shapeId="0" xr:uid="{00000000-0006-0000-0800-000007000000}">
      <text>
        <r>
          <rPr>
            <sz val="8"/>
            <color indexed="81"/>
            <rFont val="Times New Roman"/>
            <family val="1"/>
          </rPr>
          <t>Turi būti visi "0"</t>
        </r>
        <r>
          <rPr>
            <sz val="8"/>
            <color indexed="81"/>
            <rFont val="Tahoma"/>
            <family val="2"/>
            <charset val="186"/>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Vartotojas</author>
    <author>Edgaras Abušovas</author>
    <author>User</author>
    <author>Jolanta</author>
  </authors>
  <commentList>
    <comment ref="A1" authorId="0" shapeId="0" xr:uid="{00000000-0006-0000-0900-000001000000}">
      <text>
        <r>
          <rPr>
            <sz val="8"/>
            <color indexed="81"/>
            <rFont val="Tahoma"/>
            <family val="2"/>
            <charset val="186"/>
          </rPr>
          <t>Pavadinimas automatiškai užsipildo užpildžius SUC1 formos pradinį puslapį</t>
        </r>
        <r>
          <rPr>
            <b/>
            <sz val="9"/>
            <color indexed="81"/>
            <rFont val="Tahoma"/>
            <family val="2"/>
            <charset val="186"/>
          </rPr>
          <t xml:space="preserve">
</t>
        </r>
      </text>
    </comment>
    <comment ref="A3" authorId="1" shapeId="0" xr:uid="{00000000-0006-0000-0900-000002000000}">
      <text>
        <r>
          <rPr>
            <b/>
            <sz val="9"/>
            <color indexed="81"/>
            <rFont val="Tahoma"/>
            <family val="2"/>
            <charset val="186"/>
          </rPr>
          <t xml:space="preserve">Dėmėsio!
SUC trenerių duomenys automatiškai persikels iš SUC-1 formos, sporto klubų ir kitų įstaigų trenerių duomenys automatiškai persikels iš šios formos 2.2 lentelės.
</t>
        </r>
        <r>
          <rPr>
            <b/>
            <sz val="9"/>
            <color indexed="10"/>
            <rFont val="Tahoma"/>
            <family val="2"/>
            <charset val="186"/>
          </rPr>
          <t xml:space="preserve">Šioje lentelėje Jums nieko pildyti nereikia!
</t>
        </r>
        <r>
          <rPr>
            <b/>
            <sz val="9"/>
            <color indexed="81"/>
            <rFont val="Tahoma"/>
            <family val="2"/>
          </rPr>
          <t>Pasižiūrėkite patikrinimus apačioje.</t>
        </r>
      </text>
    </comment>
    <comment ref="AP4" authorId="2" shapeId="0" xr:uid="{00000000-0006-0000-0900-000003000000}">
      <text>
        <r>
          <rPr>
            <b/>
            <sz val="8"/>
            <color indexed="81"/>
            <rFont val="Times New Roman"/>
            <family val="1"/>
            <charset val="186"/>
          </rPr>
          <t>Savanoris</t>
        </r>
        <r>
          <rPr>
            <sz val="8"/>
            <color indexed="81"/>
            <rFont val="Times New Roman"/>
            <family val="1"/>
            <charset val="186"/>
          </rPr>
          <t xml:space="preserve"> – asmuo, kuris savo noru ir neatlygintinai atlieka visuomenei naudingą veiklą, kurios sąlygos nustatomos savanorio ir šios veiklos organizatoriaus susitarimu.</t>
        </r>
        <r>
          <rPr>
            <sz val="8"/>
            <color indexed="81"/>
            <rFont val="Tahoma"/>
            <family val="2"/>
            <charset val="186"/>
          </rPr>
          <t xml:space="preserve">
</t>
        </r>
      </text>
    </comment>
    <comment ref="C148" authorId="3" shapeId="0" xr:uid="{00000000-0006-0000-0900-000004000000}">
      <text>
        <r>
          <rPr>
            <sz val="8"/>
            <color indexed="81"/>
            <rFont val="Times New Roman"/>
            <family val="1"/>
          </rPr>
          <t>1 lent. Sporto pad. SUC + Švietimo pad. SUC + Privačios SUC</t>
        </r>
      </text>
    </comment>
    <comment ref="H148" authorId="3" shapeId="0" xr:uid="{00000000-0006-0000-0900-000005000000}">
      <text>
        <r>
          <rPr>
            <sz val="8"/>
            <color indexed="81"/>
            <rFont val="Times New Roman"/>
            <family val="1"/>
          </rPr>
          <t>1 lent. sporto klubų ir kitų sporto įstaigų (be sporto ugdymo centrų) sportuojantieji</t>
        </r>
        <r>
          <rPr>
            <sz val="8"/>
            <color indexed="81"/>
            <rFont val="Tahoma"/>
            <family val="2"/>
            <charset val="186"/>
          </rPr>
          <t xml:space="preserve">
</t>
        </r>
      </text>
    </comment>
    <comment ref="L149" authorId="3" shapeId="0" xr:uid="{00000000-0006-0000-0900-000006000000}">
      <text>
        <r>
          <rPr>
            <sz val="8"/>
            <color indexed="81"/>
            <rFont val="Times New Roman"/>
            <family val="1"/>
          </rPr>
          <t>Turi būti visi "0"</t>
        </r>
      </text>
    </comment>
    <comment ref="AL151" authorId="3" shapeId="0" xr:uid="{00000000-0006-0000-0900-000007000000}">
      <text>
        <r>
          <rPr>
            <sz val="8"/>
            <color indexed="81"/>
            <rFont val="Times New Roman"/>
            <family val="1"/>
          </rPr>
          <t>2.1 lent. Treneriai Iš viso pagal atitinkamą skiltį</t>
        </r>
        <r>
          <rPr>
            <sz val="8"/>
            <color indexed="81"/>
            <rFont val="Tahoma"/>
            <family val="2"/>
            <charset val="186"/>
          </rPr>
          <t xml:space="preserve">
</t>
        </r>
      </text>
    </comment>
    <comment ref="AL152" authorId="3" shapeId="0" xr:uid="{00000000-0006-0000-0900-000008000000}">
      <text>
        <r>
          <rPr>
            <sz val="8"/>
            <color indexed="81"/>
            <rFont val="Times New Roman"/>
            <family val="1"/>
          </rPr>
          <t>Turi būti visi "0"</t>
        </r>
        <r>
          <rPr>
            <sz val="8"/>
            <color indexed="81"/>
            <rFont val="Tahoma"/>
            <family val="2"/>
            <charset val="186"/>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Vartotojas</author>
    <author>Edgaras</author>
    <author>User</author>
  </authors>
  <commentList>
    <comment ref="A1" authorId="0" shapeId="0" xr:uid="{00000000-0006-0000-0A00-000001000000}">
      <text>
        <r>
          <rPr>
            <sz val="9"/>
            <color indexed="81"/>
            <rFont val="Tahoma"/>
            <family val="2"/>
            <charset val="186"/>
          </rPr>
          <t>Pavadinimas automatiškai užsipildo užpildžius SUC1 formos pradinį puslapį</t>
        </r>
      </text>
    </comment>
    <comment ref="A3" authorId="0" shapeId="0" xr:uid="{00000000-0006-0000-0A00-000002000000}">
      <text>
        <r>
          <rPr>
            <b/>
            <sz val="6"/>
            <color indexed="81"/>
            <rFont val="Tahoma"/>
            <family val="2"/>
          </rPr>
          <t>Nurodomos tik nuosavos sporto bazės.</t>
        </r>
        <r>
          <rPr>
            <sz val="6"/>
            <color indexed="81"/>
            <rFont val="Tahoma"/>
            <family val="2"/>
            <charset val="186"/>
          </rPr>
          <t xml:space="preserve"> Jeigu bazė nuomojama arba naudojama pagal panaudos sutartį, tai tokią bazę nurodo tik organizacija, tos bazės savininkė.</t>
        </r>
      </text>
    </comment>
    <comment ref="M4" authorId="1" shapeId="0" xr:uid="{00000000-0006-0000-0A00-000003000000}">
      <text>
        <r>
          <rPr>
            <sz val="9"/>
            <color indexed="81"/>
            <rFont val="Tahoma"/>
            <family val="2"/>
          </rPr>
          <t>Iki reorganizacijos anksčiau buvo vadinamos „Aukštesniosios mokyklos“</t>
        </r>
      </text>
    </comment>
    <comment ref="J5" authorId="2" shapeId="0" xr:uid="{00000000-0006-0000-0A00-000004000000}">
      <text>
        <r>
          <rPr>
            <b/>
            <sz val="8"/>
            <color indexed="81"/>
            <rFont val="Tahoma"/>
            <family val="2"/>
            <charset val="186"/>
          </rPr>
          <t>8, 9, 10 stulpeliai užsipildo automatiškai užpildžius SUC-1 formos bazių lenetelę</t>
        </r>
        <r>
          <rPr>
            <sz val="8"/>
            <color indexed="81"/>
            <rFont val="Tahoma"/>
            <family val="2"/>
            <charset val="186"/>
          </rPr>
          <t xml:space="preserve">
</t>
        </r>
      </text>
    </comment>
    <comment ref="B6" authorId="0" shapeId="0" xr:uid="{00000000-0006-0000-0A00-000005000000}">
      <text>
        <r>
          <rPr>
            <b/>
            <sz val="6"/>
            <color indexed="81"/>
            <rFont val="Tahoma"/>
            <family val="2"/>
            <charset val="186"/>
          </rPr>
          <t xml:space="preserve">„Universalios sporto arenos“ </t>
        </r>
        <r>
          <rPr>
            <sz val="6"/>
            <color indexed="81"/>
            <rFont val="Tahoma"/>
            <family val="2"/>
            <charset val="186"/>
          </rPr>
          <t>– sporto, kultūros ir kitiems renginiams skirtas statinys, turintis ne mažiau kaip 500 vietų tribūnas žiūrovams.</t>
        </r>
      </text>
    </comment>
    <comment ref="B7" authorId="0" shapeId="0" xr:uid="{00000000-0006-0000-0A00-000006000000}">
      <text>
        <r>
          <rPr>
            <b/>
            <sz val="6"/>
            <color indexed="81"/>
            <rFont val="Tahoma"/>
            <family val="2"/>
            <charset val="186"/>
          </rPr>
          <t xml:space="preserve">„Sporto kompleksai“ </t>
        </r>
        <r>
          <rPr>
            <sz val="6"/>
            <color indexed="81"/>
            <rFont val="Tahoma"/>
            <family val="2"/>
            <charset val="186"/>
          </rPr>
          <t>– sporto bazės, kuriose vienu metu gali vykti kelių sporto šakų varžybos arba pratybos.</t>
        </r>
      </text>
    </comment>
    <comment ref="B43" authorId="0" shapeId="0" xr:uid="{00000000-0006-0000-0A00-000007000000}">
      <text>
        <r>
          <rPr>
            <b/>
            <sz val="6"/>
            <color indexed="81"/>
            <rFont val="Tahoma"/>
            <family val="2"/>
            <charset val="186"/>
          </rPr>
          <t xml:space="preserve">„Universalios dirbtinės dangos sporto aikštelės“ </t>
        </r>
        <r>
          <rPr>
            <sz val="6"/>
            <color indexed="81"/>
            <rFont val="Tahoma"/>
            <family val="2"/>
            <charset val="186"/>
          </rPr>
          <t>– nurodomos ne mažesnės kaip 20 × 40 m lauko aikštelės su dirbtine danga ir aptvaru.</t>
        </r>
      </text>
    </comment>
    <comment ref="B44" authorId="0" shapeId="0" xr:uid="{00000000-0006-0000-0A00-000008000000}">
      <text>
        <r>
          <rPr>
            <b/>
            <sz val="6"/>
            <color indexed="81"/>
            <rFont val="Tahoma"/>
            <family val="2"/>
            <charset val="186"/>
          </rPr>
          <t>„Dviračių takai (km)“</t>
        </r>
        <r>
          <rPr>
            <sz val="6"/>
            <color indexed="81"/>
            <rFont val="Tahoma"/>
            <family val="2"/>
            <charset val="186"/>
          </rPr>
          <t xml:space="preserve"> – nurodomas bendras dviračių takų ilgis kilometrais.</t>
        </r>
      </text>
    </comment>
    <comment ref="B47" authorId="0" shapeId="0" xr:uid="{00000000-0006-0000-0A00-000009000000}">
      <text>
        <r>
          <rPr>
            <b/>
            <sz val="6"/>
            <color indexed="81"/>
            <rFont val="Tahoma"/>
            <family val="2"/>
            <charset val="186"/>
          </rPr>
          <t>„Dviračių takai (km)“</t>
        </r>
        <r>
          <rPr>
            <sz val="6"/>
            <color indexed="81"/>
            <rFont val="Tahoma"/>
            <family val="2"/>
            <charset val="186"/>
          </rPr>
          <t xml:space="preserve"> – nurodomas bendras dviračių takų ilgis kilometrais.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Vartotojas</author>
    <author>Edgaras</author>
    <author>User</author>
    <author>Jolanta</author>
  </authors>
  <commentList>
    <comment ref="A1" authorId="0" shapeId="0" xr:uid="{00000000-0006-0000-0B00-000001000000}">
      <text>
        <r>
          <rPr>
            <sz val="9"/>
            <color indexed="81"/>
            <rFont val="Tahoma"/>
            <family val="2"/>
            <charset val="186"/>
          </rPr>
          <t>Pavadinimas automatiškai užsipildo užpildžius SUC1 formos pradinį puslapį</t>
        </r>
      </text>
    </comment>
    <comment ref="A4" authorId="0" shapeId="0" xr:uid="{00000000-0006-0000-0B00-000002000000}">
      <text>
        <r>
          <rPr>
            <sz val="8"/>
            <color indexed="81"/>
            <rFont val="Tahoma"/>
            <family val="2"/>
            <charset val="186"/>
          </rPr>
          <t>Visi skaičiai turi būti paremti buhalterinės apskaitos dokumentais.</t>
        </r>
      </text>
    </comment>
    <comment ref="D6" authorId="1" shapeId="0" xr:uid="{00000000-0006-0000-0B00-000003000000}">
      <text>
        <r>
          <rPr>
            <b/>
            <sz val="9"/>
            <color indexed="81"/>
            <rFont val="Tahoma"/>
            <family val="2"/>
          </rPr>
          <t>Savivaldybės lėšos skirtos sporto organizacijoms ir sporto bazėms</t>
        </r>
      </text>
    </comment>
    <comment ref="D10" authorId="2" shapeId="0" xr:uid="{00000000-0006-0000-0B00-000004000000}">
      <text>
        <r>
          <rPr>
            <sz val="8"/>
            <color indexed="81"/>
            <rFont val="Tahoma"/>
            <family val="2"/>
          </rPr>
          <t>Lėšos įsirašo automatiškai, užpildžius sporto įmonių, įstaigų ir organizacijų pajamas bei Sporto bazių statybai ir remontui skiriamas lėšas</t>
        </r>
      </text>
    </comment>
    <comment ref="F10" authorId="2" shapeId="0" xr:uid="{00000000-0006-0000-0B00-000005000000}">
      <text>
        <r>
          <rPr>
            <sz val="8"/>
            <color indexed="81"/>
            <rFont val="Tahoma"/>
            <family val="2"/>
          </rPr>
          <t>Įrašyti tik skaičius, be taškų ir kablelių. Pvz., 12345 - tai reikštų 12 tūkst.  345</t>
        </r>
      </text>
    </comment>
    <comment ref="O12" authorId="2" shapeId="0" xr:uid="{00000000-0006-0000-0B00-000006000000}">
      <text>
        <r>
          <rPr>
            <b/>
            <sz val="8"/>
            <color indexed="81"/>
            <rFont val="Tahoma"/>
            <family val="2"/>
            <charset val="186"/>
          </rPr>
          <t>Pastaba: Lėšos nurodomos tūkstančiais eurų</t>
        </r>
        <r>
          <rPr>
            <sz val="8"/>
            <color indexed="81"/>
            <rFont val="Tahoma"/>
            <family val="2"/>
            <charset val="186"/>
          </rPr>
          <t xml:space="preserve">
</t>
        </r>
      </text>
    </comment>
    <comment ref="O18" authorId="1" shapeId="0" xr:uid="{00000000-0006-0000-0B00-000007000000}">
      <text>
        <r>
          <rPr>
            <b/>
            <sz val="9"/>
            <color indexed="81"/>
            <rFont val="Tahoma"/>
            <family val="2"/>
          </rPr>
          <t>4.3 lentelės išlaidų suma. Šis langelis automatiškai užspilidys už pildžius minėtą lentelę.</t>
        </r>
        <r>
          <rPr>
            <sz val="9"/>
            <color indexed="81"/>
            <rFont val="Tahoma"/>
            <family val="2"/>
          </rPr>
          <t xml:space="preserve">
</t>
        </r>
      </text>
    </comment>
    <comment ref="Q18" authorId="3" shapeId="0" xr:uid="{00000000-0006-0000-0B00-000008000000}">
      <text>
        <r>
          <rPr>
            <b/>
            <sz val="8"/>
            <color indexed="81"/>
            <rFont val="Tahoma"/>
            <family val="2"/>
          </rPr>
          <t>Nepanaudotos lėšos</t>
        </r>
        <r>
          <rPr>
            <sz val="8"/>
            <color indexed="81"/>
            <rFont val="Tahoma"/>
            <family val="2"/>
          </rPr>
          <t xml:space="preserve">
Pajamos – (minus) išlaidos</t>
        </r>
        <r>
          <rPr>
            <sz val="8"/>
            <color indexed="81"/>
            <rFont val="Tahoma"/>
            <family val="2"/>
            <charset val="186"/>
          </rPr>
          <t xml:space="preserve">
</t>
        </r>
      </text>
    </comment>
    <comment ref="O23" authorId="2" shapeId="0" xr:uid="{00000000-0006-0000-0B00-000009000000}">
      <text>
        <r>
          <rPr>
            <b/>
            <sz val="8"/>
            <color indexed="81"/>
            <rFont val="Tahoma"/>
            <family val="2"/>
            <charset val="186"/>
          </rPr>
          <t>Eilutė automatiškai užsipildo užpildžius SUC1 formą</t>
        </r>
      </text>
    </comment>
    <comment ref="O24" authorId="2" shapeId="0" xr:uid="{00000000-0006-0000-0B00-00000A000000}">
      <text>
        <r>
          <rPr>
            <b/>
            <sz val="8"/>
            <color indexed="81"/>
            <rFont val="Tahoma"/>
            <family val="2"/>
            <charset val="186"/>
          </rPr>
          <t>Eilutė automatiškai užsipildo užpildžius SUC1 formą</t>
        </r>
      </text>
    </comment>
    <comment ref="O25" authorId="2" shapeId="0" xr:uid="{00000000-0006-0000-0B00-00000B000000}">
      <text>
        <r>
          <rPr>
            <b/>
            <sz val="8"/>
            <color indexed="81"/>
            <rFont val="Tahoma"/>
            <family val="2"/>
            <charset val="186"/>
          </rPr>
          <t>Eilutės automatiškai užsipildo užpildžius SUC-1 formą</t>
        </r>
      </text>
    </comment>
    <comment ref="M36" authorId="0" shapeId="0" xr:uid="{00000000-0006-0000-0B00-00000C000000}">
      <text>
        <r>
          <rPr>
            <sz val="8.5"/>
            <color indexed="81"/>
            <rFont val="Tahoma"/>
            <family val="2"/>
            <charset val="186"/>
          </rPr>
          <t>Procentas skaičiuojamas automatiškai</t>
        </r>
      </text>
    </comment>
    <comment ref="E46" authorId="0" shapeId="0" xr:uid="{00000000-0006-0000-0B00-00000D000000}">
      <text>
        <r>
          <rPr>
            <sz val="8.5"/>
            <color indexed="81"/>
            <rFont val="Tahoma"/>
            <family val="2"/>
            <charset val="186"/>
          </rPr>
          <t>Data įrašoma automatiškai. Jei ji neteisinga, ištrinkite ir įrašykite rankiniu būdu</t>
        </r>
      </text>
    </comment>
  </commentList>
</comments>
</file>

<file path=xl/sharedStrings.xml><?xml version="1.0" encoding="utf-8"?>
<sst xmlns="http://schemas.openxmlformats.org/spreadsheetml/2006/main" count="1560" uniqueCount="634">
  <si>
    <t>Kodas registre</t>
  </si>
  <si>
    <t>Forma Nr. SUC-1</t>
  </si>
  <si>
    <t>PATVIRTINTA</t>
  </si>
  <si>
    <t>Lietuvos sporto centro direktoriaus 2025 m. sausio 27 d.</t>
  </si>
  <si>
    <t>įsakymu Nr. V-8</t>
  </si>
  <si>
    <t>SUDERINTA</t>
  </si>
  <si>
    <t>Valstybės duomenų agentūros 2024 m. sausio 18 d. raštu Nr. SD-64</t>
  </si>
  <si>
    <t>Pateikiama:</t>
  </si>
  <si>
    <t>Pasiteirauti: tel. +370 619 28 206, el. p. statistika@lscentras.lt.</t>
  </si>
  <si>
    <r>
      <t xml:space="preserve">1. </t>
    </r>
    <r>
      <rPr>
        <sz val="7"/>
        <rFont val="Times New Roman"/>
        <family val="1"/>
        <charset val="186"/>
      </rPr>
      <t xml:space="preserve">Miesto, rajono, savivaldybės sporto padaliniui kasmet </t>
    </r>
  </si>
  <si>
    <t>2. Lietuvos sporto centrui kasmet</t>
  </si>
  <si>
    <t>(Sportininkų ugdymo centro(-ų) pavadinimas(-ai))</t>
  </si>
  <si>
    <t>(adresas, telefonas, el. paštas)</t>
  </si>
  <si>
    <t>(miesto, rajono, savivaldybės sporto padalinio padalinio pavadinimas)</t>
  </si>
  <si>
    <t>SPORTININKŲ UGDYMO CENTRŲ SUVESTINĖ METINĖ 2024 M. STATISTINĖ ATASKAITA</t>
  </si>
  <si>
    <t>1. Bendrieji duomenys</t>
  </si>
  <si>
    <t>Eil. Nr.</t>
  </si>
  <si>
    <t>Sporto šaka (ir/arba disciplina)</t>
  </si>
  <si>
    <t>Moksleivių (sportininkų) skaičius kalendorinių metų pabaigoje</t>
  </si>
  <si>
    <t>Mokomųjų grupių skaičius kalendorinių metų pabaigoje</t>
  </si>
  <si>
    <t>Meistriškumo pakopų (MP)  rodikliai metų pabaigoje</t>
  </si>
  <si>
    <t>18 metų  ir jaunesni</t>
  </si>
  <si>
    <t>19-29 metų</t>
  </si>
  <si>
    <t xml:space="preserve">30 ir daugiau metų </t>
  </si>
  <si>
    <r>
      <t xml:space="preserve">Iš </t>
    </r>
    <r>
      <rPr>
        <b/>
        <sz val="8"/>
        <rFont val="Times New Roman"/>
        <family val="1"/>
      </rPr>
      <t>viso</t>
    </r>
    <r>
      <rPr>
        <sz val="8"/>
        <rFont val="Times New Roman"/>
        <family val="1"/>
      </rPr>
      <t xml:space="preserve">  </t>
    </r>
  </si>
  <si>
    <t>Iš jų merginų, moterų</t>
  </si>
  <si>
    <t>Pradinio rengimo, neformalaus ugdymo</t>
  </si>
  <si>
    <t>Meistriškumo ugdymo</t>
  </si>
  <si>
    <t>Meistriškumo tobulinimo</t>
  </si>
  <si>
    <t>Aukšto meistriškumo</t>
  </si>
  <si>
    <t>Iš viso</t>
  </si>
  <si>
    <t>MP7-9</t>
  </si>
  <si>
    <t>MP6</t>
  </si>
  <si>
    <t>MP5</t>
  </si>
  <si>
    <t>MP4</t>
  </si>
  <si>
    <t>MP3</t>
  </si>
  <si>
    <t>MP2</t>
  </si>
  <si>
    <t>MP1</t>
  </si>
  <si>
    <t>Į olimpinių žaidynių programą įtrauktos sporto šakos</t>
  </si>
  <si>
    <t>Badmintonas</t>
  </si>
  <si>
    <t>Baidarių ir kanojų irklavimas</t>
  </si>
  <si>
    <t>Banglenčių sportas</t>
  </si>
  <si>
    <t>Beisbolas*</t>
  </si>
  <si>
    <t>Beisbolas (softbolas)*</t>
  </si>
  <si>
    <t>Biatlonas</t>
  </si>
  <si>
    <t>Bobslėjus</t>
  </si>
  <si>
    <t>Boksas</t>
  </si>
  <si>
    <t>Breikas</t>
  </si>
  <si>
    <t>Buriavimas</t>
  </si>
  <si>
    <t>Čiuožimas (dailusis)</t>
  </si>
  <si>
    <t>Čiuožimas (greitasis)</t>
  </si>
  <si>
    <t>Dviračių sportas (plentas)</t>
  </si>
  <si>
    <t>Dviračių sportas (trekas)</t>
  </si>
  <si>
    <t>Dviračių sportas (kalnų)</t>
  </si>
  <si>
    <t>Dviračių sportas (mažųjų dviračių kroso)</t>
  </si>
  <si>
    <t>Dziudo</t>
  </si>
  <si>
    <t>Fechtavimasis</t>
  </si>
  <si>
    <t>Futbolas</t>
  </si>
  <si>
    <t>Gimnastika (sportinė)</t>
  </si>
  <si>
    <t>Gimnastika (meninė)</t>
  </si>
  <si>
    <t>Gimnastika (akr. šuoliai ant batuto)</t>
  </si>
  <si>
    <t>Golfas</t>
  </si>
  <si>
    <t>Imtynės (graikų ir romėnų)</t>
  </si>
  <si>
    <t>Imtynės (laisvosios)</t>
  </si>
  <si>
    <t>Imtynės (moterų)</t>
  </si>
  <si>
    <t>Irklavimas</t>
  </si>
  <si>
    <t>Karatė (WKF)</t>
  </si>
  <si>
    <t>Kerlingas (akmenslydis)</t>
  </si>
  <si>
    <t>Krepšinis</t>
  </si>
  <si>
    <t xml:space="preserve">Laipiojimo sportas </t>
  </si>
  <si>
    <t>Ledo ritulys</t>
  </si>
  <si>
    <t>Lengvoji atletika</t>
  </si>
  <si>
    <t>Plaukimas</t>
  </si>
  <si>
    <t>Plaukimas (sinchroninis)</t>
  </si>
  <si>
    <t>Plaukimas (šuoliai į vandenį)</t>
  </si>
  <si>
    <t>Rankinis</t>
  </si>
  <si>
    <t>Regbis</t>
  </si>
  <si>
    <t>Riedlenčių sportas</t>
  </si>
  <si>
    <t>Rogučių sportas</t>
  </si>
  <si>
    <t>Skeletonas</t>
  </si>
  <si>
    <t>Slidinėjimas (lygumų)</t>
  </si>
  <si>
    <t>Slidinėjimas (kalnų)</t>
  </si>
  <si>
    <t>Slidinėjimas (snieglenčių)</t>
  </si>
  <si>
    <t>Stalo tenisas</t>
  </si>
  <si>
    <t>Sunkioji atletika</t>
  </si>
  <si>
    <t>Šaudymas iš lanko</t>
  </si>
  <si>
    <t>Šaudymo sportas</t>
  </si>
  <si>
    <t>Šiuolaikinė penkiakovė</t>
  </si>
  <si>
    <t>Tekvondo (WTF)</t>
  </si>
  <si>
    <t>Tenisas</t>
  </si>
  <si>
    <t>Tinklinis</t>
  </si>
  <si>
    <t>Triatlonas</t>
  </si>
  <si>
    <t>Vandensvydis</t>
  </si>
  <si>
    <t>Žirgų sportas</t>
  </si>
  <si>
    <t>Žolės riedulys</t>
  </si>
  <si>
    <t>Iš viso:</t>
  </si>
  <si>
    <t>Iš jų:</t>
  </si>
  <si>
    <t>Sporto padalinio SUC</t>
  </si>
  <si>
    <t>Švietimo padalinio SUC</t>
  </si>
  <si>
    <t>Privačių asmenų SUC</t>
  </si>
  <si>
    <t>Kitos sporto šakos</t>
  </si>
  <si>
    <t>Alpinizmas</t>
  </si>
  <si>
    <t>Baidarių (kanu) polo</t>
  </si>
  <si>
    <t>Boulingas</t>
  </si>
  <si>
    <t>Biliardas</t>
  </si>
  <si>
    <t>Bočia</t>
  </si>
  <si>
    <t>Džiudžitsu (ju-jitsu)</t>
  </si>
  <si>
    <t>Funkcinis sportas</t>
  </si>
  <si>
    <t>Galiūnų sportas</t>
  </si>
  <si>
    <t>Gimnastika (aerobinė)</t>
  </si>
  <si>
    <t>Gimnastika (akr.i šuoliai ant takelio)</t>
  </si>
  <si>
    <t>Gimnastika (sportinė akrobatika)</t>
  </si>
  <si>
    <t xml:space="preserve">Gimnastika visiems </t>
  </si>
  <si>
    <t>Imtynės už diržų (Alyšo imtynės)</t>
  </si>
  <si>
    <t>Jėgos trikovė</t>
  </si>
  <si>
    <t>Kendo</t>
  </si>
  <si>
    <t>Kikboksas</t>
  </si>
  <si>
    <t>Kiokušin karatė</t>
  </si>
  <si>
    <t>Kudo</t>
  </si>
  <si>
    <t>Kultūrizmas ir fitnesas (kūno rengyba) (IFBB)</t>
  </si>
  <si>
    <t>Kultūrizmas ir fitnesas (kūno rengyba)  (NABBA, WABBA)</t>
  </si>
  <si>
    <t>Lietuviškas ritinis</t>
  </si>
  <si>
    <t>Muay thai</t>
  </si>
  <si>
    <t>Orientavimosi sportas</t>
  </si>
  <si>
    <t>Pankrationas</t>
  </si>
  <si>
    <t>Petankė</t>
  </si>
  <si>
    <t>Povandeninis plaukimas</t>
  </si>
  <si>
    <t>Pulas</t>
  </si>
  <si>
    <t>Rankų lenkimas</t>
  </si>
  <si>
    <t>Riedučių sportas</t>
  </si>
  <si>
    <t>Ringo</t>
  </si>
  <si>
    <t>Sambo</t>
  </si>
  <si>
    <t>Skraidančiojo disko žaidimai, lėkščiasvydis</t>
  </si>
  <si>
    <t>Skvošas</t>
  </si>
  <si>
    <t>Sumo</t>
  </si>
  <si>
    <t>Smiginis</t>
  </si>
  <si>
    <t>Sportinė žūklė</t>
  </si>
  <si>
    <t>Sportinė žūklė (kastingas)</t>
  </si>
  <si>
    <t>Sportiniai šokiai (išskyrus Breiką)</t>
  </si>
  <si>
    <t>Sportinis bridžas</t>
  </si>
  <si>
    <t>Svarsčių kilnojimas</t>
  </si>
  <si>
    <t>Šachmatai</t>
  </si>
  <si>
    <t>Šachmatai susirašinėjant</t>
  </si>
  <si>
    <t>Šachmatų kompozicijos</t>
  </si>
  <si>
    <t>Šaškės</t>
  </si>
  <si>
    <t>Universali kova</t>
  </si>
  <si>
    <t>Ušu</t>
  </si>
  <si>
    <t>Vandens slidės / vandenlentės</t>
  </si>
  <si>
    <t>Virvės traukimas</t>
  </si>
  <si>
    <t>Kitos dvikovinės sporto šakos (JKA karatė, lao tai, niat-nam, šidokan, šotokan karatė,  tekvondo (ITF), tradicinis aikido, tradicinis karatė ir t.t.)</t>
  </si>
  <si>
    <t>Kitos sporto šakos ar fizinės veiklos (bėgimo mėgėjai, keliautojų sportas, dailioji mankšta  ir t.t.)</t>
  </si>
  <si>
    <t>Iš viso kitų sporto šakų:</t>
  </si>
  <si>
    <t>Neįgaliųjų sportas</t>
  </si>
  <si>
    <t>Regėjimo neįgaliųjų</t>
  </si>
  <si>
    <t>Judėjimo neįgaliųjų</t>
  </si>
  <si>
    <t>Klausos neįgaliųjų</t>
  </si>
  <si>
    <t>Intelekto neįgaliųjų</t>
  </si>
  <si>
    <t>Iš viso neįgaliųjų:</t>
  </si>
  <si>
    <t>IŠ VISO olimpinių, kitų ir neįgaliųjų sporto šakų:</t>
  </si>
  <si>
    <t>IŠ VISO 2024 m.:</t>
  </si>
  <si>
    <t>*</t>
  </si>
  <si>
    <t>Šios sporto šakos laikinai buvo neįtrauktos į Olimpinių žaidynių programą, bet nuo 2028 metų vėl bus įtrauktos.</t>
  </si>
  <si>
    <t>**</t>
  </si>
  <si>
    <t>Sporto šaka (ir/arba disciplina), kurios tarptautinė sporto šakos (ir/arba disciplinos) federacija nėra pripažinusi Pasaulinio antidopingo kodekso.</t>
  </si>
  <si>
    <t>2. 2024 M. AUKŠTO MEISTRIŠKUMO IR FIZINIO AKTYVUMO TRENERIAI IR INSTRUKTORIAI</t>
  </si>
  <si>
    <t>Aukštasis meistriškumas (AM)</t>
  </si>
  <si>
    <t>Fizinis aktyvumas (FA)</t>
  </si>
  <si>
    <t>Savanoriai</t>
  </si>
  <si>
    <t>AM Sporto treneriai</t>
  </si>
  <si>
    <t>AM Sporto instruktoriai</t>
  </si>
  <si>
    <t>FA treneriai</t>
  </si>
  <si>
    <t>FA instruktoriai</t>
  </si>
  <si>
    <t xml:space="preserve">Iš viso </t>
  </si>
  <si>
    <t>Iš jų moterų</t>
  </si>
  <si>
    <t>Neturi kvalifikacinės kategorijos</t>
  </si>
  <si>
    <t>Turi kvalifikacines kategorijas</t>
  </si>
  <si>
    <t>Turi aukštąjį sporto studijų krypties išsilavinimą</t>
  </si>
  <si>
    <t>Baigęs mokymus aukštojoje mokykloje</t>
  </si>
  <si>
    <t>Turi veiklos leidimą</t>
  </si>
  <si>
    <t>Studijuojantis sporto arba fiz. aktyvumo krypties studijų programą</t>
  </si>
  <si>
    <t>Pirma</t>
  </si>
  <si>
    <t>Antra</t>
  </si>
  <si>
    <t>Trečia</t>
  </si>
  <si>
    <t>Ketvirta</t>
  </si>
  <si>
    <t>Penkta</t>
  </si>
  <si>
    <t>Šešta</t>
  </si>
  <si>
    <t>Statistinės ataskaitos formos Nr. SUC-1, 2 lentelės rodiklių aprašymas</t>
  </si>
  <si>
    <r>
      <t xml:space="preserve">5 skiltyje </t>
    </r>
    <r>
      <rPr>
        <sz val="10"/>
        <rFont val="Times New Roman"/>
        <family val="1"/>
      </rPr>
      <t>„Neturi kvalifikacinės kategorijos“ nurodomi treneriai neįgiję kvalifikacinės kategorijos.</t>
    </r>
  </si>
  <si>
    <r>
      <t>6-11 skiltyse</t>
    </r>
    <r>
      <rPr>
        <sz val="10"/>
        <rFont val="Times New Roman"/>
        <family val="1"/>
      </rPr>
      <t xml:space="preserve"> „Turi kvalifikacines kategorijas“ nurodoma tik aukščiausia galiojanti trenerio kategorija:
</t>
    </r>
    <r>
      <rPr>
        <b/>
        <sz val="10"/>
        <rFont val="Times New Roman"/>
        <family val="1"/>
      </rPr>
      <t>Pastaba:</t>
    </r>
    <r>
      <rPr>
        <sz val="10"/>
        <rFont val="Times New Roman"/>
        <family val="1"/>
      </rPr>
      <t xml:space="preserve"> Iki 2017-02-10 įgytos kvalifikacinėms kategorijoms prilyginamos tokiu principu: tarptautinės kategorijos trenerio (trenerio eksperto) kvalifikacinė kategorija prilyginama penktai kvalifikacinei kategorijai, nacionalinio sporto trenerio (trenerio metodininko) kvalifikacinė kategorija – trečiai kvalifikacinei kategorijai, Lietuvos sporto trenerio (vyresniojo trenerio) kvalifikacinė kategorija – pirmai kvalifikacinei kategorijai.</t>
    </r>
  </si>
  <si>
    <t>Aukšto meistriškumo sporto treneris – asmuo, vadovaujantis sportininko (-ų) aukšto meistriškumo sporto pratyboms, rengiantis jį (juos) aukšto meistriškumo sporto varžyboms ir (ar) jam (jiems) vadovaujantis šiose varžybose.</t>
  </si>
  <si>
    <t>Fizinio aktyvumo ar aukšto meistriškumo sporto instruktorius (toliau – instruktorius) – asmuo, talkinantis fizinio aktyvumo ar aukšto meistriškumo sporto treneriui.</t>
  </si>
  <si>
    <t>Fizinio aktyvumo treneris – asmuo, vadovaujantis asmens (-ų) fizinio aktyvumo veiklai ir (arba) šviečiantis visuomenę sporto, fizinio aktyvumo klausimais.</t>
  </si>
  <si>
    <t>3. 2024 M. KITI DUOMENYS IR VEIKLOS REZULTATAI</t>
  </si>
  <si>
    <t>3.1. Darbuotojai, varžybos,  stovyklos ir perengti sportininkai</t>
  </si>
  <si>
    <t>Sporto mokymo įstaigų priklausomybė</t>
  </si>
  <si>
    <t>Darbuotojai (be trenerių, aukšto meistriškumo ir fizinio aktyvumo specialistų, instruktorių)</t>
  </si>
  <si>
    <t>SURENGTA</t>
  </si>
  <si>
    <t>Išmokyta plaukti****</t>
  </si>
  <si>
    <t>Parengta sportininkų</t>
  </si>
  <si>
    <t>Yra teisėjų</t>
  </si>
  <si>
    <t>Sporto vadybininkai (organizatoriai)</t>
  </si>
  <si>
    <t>Kiti</t>
  </si>
  <si>
    <t>Aukšto meistriškumo sporto varžybų*</t>
  </si>
  <si>
    <t>Fizinio aktyvumo renginių**</t>
  </si>
  <si>
    <t>Aukšto meistriškumo stovyklų</t>
  </si>
  <si>
    <t>Kvalifikacijos kėlimo seminarų, konferencijų</t>
  </si>
  <si>
    <t>Nacionalinės kategorijos</t>
  </si>
  <si>
    <t>Tarptautinės kategorijos</t>
  </si>
  <si>
    <t>Kitų kategorijų</t>
  </si>
  <si>
    <t>Turi aukštąjį sporto studijų  krypties išsilavinimą</t>
  </si>
  <si>
    <t xml:space="preserve"> Olimpinės rinktinės narių*****</t>
  </si>
  <si>
    <t>Olimpinės rinktinės kandidatų</t>
  </si>
  <si>
    <t>Nacionalinės rinktinės narių</t>
  </si>
  <si>
    <t>Jaunimo rinktinės narių</t>
  </si>
  <si>
    <t>Jaunių rinktinės narių</t>
  </si>
  <si>
    <t>Varžybų sk.</t>
  </si>
  <si>
    <t>Dalyvių sk.</t>
  </si>
  <si>
    <t>Renginių sk.</t>
  </si>
  <si>
    <t>Stovyklų sk.</t>
  </si>
  <si>
    <t>Dienų sk.</t>
  </si>
  <si>
    <t>Dalyvių sk.***</t>
  </si>
  <si>
    <t>1.</t>
  </si>
  <si>
    <t>2.</t>
  </si>
  <si>
    <t>3.</t>
  </si>
  <si>
    <t>*         – Aukšto meistriškumo sporto varžybos (toliau – sporto varžybos) – sporto šakos federacijos, kuri yra tarptautinės (pasaulio) sporto šakos federacijos narė, arba jos įgalioto juridinio asmens organizuojamas jaunių, jaunimo ar suaugusiųjų, išskyrus veteranus, amžiaus grupės sporto renginys arba tarptautinės aukšto meistriškumo sporto varžybos ar tarptautinių subjektų organizuojamos tarptautinės aukšto meistriškumo sporto varžybos, organizuojami kaip tos sporto šakos sporto varžybų sistemos sudedamoji dalis ir vykdomi pagal iš anksto paskelbtus nuostatus ir tarptautinės nevyriausybinės sporto organizacijos ar sporto šakos federacijos patvirtintas sporto šakos (-ų) taisykles (tiek, kiek tai neprieštarauja tarptautinės sporto šakos federacijos patvirtintoms taisyklėms).</t>
  </si>
  <si>
    <t>**       –  Fizinio aktyvumo renginiai – mėgėjų sporto varžybos, sporto festivaliai, šventės, konkursai ir kitos visapusiško ugdymo, sveikatos stiprinimo ir palaikymo, ligų profilaktikos priemonės, skirtos įvairių socialinių grupių gyventojams (vaikams, mokiniams, studentams, neįgaliesiems, darbininkams, tarnautojams, pagyvenusiems žmonėms, veteranams), šių renginių pagrindinis tikslas yra ne sportinių rezultatų siekimas, o dalyvavimas. Renginiai susije su fizine veikla, kuria siekiama stiprinti sveikatą, tobulinti fizines ir psichines savybes bei įgūdžius neturint tikslo pasirengti aukšto meistriškumo sporto varžyboms ir (ar) dalyvauti jose, taip pat veikla šviečiant visuomenę sporto, fizinio aktyvumo ir jais pasiekiamo sveikatos stiprinimo klausimais.</t>
  </si>
  <si>
    <r>
      <t xml:space="preserve">***      – </t>
    </r>
    <r>
      <rPr>
        <b/>
        <sz val="11"/>
        <rFont val="TimesLT"/>
        <charset val="186"/>
      </rPr>
      <t>stovyklose dalyvavusiųjų skaičius, kur tas pats asmuo kiekvieną dieną laikomas atskiru dalyviu</t>
    </r>
    <r>
      <rPr>
        <sz val="11"/>
        <rFont val="TimesLT"/>
        <charset val="186"/>
      </rPr>
      <t xml:space="preserve"> (pvz. 2 dienų stovykloje dalyvavo 48 asmenys</t>
    </r>
  </si>
  <si>
    <t xml:space="preserve">  tokiu atveju iš viso būtų 96 dalyviai, o jei 5 d. dalyvavo 3 asmenys, iš viso būtų 15 dalyvių). </t>
  </si>
  <si>
    <t>Aukšto meistriškumo sporto treniruočių stovyklos – aukšto meistriškumo sporto pratybų proceso dalis, kai vykdomas tikslingas apibrėžtos trukmės sportininko rengimas, siekiant įvertinti sportininko pasiektą parengtumo lygį ir šį lygį pakelti prieš konkrečias aukšto meistriškumo sporto varžybas.</t>
  </si>
  <si>
    <t>****</t>
  </si>
  <si>
    <t>– dalyvavę mokymo plaukti pratybose ir išmokę nuplaukti 25 m.</t>
  </si>
  <si>
    <t>*****</t>
  </si>
  <si>
    <t>– pildoma tik už metus, kai vyko Olimpinės žaidynės.</t>
  </si>
  <si>
    <t>4. 2024 M. FINANSAI (tūkst. eurų)</t>
  </si>
  <si>
    <t>Finansavimas (tūkst. eurų)</t>
  </si>
  <si>
    <t>Pajamų šaltiniai</t>
  </si>
  <si>
    <t>Išlaidos</t>
  </si>
  <si>
    <t>Valstybės biudžetas</t>
  </si>
  <si>
    <t>Savivaldybės biudžetas</t>
  </si>
  <si>
    <t>Surinkta iš SUC moksleivių</t>
  </si>
  <si>
    <t>Ūkinė komercinė veikla</t>
  </si>
  <si>
    <t>Lietuvos tautinis olimpinis komitetas (LTOK)</t>
  </si>
  <si>
    <t>Rėmėjai ir kiti šaltiniai</t>
  </si>
  <si>
    <t>Iš viso pajamų</t>
  </si>
  <si>
    <t>Darbo užmokesčiui treneriams</t>
  </si>
  <si>
    <t xml:space="preserve">Darbo užmokesčiui  kitiems darbuotojams </t>
  </si>
  <si>
    <t>Mokomajam sportiniam darbui ir varžyboms</t>
  </si>
  <si>
    <t>Įsigijimams</t>
  </si>
  <si>
    <t>Sporto bazių ir kitų patalpų nuomai</t>
  </si>
  <si>
    <t xml:space="preserve">Draudimas </t>
  </si>
  <si>
    <t>Transportas</t>
  </si>
  <si>
    <t>Komunalinės paslaugos</t>
  </si>
  <si>
    <t>Kitos išlaidos</t>
  </si>
  <si>
    <t>Iš viso išlaidų</t>
  </si>
  <si>
    <t>LR Švietimo, mokslo ir sporto ministerija</t>
  </si>
  <si>
    <t>Sporto rėmimo fondas</t>
  </si>
  <si>
    <t>Kitos ministerijos ir  valstybės institucijos</t>
  </si>
  <si>
    <t>Inventoriaus ir  ilgalaikio turto</t>
  </si>
  <si>
    <t>Medikamentams ir maisto papildams</t>
  </si>
  <si>
    <t>5. 2024 M. SPORTO BAZĖS (nuosavos)</t>
  </si>
  <si>
    <t>Universalios sporto arenos</t>
  </si>
  <si>
    <t>Sporto kompleksai</t>
  </si>
  <si>
    <t>Stadionai</t>
  </si>
  <si>
    <t>Lengvosios atletikos maniežai</t>
  </si>
  <si>
    <t>Futbolo maniežai</t>
  </si>
  <si>
    <t>Baseinai</t>
  </si>
  <si>
    <t>Salės</t>
  </si>
  <si>
    <t>Irklavimo sporto bazės</t>
  </si>
  <si>
    <t>Buriavimo sporto bazės</t>
  </si>
  <si>
    <t>Žirgų sporto maniežai</t>
  </si>
  <si>
    <t>Dviračių trekai</t>
  </si>
  <si>
    <t>Aerodromai</t>
  </si>
  <si>
    <t>Ledo arenos</t>
  </si>
  <si>
    <t>Šaudyklos</t>
  </si>
  <si>
    <t>Atviros sporto bazės</t>
  </si>
  <si>
    <t>Uždaros ir atviros slidinėjimo trasos</t>
  </si>
  <si>
    <t>Dviračių takai (km.)</t>
  </si>
  <si>
    <t>Su 3000 ir daugiau vietų tribūnomis</t>
  </si>
  <si>
    <t>50 m</t>
  </si>
  <si>
    <t>25 m</t>
  </si>
  <si>
    <t>Kiti   (12,5-25 m.)</t>
  </si>
  <si>
    <t>15x30 m ir didesnės</t>
  </si>
  <si>
    <t>24x12 m – 15x30 m</t>
  </si>
  <si>
    <t>Kitos</t>
  </si>
  <si>
    <t>atviros</t>
  </si>
  <si>
    <t>uždaros</t>
  </si>
  <si>
    <t>Krepšinio aikštelės</t>
  </si>
  <si>
    <t>Tinklinio aikštelės</t>
  </si>
  <si>
    <t>Futbolo aikštės</t>
  </si>
  <si>
    <t>Rankinio aikštelės</t>
  </si>
  <si>
    <t>Teniso aikštelės</t>
  </si>
  <si>
    <t>Automobilių kroso trasos</t>
  </si>
  <si>
    <t>Motokroso trasos</t>
  </si>
  <si>
    <t>Slidžių ir riedučių trasos</t>
  </si>
  <si>
    <t>BMX dviračių trasos</t>
  </si>
  <si>
    <t>Beisbolo aikštės</t>
  </si>
  <si>
    <t>Golfo aikštynai</t>
  </si>
  <si>
    <t>Hipodromai</t>
  </si>
  <si>
    <t>Kartodromai</t>
  </si>
  <si>
    <t>Universalios dirbtinės dangos sporto aikštelės</t>
  </si>
  <si>
    <t>Žolės riedulio aikštės</t>
  </si>
  <si>
    <t>Regbio aikštės</t>
  </si>
  <si>
    <t>5.1.</t>
  </si>
  <si>
    <t>5.2.</t>
  </si>
  <si>
    <t>8.1.</t>
  </si>
  <si>
    <t>8.2.</t>
  </si>
  <si>
    <t>8.3.</t>
  </si>
  <si>
    <t>9.1.</t>
  </si>
  <si>
    <t>9.2.</t>
  </si>
  <si>
    <t>9.3.</t>
  </si>
  <si>
    <t>16.1.</t>
  </si>
  <si>
    <t>16.2.</t>
  </si>
  <si>
    <t xml:space="preserve">Prašome nurodyti, kiek laiko skyrėte statistiniams duomenims parengti ir statistinei formai užpildyti (valandomis): </t>
  </si>
  <si>
    <t>Sportininkų ugdymo centro vadovas (-ai)</t>
  </si>
  <si>
    <t xml:space="preserve"> </t>
  </si>
  <si>
    <t>(parašas, vardas, pavardė)</t>
  </si>
  <si>
    <t>(data)</t>
  </si>
  <si>
    <t xml:space="preserve">Savivaldybės sporto padalinio vadovas   </t>
  </si>
  <si>
    <t xml:space="preserve">Sportininkų ugdymo centrų statistinės </t>
  </si>
  <si>
    <t>ataskaitos SUC-1 (metinės) priedas</t>
  </si>
  <si>
    <t>INFORMACIJA DĖL FIZINIO AKTYVUMO IR SPORTO STATISTINIO TYRIMO</t>
  </si>
  <si>
    <t>(VEIKLOS STATISTINĖ ATASKAITA SUC-1 (METINĖ))</t>
  </si>
  <si>
    <t>TEISINIS STATISTINIO TYRIMO PAGRINDAS</t>
  </si>
  <si>
    <t>Lietuvos Respublikos sporto įstatymas, 5 straipsnio 2 punktas.</t>
  </si>
  <si>
    <t xml:space="preserve">STATISTINIO TYRIMO TIKSLAS, RŪŠIS IR APIMTIS </t>
  </si>
  <si>
    <t>Statistinio tyrimo tikslas – parengti ir paskelbti metinę statistinę informaciją apie fizinį aktyvumą ir sportą, sporto organizacijų veiklą: sportininkus, asmenis, užsiimančius fizinio aktyvumo veikla,  trenerius, teisėjus, sporto ir sveikatingumo renginius, stovyklas, kvalifikacijos tobulinimo renginius, Lietuvos sportininkų laimėjimus pasaulio ir Europos čempionatuose, sporto bazes, finansus.</t>
  </si>
  <si>
    <t>Atliekamas ištisinis statistinis tyrimas.</t>
  </si>
  <si>
    <t>Statistinę ataskaitą pildo Savivaldybių sporto ugdymo centrai.</t>
  </si>
  <si>
    <t>STATISTINĖS INFORMACIJOS PASKELBIMO LAIKAS IR VIETA</t>
  </si>
  <si>
    <t xml:space="preserve">Liepos mėn. – Oficialiosios statistikos portale osp.stat.gov.lt, interneto svetainėse  smsm.lrv.lt, lscentras.lt               </t>
  </si>
  <si>
    <t>STATISTINIŲ DUOMENŲ PATEIKIMO PAREIGA</t>
  </si>
  <si>
    <t xml:space="preserve">Vadovaujantis Lietuvos Respublikos oficialiosios statistikos ir valstybės duomenų valdysenos įstatymu. </t>
  </si>
  <si>
    <r>
      <t>STATISTINIŲ DUOMENŲ KONFIDENCIALUMAS IR</t>
    </r>
    <r>
      <rPr>
        <sz val="10"/>
        <color theme="1"/>
        <rFont val="Times New Roman"/>
        <family val="1"/>
      </rPr>
      <t xml:space="preserve"> </t>
    </r>
    <r>
      <rPr>
        <b/>
        <sz val="10"/>
        <color theme="1"/>
        <rFont val="Times New Roman"/>
        <family val="1"/>
      </rPr>
      <t>ASMENS DUOMENŲ APSAUGA</t>
    </r>
  </si>
  <si>
    <t xml:space="preserve"> Informacija apie asmens duomenų apsaugą ir tvarkymą skelbiama </t>
  </si>
  <si>
    <t xml:space="preserve">https://lscentras.lt/lt/asmens-duomenu-apsauga. </t>
  </si>
  <si>
    <t>STATISTINIŲ DUOMENŲ PATEIKIMO TVARKOS PAŽEIDIMAS</t>
  </si>
  <si>
    <t>Lietuvos Respublikos administracinių nusižengimų kodekso 221 straipsnis.</t>
  </si>
  <si>
    <t>____________________</t>
  </si>
  <si>
    <t xml:space="preserve">  </t>
  </si>
  <si>
    <t>Forma Nr. KKS-1</t>
  </si>
  <si>
    <t xml:space="preserve">Lietuvos sporto centro direktoriaus 2025 m. sausio 27 d. įsakymu Nr. V-8 </t>
  </si>
  <si>
    <t>Miesto, rajono, savivaldybės sporto padalinys pristato Lietuvos sporto centrui kasmet</t>
  </si>
  <si>
    <t>Kartu pristatoma formos SUC-1 (visų sporto ugdymo centrų ir suvestinė jei yra daugiau nei vienas centras)</t>
  </si>
  <si>
    <t>(miesto (rajono) savivaldybės sporto padalinio pavadinimas)</t>
  </si>
  <si>
    <t>(adresas, telefonas, faksas, el. paštas)</t>
  </si>
  <si>
    <t>SPORTO 2024 M. STATISTINĖ ATASKAITA (METINĖ)</t>
  </si>
  <si>
    <t>1. DUOMENYS APIE ĮMONES, ĮSTAIGAS, ORGANIZACIJAS</t>
  </si>
  <si>
    <t>Organizacijų pavadinimai</t>
  </si>
  <si>
    <t>Organizacijų skaičius</t>
  </si>
  <si>
    <t>Sportuojančiųjų skaičius</t>
  </si>
  <si>
    <t>Išmokyta plaukti******</t>
  </si>
  <si>
    <t>18 metų ir jaunesni</t>
  </si>
  <si>
    <t>Aukšto meistriškumo sporto varžybų**</t>
  </si>
  <si>
    <t>Fizinio aktyvumo renginių***</t>
  </si>
  <si>
    <t>Aukšto meistriškumo stovyklų****</t>
  </si>
  <si>
    <t>Olimpinės rinktinės narių</t>
  </si>
  <si>
    <t>Dalyvių sk.*****</t>
  </si>
  <si>
    <t>Sporto klubai*</t>
  </si>
  <si>
    <t>Sporto viešosios įstaigos</t>
  </si>
  <si>
    <t>Miestų, rajonų sporto federacijos, sąjungos, asociacijos, komitetai*</t>
  </si>
  <si>
    <t>4.</t>
  </si>
  <si>
    <t>Sporto įmonės (AB, UAB)</t>
  </si>
  <si>
    <t>5.</t>
  </si>
  <si>
    <t>Savivaldybės administracijos sporto padalinys</t>
  </si>
  <si>
    <t>6.</t>
  </si>
  <si>
    <t>7.</t>
  </si>
  <si>
    <t>8.</t>
  </si>
  <si>
    <t>Privatūs SUC</t>
  </si>
  <si>
    <t>Iš viso 2024 m.:</t>
  </si>
  <si>
    <t>– klubai, įsteigti pagal Asociacijų įstatymą, ir universitetų sporto centrai, bendruomenės, jeigu jie turi įsteigę sekcijas, vykdo ir dalyvauja varžybose;</t>
  </si>
  <si>
    <t>**      – Aukšto meistriškumo sporto varžybos (toliau – sporto varžybos) – sporto šakos federacijos, kuri yra tarptautinės (pasaulio) sporto šakos federacijos narė, arba jos įgalioto juridinio asmens organizuojamas jaunių, jaunimo ar suaugusiųjų, išskyrus veteranus, amžiaus grupės sporto renginys arba tarptautinės aukšto meistriškumo sporto varžybos ar tarptautinių subjektų organizuojamos tarptautinės aukšto meistriškumo sporto varžybos, organizuojami kaip tos sporto šakos sporto varžybų sistemos sudedamoji dalis ir vykdomi pagal iš anksto paskelbtus nuostatus ir tarptautinės nevyriausybinės sporto organizacijos ar sporto šakos federacijos patvirtintas sporto šakos (-ų) taisykles (tiek, kiek tai neprieštarauja tarptautinės sporto šakos federacijos patvirtintoms taisyklėms).</t>
  </si>
  <si>
    <t>**       –  Fizinio aktyvumo renginiai – mėgėjų sporto varžybos, sporto festivaliai, šventės, konkursai ir kitos visapusiško ugdymo, sveikatos stiprinimo ir palaikymo, ligų profilaktikos priemonės, skirtos įvairių socialinių grupių gyventojams (vaikams, mokiniams, studentams, neįgaliesiems, darbininkams, tarnautojams, pagyvenusiems žmonėms, veteranams), šių renginių pagrindinis tikslas yra ne sportinių rezultatų siekimas, o dalyvavimas. Renginiai susiję su fizine veikla, kuria siekiama stiprinti sveikatą, tobulinti fizines ir psichines savybes bei įgūdžius neturint tikslo pasirengti aukšto meistriškumo sporto varžyboms ir (ar) dalyvauti jose, taip pat veikla šviečiant visuomenę sporto, fizinio aktyvumo ir jais pasiekiamo sveikatos stiprinimo klausimais.</t>
  </si>
  <si>
    <t>– Aukšto meistriškumo sporto treniruočių stovyklos – aukšto meistriškumo sporto pratybų proceso dalis, kai vykdomas tikslingas apibrėžtos trukmės sportininko rengimas, siekiant įvertinti sportininko pasiektą parengtumo lygį ir šį lygį pakelti prieš konkrečias aukšto meistriškumo sporto varžybas.</t>
  </si>
  <si>
    <r>
      <t xml:space="preserve">*****   – stovyklose dalyvavusiųjų skaičius, kur tas pats asmuo kiekvieną dieną laikomas atskiru dalyviu </t>
    </r>
    <r>
      <rPr>
        <sz val="8"/>
        <rFont val="Times New Roman"/>
        <family val="1"/>
        <charset val="186"/>
      </rPr>
      <t>(pvz. 2 dienų stovykloje dalyvavo</t>
    </r>
    <r>
      <rPr>
        <b/>
        <sz val="8"/>
        <rFont val="Times New Roman"/>
        <family val="1"/>
      </rPr>
      <t xml:space="preserve"> </t>
    </r>
  </si>
  <si>
    <r>
      <t xml:space="preserve">   </t>
    </r>
    <r>
      <rPr>
        <sz val="8"/>
        <rFont val="Times New Roman"/>
        <family val="1"/>
        <charset val="186"/>
      </rPr>
      <t xml:space="preserve"> 48 asmenys tokiu atveju iš viso būtų 96 dalyviai, o jei 5 d. dalyvavo 3 asmenys, iš viso būtų 15 dalyvių). </t>
    </r>
  </si>
  <si>
    <t>****** – dalyvavę mokymo plaukti pratybose ir išmokę nuplaukti 25 m.</t>
  </si>
  <si>
    <t>SUC</t>
  </si>
  <si>
    <t>– sportininkų ugdymo centras (sporto mokymo įstaiga, sporto centras ir pan.).</t>
  </si>
  <si>
    <t>Statistinės ataskaitos formos Nr. KKS-1, 1 lentelės rodiklių aprašymas</t>
  </si>
  <si>
    <r>
      <t>1 eilutėje</t>
    </r>
    <r>
      <rPr>
        <sz val="10"/>
        <rFont val="Times New Roman"/>
        <family val="1"/>
        <charset val="186"/>
      </rPr>
      <t xml:space="preserve"> skaičiuoti tik klubus, įsteigtus ir veikiančius pagal Lietuvos Respublikos asociacijų įstatymą, taip pat aukštųjų mokyklų sporto centrus, jeigu jie atlieka sporto klubams būdingas funkcijas;</t>
    </r>
  </si>
  <si>
    <r>
      <t xml:space="preserve">6 eilutės </t>
    </r>
    <r>
      <rPr>
        <sz val="10"/>
        <rFont val="Times New Roman"/>
        <family val="1"/>
        <charset val="186"/>
      </rPr>
      <t>„Sporto padalinio sportininkų ugdymo centrai“</t>
    </r>
    <r>
      <rPr>
        <sz val="10"/>
        <rFont val="Times New Roman"/>
        <family val="1"/>
      </rPr>
      <t xml:space="preserve">, </t>
    </r>
    <r>
      <rPr>
        <b/>
        <sz val="10"/>
        <rFont val="Times New Roman"/>
        <family val="1"/>
      </rPr>
      <t>7 eilutės</t>
    </r>
    <r>
      <rPr>
        <sz val="10"/>
        <rFont val="Times New Roman"/>
        <family val="1"/>
      </rPr>
      <t xml:space="preserve"> „Švietimo padalinio sportininkų ugdymo centrai“ ir </t>
    </r>
    <r>
      <rPr>
        <b/>
        <sz val="10"/>
        <rFont val="Times New Roman"/>
        <family val="1"/>
      </rPr>
      <t>8 eilutės</t>
    </r>
    <r>
      <rPr>
        <sz val="10"/>
        <rFont val="Times New Roman"/>
        <family val="1"/>
      </rPr>
      <t xml:space="preserve"> „Privatūs sportininkų ugdymo centrai“ 7 skilties „Sportuojančiųjų skaičius“ skaičių suma atitinka 2.3 lentelės „Sportuojantieji ir treneriai (pagal sporto šakas)“ eilutės „IŠ VISO“ 6 skiltį „Sportininkų ugdymo centruose“.</t>
    </r>
  </si>
  <si>
    <r>
      <t>Skiltyse</t>
    </r>
    <r>
      <rPr>
        <sz val="10"/>
        <rFont val="Times New Roman"/>
        <family val="1"/>
        <charset val="186"/>
      </rPr>
      <t xml:space="preserve"> „Surengta“, „Išmokyta plaukti“ ir „Parengta“ rodoma tik tai, kiek pati organizacija surengė varžybų, stovyklų, kitų renginių bei parengė sportininkų (pagal varžybų, renginių protokolus, kitus apskaitos dokumentus). Parengtus įvairių šalies rinktinių narius įsirašo ta organizacija, kuri yra sportininko trenerio pagrindinė darbovietė.</t>
    </r>
  </si>
  <si>
    <r>
      <t xml:space="preserve">Jei Sportininkų ugdymo centrui yra pavesta vykdyti ir savivaldybės administracijos sporto padalinio funkcijas – duomenys turi būti pildomi </t>
    </r>
    <r>
      <rPr>
        <b/>
        <sz val="10"/>
        <rFont val="Times New Roman"/>
        <family val="1"/>
      </rPr>
      <t>6 eilutėje</t>
    </r>
    <r>
      <rPr>
        <sz val="10"/>
        <rFont val="Times New Roman"/>
        <family val="1"/>
        <charset val="186"/>
      </rPr>
      <t xml:space="preserve"> „Sporto padalinio sportininkų ugdymo centrai (SUC)“ tačiau jei buvo vykdomi renginiai, kuriuose dalyvavo ne tik „Sporto padalinio sportininkų ugdymo centro (SUC)“ moksleiviai, tai tie duomenys pildomi </t>
    </r>
    <r>
      <rPr>
        <b/>
        <sz val="10"/>
        <rFont val="Times New Roman"/>
        <family val="1"/>
      </rPr>
      <t>5 eilutėje</t>
    </r>
    <r>
      <rPr>
        <sz val="10"/>
        <rFont val="Times New Roman"/>
        <family val="1"/>
        <charset val="186"/>
      </rPr>
      <t xml:space="preserve"> „Savivaldybės sporto padalinys“.</t>
    </r>
  </si>
  <si>
    <t>2. DARBUOTOJAI</t>
  </si>
  <si>
    <t>2.1. BENDRIEJI DUOMENYS APIE DARBUOTOJUS</t>
  </si>
  <si>
    <r>
      <rPr>
        <b/>
        <sz val="7"/>
        <rFont val="Times New Roman"/>
        <family val="1"/>
      </rPr>
      <t>Iš viso</t>
    </r>
    <r>
      <rPr>
        <sz val="7"/>
        <rFont val="Times New Roman"/>
        <family val="1"/>
      </rPr>
      <t xml:space="preserve"> (5, 16, 20, 23  skilčių suma)</t>
    </r>
  </si>
  <si>
    <t>Iš jų moterų (6, 17, 21,  24 skilčių suma)</t>
  </si>
  <si>
    <t>SPORTO SRITIES DARBUOTOJAI</t>
  </si>
  <si>
    <t>Kiti darbuotojai</t>
  </si>
  <si>
    <t>KITI SPORTO SPECIALISTAI</t>
  </si>
  <si>
    <t>Fizinio ugdymo mokytojai, dėstytojai, lektoriai*</t>
  </si>
  <si>
    <r>
      <t xml:space="preserve">Sporto </t>
    </r>
    <r>
      <rPr>
        <sz val="6.3"/>
        <rFont val="Times New Roman"/>
        <family val="1"/>
      </rPr>
      <t>vadybininkai</t>
    </r>
    <r>
      <rPr>
        <sz val="6"/>
        <rFont val="Times New Roman"/>
        <family val="1"/>
      </rPr>
      <t xml:space="preserve"> (organizatoriai)</t>
    </r>
  </si>
  <si>
    <t>Sporto klubai</t>
  </si>
  <si>
    <t>Miestų, rajonų sporto federacijos, sąjungos, asociacijos</t>
  </si>
  <si>
    <t>Privačios SUC</t>
  </si>
  <si>
    <t>9.</t>
  </si>
  <si>
    <t>Bendrojo ugdymo mokyklos (fizinio ugdymo mokytojai)</t>
  </si>
  <si>
    <t>10.</t>
  </si>
  <si>
    <t>Profesinio mokymo įstaigos (dėstytojai)</t>
  </si>
  <si>
    <t>11.</t>
  </si>
  <si>
    <t>Kolegijos (dėstytojai)</t>
  </si>
  <si>
    <t>12.</t>
  </si>
  <si>
    <t>Universitetai (dėstytojai)</t>
  </si>
  <si>
    <r>
      <t xml:space="preserve">* – </t>
    </r>
    <r>
      <rPr>
        <sz val="8"/>
        <rFont val="Times New Roman"/>
        <family val="1"/>
        <charset val="186"/>
      </rPr>
      <t>34–37 s</t>
    </r>
    <r>
      <rPr>
        <sz val="8"/>
        <rFont val="Times New Roman"/>
        <family val="1"/>
      </rPr>
      <t>kiltys pagal švietimo, mokslo ir studijų institucijų duomenis</t>
    </r>
  </si>
  <si>
    <t>2.3. lentelės „Sportuojantieji ir treneriai (pagal sporto šakas)“ IŠ VISO trenerių</t>
  </si>
  <si>
    <t>Trenerių skaičius turi sutapti su 2.1 lentelės  IŠ VISO trenerių, specialistų, instruktorių skaičiumi</t>
  </si>
  <si>
    <t>2.1. lent. IŠ VISO ir 2.3. lent. IŠ VISO skirtumas</t>
  </si>
  <si>
    <t>Skirtumo tarp lentelių duomenų neturi būti, todėl eilutėje turi būti matomi „0“</t>
  </si>
  <si>
    <t>Statistinės ataskaitos formos Nr. KKS-1, 2.1. lentelės rodiklių aprašymas</t>
  </si>
  <si>
    <r>
      <t>3 skiltyje</t>
    </r>
    <r>
      <rPr>
        <sz val="10"/>
        <rFont val="Times New Roman"/>
        <family val="1"/>
      </rPr>
      <t xml:space="preserve"> „Iš viso“ sumuojami 5, 16, 20 ir 23 skilčių skaičiai. 9 eilutės „Bendrojo lavinimo mokyklos (fizinio ugdymo mokytojai)“, 10 eilutės „Profesinio mokymo įstaigos (dėstytojai)“, 11 eilutės „Aukštesniosios mokyklos (dėstytojai)“ ir 12 eilutės „Aukštosios mokyklos (dėstytojai)“ 3 skiltis „Iš viso“ yra lygi 16 skilties skaičiams.</t>
    </r>
  </si>
  <si>
    <r>
      <t xml:space="preserve">7 skiltyje </t>
    </r>
    <r>
      <rPr>
        <sz val="10"/>
        <rFont val="Times New Roman"/>
        <family val="1"/>
      </rPr>
      <t>„Neturi kvalifikacinės kategorijos“ automatiškai paskaičiuojami treneriai/aukšto meistriškumo specialistai neturintys aukštojo sporto studijų krypties išsilavinimo ar veiklos pažymėjimo ir neįgiję kvalifikacinės kategorijos.</t>
    </r>
  </si>
  <si>
    <r>
      <t>8-13 skiltyse</t>
    </r>
    <r>
      <rPr>
        <sz val="10"/>
        <rFont val="Times New Roman"/>
        <family val="1"/>
      </rPr>
      <t xml:space="preserve"> „Turi kvalifikacines kategorijas“ nurodoma tik aukščiausia trenerio kategorija:
</t>
    </r>
    <r>
      <rPr>
        <b/>
        <sz val="10"/>
        <rFont val="Times New Roman"/>
        <family val="1"/>
      </rPr>
      <t xml:space="preserve">Pastaba: </t>
    </r>
    <r>
      <rPr>
        <sz val="10"/>
        <rFont val="Times New Roman"/>
        <family val="1"/>
      </rPr>
      <t xml:space="preserve">Iki </t>
    </r>
    <r>
      <rPr>
        <b/>
        <sz val="10"/>
        <rFont val="Times New Roman"/>
        <family val="1"/>
      </rPr>
      <t>2017-02-10</t>
    </r>
    <r>
      <rPr>
        <sz val="10"/>
        <rFont val="Times New Roman"/>
        <family val="1"/>
      </rPr>
      <t xml:space="preserve"> įgytos kvalifikacinėms kategorijoms prilyginamos tokiu principu: tarptautinės kategorijos trenerio (trenerio eksperto) kvalifikacinė kategorija prilyginama penktai kvalifikacinei kategorijai, nacionalinio sporto trenerio (trenerio metodininko) kvalifikacinė kategorija – trečiai kvalifikacinei kategorijai, Lietuvos sporto trenerio (vyresniojo trenerio) kvalifikacinė kategorija – pirmai kvalifikacinei kategorijai.</t>
    </r>
  </si>
  <si>
    <r>
      <t>41 skiltyje</t>
    </r>
    <r>
      <rPr>
        <sz val="10"/>
        <rFont val="Times New Roman"/>
        <family val="1"/>
      </rPr>
      <t xml:space="preserve"> „Kiti darbuotojai“ nurodomi kiti atlyginimą gaunantys darbuotojai (t. y. buhalteriai, vairuotojai, sandėlininkai, valytojos ir kt.).</t>
    </r>
  </si>
  <si>
    <r>
      <t>43 skiltyje</t>
    </r>
    <r>
      <rPr>
        <sz val="10"/>
        <rFont val="Times New Roman"/>
        <family val="1"/>
      </rPr>
      <t xml:space="preserve"> „Savanoriai“ nurodomi atlyginimo negaunantys treneriai, instruktoriai ir kiti darbuotojai. Šios skilties skaičiai nei 3 skiltyje „Iš viso“, nei 5 skiltyje „Iš viso“ nesumuojami.</t>
    </r>
  </si>
  <si>
    <r>
      <t xml:space="preserve">Eilutės </t>
    </r>
    <r>
      <rPr>
        <b/>
        <sz val="10"/>
        <rFont val="Times New Roman"/>
        <family val="1"/>
      </rPr>
      <t>„Iš viso 2021 m.“ 5–15 skilčių</t>
    </r>
    <r>
      <rPr>
        <sz val="10"/>
        <rFont val="Times New Roman"/>
        <family val="1"/>
      </rPr>
      <t xml:space="preserve"> skaičiai atitinka 2.3 lentelės „Sportuojantieji ir treneriai (pagal sporto šakas)“ eilutės „IŠ VISO“ 13–23 skilčių skaičius.</t>
    </r>
  </si>
  <si>
    <r>
      <rPr>
        <b/>
        <sz val="11"/>
        <rFont val="Times New Roman"/>
        <family val="1"/>
      </rPr>
      <t>5-16 skiltyse</t>
    </r>
    <r>
      <rPr>
        <sz val="11"/>
        <rFont val="Times New Roman"/>
        <family val="1"/>
      </rPr>
      <t xml:space="preserve"> „Aukšto meistriškumo sporto treneris“  – asmuo, vadovaujantis sportininko (-ų) aukšto meistriškumo sporto pratyboms, rengiantis jį (juos) aukšto meistriškumo sporto varžyboms ir (ar) jam (jiems) vadovaujantis šiose varžybose.</t>
    </r>
  </si>
  <si>
    <r>
      <rPr>
        <b/>
        <sz val="11"/>
        <rFont val="Times New Roman"/>
        <family val="1"/>
      </rPr>
      <t>17-22 ir 23-27 skiltyse</t>
    </r>
    <r>
      <rPr>
        <sz val="11"/>
        <rFont val="Times New Roman"/>
        <family val="1"/>
      </rPr>
      <t xml:space="preserve"> „Fizinio aktyvumo ar aukšto meistriškumo sporto instruktorius" – asmuo, talkinantis fizinio aktyvumo ar aukšto meistriškumo sporto treneriui.</t>
    </r>
  </si>
  <si>
    <r>
      <rPr>
        <b/>
        <sz val="11"/>
        <rFont val="Times New Roman"/>
        <family val="1"/>
      </rPr>
      <t>28-33 skiltyse</t>
    </r>
    <r>
      <rPr>
        <sz val="11"/>
        <rFont val="Times New Roman"/>
        <family val="1"/>
      </rPr>
      <t xml:space="preserve"> „Fizinio aktyvumo treneris“ – asmuo, vadovaujantis asmens (-ų) fizinio aktyvumo veiklai ir (arba) šviečiantis visuomenę sporto, fizinio aktyvumo klausimais.</t>
    </r>
  </si>
  <si>
    <t>„Aukšto meistriškumo sporto pratybos“ – aukšto meistriškumo sporto specialisto vadovaujama arba savarankiška veikla, kurios tikslas – pasirengti aukšto meistriškumo sporto varžyboms.</t>
  </si>
  <si>
    <t>„Fizinio aktyvumo pratybos“ – fizinio aktyvumo specialisto vadovaujama aktyvi fizinė asmens veikla, kurios tikslas nėra pasirengti aukšto meistriškumo sporto varžyboms ir (ar) dalyvauti jose.</t>
  </si>
  <si>
    <t>2.2. SPORTO KLUBŲ IR KITŲ SPORTO ĮSTAIGŲ (BE SPORTO UGDYMO CENTRŲ) SPORTUOJANTIEJI IR TRENERIAI (pagal sporto šakas)</t>
  </si>
  <si>
    <t>SPORTUOJANTIEJI (Sporto klubuose, sporto viešosiose įstaigose)</t>
  </si>
  <si>
    <r>
      <t>1.</t>
    </r>
    <r>
      <rPr>
        <sz val="7"/>
        <rFont val="Times New Roman"/>
        <family val="1"/>
      </rPr>
      <t xml:space="preserve">                    </t>
    </r>
    <r>
      <rPr>
        <sz val="12"/>
        <rFont val="Times New Roman"/>
        <family val="1"/>
      </rPr>
      <t> </t>
    </r>
  </si>
  <si>
    <r>
      <t>2.</t>
    </r>
    <r>
      <rPr>
        <sz val="7"/>
        <rFont val="Times New Roman"/>
        <family val="1"/>
      </rPr>
      <t xml:space="preserve">                    </t>
    </r>
    <r>
      <rPr>
        <sz val="12"/>
        <rFont val="Times New Roman"/>
        <family val="1"/>
      </rPr>
      <t> </t>
    </r>
  </si>
  <si>
    <r>
      <t>3.</t>
    </r>
    <r>
      <rPr>
        <sz val="7"/>
        <rFont val="Times New Roman"/>
        <family val="1"/>
      </rPr>
      <t xml:space="preserve">                    </t>
    </r>
    <r>
      <rPr>
        <sz val="12"/>
        <rFont val="Times New Roman"/>
        <family val="1"/>
      </rPr>
      <t> </t>
    </r>
  </si>
  <si>
    <r>
      <t>4.</t>
    </r>
    <r>
      <rPr>
        <sz val="7"/>
        <rFont val="Times New Roman"/>
        <family val="1"/>
      </rPr>
      <t xml:space="preserve">                    </t>
    </r>
    <r>
      <rPr>
        <sz val="12"/>
        <rFont val="Times New Roman"/>
        <family val="1"/>
      </rPr>
      <t> </t>
    </r>
  </si>
  <si>
    <t>Beisbolas</t>
  </si>
  <si>
    <r>
      <t>5.</t>
    </r>
    <r>
      <rPr>
        <sz val="7"/>
        <rFont val="Times New Roman"/>
        <family val="1"/>
      </rPr>
      <t xml:space="preserve">                    </t>
    </r>
    <r>
      <rPr>
        <sz val="12"/>
        <rFont val="Times New Roman"/>
        <family val="1"/>
      </rPr>
      <t> </t>
    </r>
  </si>
  <si>
    <t>Beisbolas (softbolas)</t>
  </si>
  <si>
    <r>
      <t>6.</t>
    </r>
    <r>
      <rPr>
        <sz val="7"/>
        <rFont val="Times New Roman"/>
        <family val="1"/>
      </rPr>
      <t xml:space="preserve">                    </t>
    </r>
    <r>
      <rPr>
        <sz val="12"/>
        <rFont val="Times New Roman"/>
        <family val="1"/>
      </rPr>
      <t> </t>
    </r>
  </si>
  <si>
    <r>
      <t>7.</t>
    </r>
    <r>
      <rPr>
        <sz val="7"/>
        <rFont val="Times New Roman"/>
        <family val="1"/>
      </rPr>
      <t xml:space="preserve">                    </t>
    </r>
    <r>
      <rPr>
        <sz val="12"/>
        <rFont val="Times New Roman"/>
        <family val="1"/>
      </rPr>
      <t> </t>
    </r>
  </si>
  <si>
    <r>
      <t>8.</t>
    </r>
    <r>
      <rPr>
        <sz val="7"/>
        <rFont val="Times New Roman"/>
        <family val="1"/>
      </rPr>
      <t xml:space="preserve">                    </t>
    </r>
    <r>
      <rPr>
        <sz val="12"/>
        <rFont val="Times New Roman"/>
        <family val="1"/>
      </rPr>
      <t> </t>
    </r>
  </si>
  <si>
    <r>
      <t>9.</t>
    </r>
    <r>
      <rPr>
        <sz val="7"/>
        <rFont val="Times New Roman"/>
        <family val="1"/>
      </rPr>
      <t xml:space="preserve">                    </t>
    </r>
    <r>
      <rPr>
        <sz val="12"/>
        <rFont val="Times New Roman"/>
        <family val="1"/>
      </rPr>
      <t> </t>
    </r>
  </si>
  <si>
    <r>
      <t>10.</t>
    </r>
    <r>
      <rPr>
        <sz val="7"/>
        <rFont val="Times New Roman"/>
        <family val="1"/>
      </rPr>
      <t xml:space="preserve">                   </t>
    </r>
    <r>
      <rPr>
        <sz val="12"/>
        <rFont val="Times New Roman"/>
        <family val="1"/>
      </rPr>
      <t> </t>
    </r>
  </si>
  <si>
    <r>
      <t>11.</t>
    </r>
    <r>
      <rPr>
        <sz val="7"/>
        <rFont val="Times New Roman"/>
        <family val="1"/>
      </rPr>
      <t xml:space="preserve">                   </t>
    </r>
    <r>
      <rPr>
        <sz val="12"/>
        <rFont val="Times New Roman"/>
        <family val="1"/>
      </rPr>
      <t> </t>
    </r>
  </si>
  <si>
    <r>
      <t>12.</t>
    </r>
    <r>
      <rPr>
        <sz val="7"/>
        <rFont val="Times New Roman"/>
        <family val="1"/>
      </rPr>
      <t xml:space="preserve">                   </t>
    </r>
    <r>
      <rPr>
        <sz val="12"/>
        <rFont val="Times New Roman"/>
        <family val="1"/>
      </rPr>
      <t> </t>
    </r>
  </si>
  <si>
    <r>
      <t>13.</t>
    </r>
    <r>
      <rPr>
        <sz val="7"/>
        <rFont val="Times New Roman"/>
        <family val="1"/>
      </rPr>
      <t xml:space="preserve">                   </t>
    </r>
    <r>
      <rPr>
        <sz val="12"/>
        <rFont val="Times New Roman"/>
        <family val="1"/>
      </rPr>
      <t> </t>
    </r>
  </si>
  <si>
    <r>
      <t>14.</t>
    </r>
    <r>
      <rPr>
        <sz val="7"/>
        <rFont val="Times New Roman"/>
        <family val="1"/>
      </rPr>
      <t xml:space="preserve">                   </t>
    </r>
    <r>
      <rPr>
        <sz val="12"/>
        <rFont val="Times New Roman"/>
        <family val="1"/>
      </rPr>
      <t> </t>
    </r>
  </si>
  <si>
    <r>
      <t>15.</t>
    </r>
    <r>
      <rPr>
        <sz val="7"/>
        <rFont val="Times New Roman"/>
        <family val="1"/>
      </rPr>
      <t xml:space="preserve">                   </t>
    </r>
    <r>
      <rPr>
        <sz val="12"/>
        <rFont val="Times New Roman"/>
        <family val="1"/>
      </rPr>
      <t> </t>
    </r>
  </si>
  <si>
    <r>
      <t>16.</t>
    </r>
    <r>
      <rPr>
        <sz val="7"/>
        <rFont val="Times New Roman"/>
        <family val="1"/>
      </rPr>
      <t xml:space="preserve">                   </t>
    </r>
    <r>
      <rPr>
        <sz val="12"/>
        <rFont val="Times New Roman"/>
        <family val="1"/>
      </rPr>
      <t> </t>
    </r>
  </si>
  <si>
    <r>
      <t>Dviračių sportas (</t>
    </r>
    <r>
      <rPr>
        <sz val="8"/>
        <rFont val="Times New Roman"/>
        <family val="1"/>
      </rPr>
      <t xml:space="preserve">mažųjų dviračių </t>
    </r>
    <r>
      <rPr>
        <sz val="8.5"/>
        <rFont val="Times New Roman"/>
        <family val="1"/>
      </rPr>
      <t xml:space="preserve"> </t>
    </r>
    <r>
      <rPr>
        <sz val="8"/>
        <rFont val="Times New Roman"/>
        <family val="1"/>
      </rPr>
      <t>kroso</t>
    </r>
    <r>
      <rPr>
        <sz val="8.5"/>
        <rFont val="Times New Roman"/>
        <family val="1"/>
      </rPr>
      <t>)</t>
    </r>
  </si>
  <si>
    <r>
      <t>17.</t>
    </r>
    <r>
      <rPr>
        <sz val="7"/>
        <rFont val="Times New Roman"/>
        <family val="1"/>
      </rPr>
      <t xml:space="preserve">                   </t>
    </r>
    <r>
      <rPr>
        <sz val="12"/>
        <rFont val="Times New Roman"/>
        <family val="1"/>
      </rPr>
      <t> </t>
    </r>
  </si>
  <si>
    <r>
      <t>18.</t>
    </r>
    <r>
      <rPr>
        <sz val="7"/>
        <rFont val="Times New Roman"/>
        <family val="1"/>
      </rPr>
      <t xml:space="preserve">                   </t>
    </r>
    <r>
      <rPr>
        <sz val="12"/>
        <rFont val="Times New Roman"/>
        <family val="1"/>
      </rPr>
      <t> </t>
    </r>
  </si>
  <si>
    <r>
      <t>19.</t>
    </r>
    <r>
      <rPr>
        <sz val="7"/>
        <rFont val="Times New Roman"/>
        <family val="1"/>
      </rPr>
      <t xml:space="preserve">                   </t>
    </r>
    <r>
      <rPr>
        <sz val="12"/>
        <rFont val="Times New Roman"/>
        <family val="1"/>
      </rPr>
      <t> </t>
    </r>
  </si>
  <si>
    <r>
      <t>20.</t>
    </r>
    <r>
      <rPr>
        <sz val="7"/>
        <rFont val="Times New Roman"/>
        <family val="1"/>
      </rPr>
      <t xml:space="preserve">                   </t>
    </r>
    <r>
      <rPr>
        <sz val="12"/>
        <rFont val="Times New Roman"/>
        <family val="1"/>
      </rPr>
      <t> </t>
    </r>
  </si>
  <si>
    <r>
      <t>21.</t>
    </r>
    <r>
      <rPr>
        <sz val="7"/>
        <rFont val="Times New Roman"/>
        <family val="1"/>
      </rPr>
      <t xml:space="preserve">                   </t>
    </r>
    <r>
      <rPr>
        <sz val="12"/>
        <rFont val="Times New Roman"/>
        <family val="1"/>
      </rPr>
      <t> </t>
    </r>
  </si>
  <si>
    <r>
      <t>22.</t>
    </r>
    <r>
      <rPr>
        <sz val="7"/>
        <rFont val="Times New Roman"/>
        <family val="1"/>
      </rPr>
      <t xml:space="preserve">                   </t>
    </r>
    <r>
      <rPr>
        <sz val="12"/>
        <rFont val="Times New Roman"/>
        <family val="1"/>
      </rPr>
      <t> </t>
    </r>
  </si>
  <si>
    <r>
      <t>23.</t>
    </r>
    <r>
      <rPr>
        <sz val="7"/>
        <rFont val="Times New Roman"/>
        <family val="1"/>
      </rPr>
      <t xml:space="preserve">                   </t>
    </r>
    <r>
      <rPr>
        <sz val="12"/>
        <rFont val="Times New Roman"/>
        <family val="1"/>
      </rPr>
      <t> </t>
    </r>
  </si>
  <si>
    <r>
      <t>24.</t>
    </r>
    <r>
      <rPr>
        <sz val="7"/>
        <rFont val="Times New Roman"/>
        <family val="1"/>
      </rPr>
      <t xml:space="preserve">                   </t>
    </r>
    <r>
      <rPr>
        <sz val="12"/>
        <rFont val="Times New Roman"/>
        <family val="1"/>
      </rPr>
      <t> </t>
    </r>
  </si>
  <si>
    <r>
      <t>25.</t>
    </r>
    <r>
      <rPr>
        <sz val="7"/>
        <rFont val="Times New Roman"/>
        <family val="1"/>
      </rPr>
      <t xml:space="preserve">                   </t>
    </r>
    <r>
      <rPr>
        <sz val="12"/>
        <rFont val="Times New Roman"/>
        <family val="1"/>
      </rPr>
      <t> </t>
    </r>
  </si>
  <si>
    <r>
      <t>26.</t>
    </r>
    <r>
      <rPr>
        <sz val="7"/>
        <rFont val="Times New Roman"/>
        <family val="1"/>
      </rPr>
      <t xml:space="preserve">                   </t>
    </r>
    <r>
      <rPr>
        <sz val="12"/>
        <rFont val="Times New Roman"/>
        <family val="1"/>
      </rPr>
      <t> </t>
    </r>
  </si>
  <si>
    <r>
      <t>27.</t>
    </r>
    <r>
      <rPr>
        <sz val="7"/>
        <rFont val="Times New Roman"/>
        <family val="1"/>
      </rPr>
      <t xml:space="preserve">                   </t>
    </r>
    <r>
      <rPr>
        <sz val="12"/>
        <rFont val="Times New Roman"/>
        <family val="1"/>
      </rPr>
      <t> </t>
    </r>
  </si>
  <si>
    <r>
      <t>28.</t>
    </r>
    <r>
      <rPr>
        <sz val="7"/>
        <rFont val="Times New Roman"/>
        <family val="1"/>
      </rPr>
      <t xml:space="preserve">                   </t>
    </r>
    <r>
      <rPr>
        <sz val="12"/>
        <rFont val="Times New Roman"/>
        <family val="1"/>
      </rPr>
      <t> </t>
    </r>
  </si>
  <si>
    <r>
      <t>29.</t>
    </r>
    <r>
      <rPr>
        <sz val="7"/>
        <rFont val="Times New Roman"/>
        <family val="1"/>
      </rPr>
      <t xml:space="preserve">                   </t>
    </r>
    <r>
      <rPr>
        <sz val="12"/>
        <rFont val="Times New Roman"/>
        <family val="1"/>
      </rPr>
      <t> </t>
    </r>
  </si>
  <si>
    <r>
      <t>30.</t>
    </r>
    <r>
      <rPr>
        <sz val="7"/>
        <rFont val="Times New Roman"/>
        <family val="1"/>
      </rPr>
      <t xml:space="preserve">                   </t>
    </r>
    <r>
      <rPr>
        <sz val="12"/>
        <rFont val="Times New Roman"/>
        <family val="1"/>
      </rPr>
      <t> </t>
    </r>
  </si>
  <si>
    <r>
      <t>31.</t>
    </r>
    <r>
      <rPr>
        <sz val="7"/>
        <rFont val="Times New Roman"/>
        <family val="1"/>
      </rPr>
      <t xml:space="preserve">                   </t>
    </r>
    <r>
      <rPr>
        <sz val="12"/>
        <rFont val="Times New Roman"/>
        <family val="1"/>
      </rPr>
      <t> </t>
    </r>
  </si>
  <si>
    <t>Laipiojimo sportas</t>
  </si>
  <si>
    <r>
      <t>32.</t>
    </r>
    <r>
      <rPr>
        <sz val="7"/>
        <rFont val="Times New Roman"/>
        <family val="1"/>
      </rPr>
      <t xml:space="preserve">                   </t>
    </r>
    <r>
      <rPr>
        <sz val="12"/>
        <rFont val="Times New Roman"/>
        <family val="1"/>
      </rPr>
      <t> </t>
    </r>
  </si>
  <si>
    <r>
      <t>33.</t>
    </r>
    <r>
      <rPr>
        <sz val="7"/>
        <rFont val="Times New Roman"/>
        <family val="1"/>
      </rPr>
      <t xml:space="preserve">                   </t>
    </r>
    <r>
      <rPr>
        <sz val="12"/>
        <rFont val="Times New Roman"/>
        <family val="1"/>
      </rPr>
      <t> </t>
    </r>
  </si>
  <si>
    <r>
      <t>34.</t>
    </r>
    <r>
      <rPr>
        <sz val="7"/>
        <rFont val="Times New Roman"/>
        <family val="1"/>
      </rPr>
      <t xml:space="preserve">                   </t>
    </r>
    <r>
      <rPr>
        <sz val="12"/>
        <rFont val="Times New Roman"/>
        <family val="1"/>
      </rPr>
      <t> </t>
    </r>
  </si>
  <si>
    <r>
      <t>35.</t>
    </r>
    <r>
      <rPr>
        <sz val="7"/>
        <rFont val="Times New Roman"/>
        <family val="1"/>
      </rPr>
      <t xml:space="preserve">                   </t>
    </r>
    <r>
      <rPr>
        <sz val="12"/>
        <rFont val="Times New Roman"/>
        <family val="1"/>
      </rPr>
      <t> </t>
    </r>
  </si>
  <si>
    <r>
      <t>36.</t>
    </r>
    <r>
      <rPr>
        <sz val="7"/>
        <rFont val="Times New Roman"/>
        <family val="1"/>
      </rPr>
      <t xml:space="preserve">                   </t>
    </r>
    <r>
      <rPr>
        <sz val="12"/>
        <rFont val="Times New Roman"/>
        <family val="1"/>
      </rPr>
      <t> </t>
    </r>
  </si>
  <si>
    <r>
      <t>37.</t>
    </r>
    <r>
      <rPr>
        <sz val="7"/>
        <rFont val="Times New Roman"/>
        <family val="1"/>
      </rPr>
      <t xml:space="preserve">                   </t>
    </r>
    <r>
      <rPr>
        <sz val="12"/>
        <rFont val="Times New Roman"/>
        <family val="1"/>
      </rPr>
      <t> </t>
    </r>
  </si>
  <si>
    <r>
      <t>38.</t>
    </r>
    <r>
      <rPr>
        <sz val="7"/>
        <rFont val="Times New Roman"/>
        <family val="1"/>
      </rPr>
      <t xml:space="preserve">                   </t>
    </r>
    <r>
      <rPr>
        <sz val="12"/>
        <rFont val="Times New Roman"/>
        <family val="1"/>
      </rPr>
      <t> </t>
    </r>
  </si>
  <si>
    <r>
      <t>39.</t>
    </r>
    <r>
      <rPr>
        <sz val="7"/>
        <rFont val="Times New Roman"/>
        <family val="1"/>
      </rPr>
      <t xml:space="preserve">                   </t>
    </r>
    <r>
      <rPr>
        <sz val="12"/>
        <rFont val="Times New Roman"/>
        <family val="1"/>
      </rPr>
      <t> </t>
    </r>
  </si>
  <si>
    <r>
      <t>40.</t>
    </r>
    <r>
      <rPr>
        <sz val="7"/>
        <rFont val="Times New Roman"/>
        <family val="1"/>
      </rPr>
      <t xml:space="preserve">                   </t>
    </r>
    <r>
      <rPr>
        <sz val="12"/>
        <rFont val="Times New Roman"/>
        <family val="1"/>
      </rPr>
      <t> </t>
    </r>
  </si>
  <si>
    <r>
      <t>41.</t>
    </r>
    <r>
      <rPr>
        <sz val="7"/>
        <rFont val="Times New Roman"/>
        <family val="1"/>
      </rPr>
      <t xml:space="preserve">                   </t>
    </r>
    <r>
      <rPr>
        <sz val="12"/>
        <rFont val="Times New Roman"/>
        <family val="1"/>
      </rPr>
      <t> </t>
    </r>
  </si>
  <si>
    <r>
      <t>42.</t>
    </r>
    <r>
      <rPr>
        <sz val="7"/>
        <rFont val="Times New Roman"/>
        <family val="1"/>
      </rPr>
      <t xml:space="preserve">                   </t>
    </r>
    <r>
      <rPr>
        <sz val="12"/>
        <rFont val="Times New Roman"/>
        <family val="1"/>
      </rPr>
      <t> </t>
    </r>
  </si>
  <si>
    <r>
      <t>43.</t>
    </r>
    <r>
      <rPr>
        <sz val="7"/>
        <rFont val="Times New Roman"/>
        <family val="1"/>
      </rPr>
      <t xml:space="preserve">                   </t>
    </r>
    <r>
      <rPr>
        <sz val="12"/>
        <rFont val="Times New Roman"/>
        <family val="1"/>
      </rPr>
      <t> </t>
    </r>
  </si>
  <si>
    <r>
      <t>44.</t>
    </r>
    <r>
      <rPr>
        <sz val="7"/>
        <rFont val="Times New Roman"/>
        <family val="1"/>
      </rPr>
      <t xml:space="preserve">                   </t>
    </r>
    <r>
      <rPr>
        <sz val="12"/>
        <rFont val="Times New Roman"/>
        <family val="1"/>
      </rPr>
      <t> </t>
    </r>
  </si>
  <si>
    <r>
      <t>45.</t>
    </r>
    <r>
      <rPr>
        <sz val="7"/>
        <rFont val="Times New Roman"/>
        <family val="1"/>
      </rPr>
      <t xml:space="preserve">                   </t>
    </r>
    <r>
      <rPr>
        <sz val="12"/>
        <rFont val="Times New Roman"/>
        <family val="1"/>
      </rPr>
      <t> </t>
    </r>
  </si>
  <si>
    <r>
      <t>46.</t>
    </r>
    <r>
      <rPr>
        <sz val="7"/>
        <rFont val="Times New Roman"/>
        <family val="1"/>
      </rPr>
      <t xml:space="preserve">                   </t>
    </r>
    <r>
      <rPr>
        <sz val="12"/>
        <rFont val="Times New Roman"/>
        <family val="1"/>
      </rPr>
      <t> </t>
    </r>
  </si>
  <si>
    <r>
      <t>47.</t>
    </r>
    <r>
      <rPr>
        <sz val="7"/>
        <rFont val="Times New Roman"/>
        <family val="1"/>
      </rPr>
      <t xml:space="preserve">                   </t>
    </r>
    <r>
      <rPr>
        <sz val="12"/>
        <rFont val="Times New Roman"/>
        <family val="1"/>
      </rPr>
      <t> </t>
    </r>
  </si>
  <si>
    <r>
      <t>48.</t>
    </r>
    <r>
      <rPr>
        <sz val="7"/>
        <rFont val="Times New Roman"/>
        <family val="1"/>
      </rPr>
      <t xml:space="preserve">                   </t>
    </r>
    <r>
      <rPr>
        <sz val="12"/>
        <rFont val="Times New Roman"/>
        <family val="1"/>
      </rPr>
      <t> </t>
    </r>
  </si>
  <si>
    <r>
      <t>49.</t>
    </r>
    <r>
      <rPr>
        <sz val="7"/>
        <rFont val="Times New Roman"/>
        <family val="1"/>
      </rPr>
      <t xml:space="preserve">                   </t>
    </r>
    <r>
      <rPr>
        <sz val="12"/>
        <rFont val="Times New Roman"/>
        <family val="1"/>
      </rPr>
      <t> </t>
    </r>
  </si>
  <si>
    <r>
      <t>50.</t>
    </r>
    <r>
      <rPr>
        <sz val="7"/>
        <rFont val="Times New Roman"/>
        <family val="1"/>
      </rPr>
      <t xml:space="preserve">                   </t>
    </r>
    <r>
      <rPr>
        <sz val="12"/>
        <rFont val="Times New Roman"/>
        <family val="1"/>
      </rPr>
      <t> </t>
    </r>
  </si>
  <si>
    <r>
      <t>51.</t>
    </r>
    <r>
      <rPr>
        <sz val="7"/>
        <rFont val="Times New Roman"/>
        <family val="1"/>
      </rPr>
      <t xml:space="preserve">                   </t>
    </r>
    <r>
      <rPr>
        <sz val="12"/>
        <rFont val="Times New Roman"/>
        <family val="1"/>
      </rPr>
      <t> </t>
    </r>
  </si>
  <si>
    <r>
      <t>52.</t>
    </r>
    <r>
      <rPr>
        <sz val="7"/>
        <rFont val="Times New Roman"/>
        <family val="1"/>
      </rPr>
      <t xml:space="preserve">                   </t>
    </r>
    <r>
      <rPr>
        <sz val="12"/>
        <rFont val="Times New Roman"/>
        <family val="1"/>
      </rPr>
      <t> </t>
    </r>
  </si>
  <si>
    <r>
      <t>53.</t>
    </r>
    <r>
      <rPr>
        <sz val="7"/>
        <rFont val="Times New Roman"/>
        <family val="1"/>
      </rPr>
      <t xml:space="preserve">                   </t>
    </r>
    <r>
      <rPr>
        <sz val="12"/>
        <rFont val="Times New Roman"/>
        <family val="1"/>
      </rPr>
      <t> </t>
    </r>
  </si>
  <si>
    <r>
      <t>54.</t>
    </r>
    <r>
      <rPr>
        <sz val="7"/>
        <rFont val="Times New Roman"/>
        <family val="1"/>
      </rPr>
      <t xml:space="preserve">                   </t>
    </r>
    <r>
      <rPr>
        <sz val="12"/>
        <rFont val="Times New Roman"/>
        <family val="1"/>
      </rPr>
      <t> </t>
    </r>
  </si>
  <si>
    <r>
      <t>55.</t>
    </r>
    <r>
      <rPr>
        <sz val="7"/>
        <rFont val="Times New Roman"/>
        <family val="1"/>
      </rPr>
      <t xml:space="preserve">                   </t>
    </r>
    <r>
      <rPr>
        <sz val="12"/>
        <rFont val="Times New Roman"/>
        <family val="1"/>
      </rPr>
      <t> </t>
    </r>
  </si>
  <si>
    <r>
      <t>56.</t>
    </r>
    <r>
      <rPr>
        <sz val="7"/>
        <rFont val="Times New Roman"/>
        <family val="1"/>
      </rPr>
      <t xml:space="preserve">                   </t>
    </r>
    <r>
      <rPr>
        <sz val="12"/>
        <rFont val="Times New Roman"/>
        <family val="1"/>
      </rPr>
      <t> </t>
    </r>
  </si>
  <si>
    <t>Aviacijos sporto šakos</t>
  </si>
  <si>
    <t>Akrobatinis skraidymas</t>
  </si>
  <si>
    <t>Aviakonstruktorių pilotų mėgėjų sportas</t>
  </si>
  <si>
    <t>Aviamodelių sportas</t>
  </si>
  <si>
    <t>Karšto oro balionų skraidymas</t>
  </si>
  <si>
    <t>Parašiutų sportas</t>
  </si>
  <si>
    <t>Precizinis skraidymas</t>
  </si>
  <si>
    <t>Sklandymas</t>
  </si>
  <si>
    <t>Skraidyklių ir parasparnių sportas</t>
  </si>
  <si>
    <t>Ultralengvųjų orlaivių pilotų sportas</t>
  </si>
  <si>
    <t>Iš viso aviacijos sporto šakų:</t>
  </si>
  <si>
    <t>Techninės sporto šakos</t>
  </si>
  <si>
    <t>Automobilių sportas (su kartingu)</t>
  </si>
  <si>
    <t>Motociklų sportas (su motobolu)</t>
  </si>
  <si>
    <t>Motorlaivių sportas</t>
  </si>
  <si>
    <t>Radijo sportas</t>
  </si>
  <si>
    <t>Kitos techninės sporto šakos (greituminių automodelių sportas, traktorių sportas ir t.t.)</t>
  </si>
  <si>
    <t>Iš viso techninių sporto šakų :</t>
  </si>
  <si>
    <t>IŠ VISO 2024 M.:</t>
  </si>
  <si>
    <r>
      <rPr>
        <b/>
        <sz val="9"/>
        <color indexed="17"/>
        <rFont val="Times New Roman"/>
        <family val="1"/>
      </rPr>
      <t>1 lentelės sportuojantieji</t>
    </r>
    <r>
      <rPr>
        <sz val="9"/>
        <color indexed="17"/>
        <rFont val="Times New Roman"/>
        <family val="1"/>
      </rPr>
      <t xml:space="preserve"> (tik sporto klubų ir kitų sporto įstaigų, t.y. be sporto ugdymo centrų)</t>
    </r>
  </si>
  <si>
    <t>Patikrinimas</t>
  </si>
  <si>
    <r>
      <rPr>
        <b/>
        <sz val="9"/>
        <color indexed="17"/>
        <rFont val="Times New Roman"/>
        <family val="1"/>
      </rPr>
      <t xml:space="preserve">2.1 lentelės treneriai  </t>
    </r>
    <r>
      <rPr>
        <sz val="9"/>
        <color indexed="17"/>
        <rFont val="Times New Roman"/>
        <family val="1"/>
      </rPr>
      <t>(tik sporto klubų ir kitų sporto įstaigų, t.y. be sporto ugdymo centrų)</t>
    </r>
  </si>
  <si>
    <t>Statistinės ataskaitos formos Nr. KKS-1, 2.2. lentelės rodiklių aprašymas</t>
  </si>
  <si>
    <r>
      <t xml:space="preserve">6 skilties </t>
    </r>
    <r>
      <rPr>
        <sz val="10"/>
        <rFont val="Times New Roman"/>
        <family val="1"/>
        <charset val="186"/>
      </rPr>
      <t>Sporto klubų „Sportuojančiųjų“ skaičius atitinka SKĮ-1 formos 2 lentelės „Sportuojantieji ir treneriai“ 5 skilties „Sportuojančiųjų skaičius“ skaičių.</t>
    </r>
  </si>
  <si>
    <r>
      <t xml:space="preserve">10 skiltyje </t>
    </r>
    <r>
      <rPr>
        <sz val="10"/>
        <rFont val="Times New Roman"/>
        <family val="1"/>
        <charset val="186"/>
      </rPr>
      <t>„Neturi kvalifikacinės kategorijos“ automatiškai paskaičiuojami treneriai neįgiję kvalifikacinės kategorijos.</t>
    </r>
  </si>
  <si>
    <r>
      <t xml:space="preserve">11-16 skiltyse „Turi kvalifikacines kategorijas“ </t>
    </r>
    <r>
      <rPr>
        <sz val="10"/>
        <rFont val="Times New Roman"/>
        <family val="1"/>
        <charset val="186"/>
      </rPr>
      <t>nurodoma tik aukščiausia galiojanti trenerio kategorija;</t>
    </r>
  </si>
  <si>
    <r>
      <t xml:space="preserve">Pastaba: </t>
    </r>
    <r>
      <rPr>
        <sz val="10"/>
        <rFont val="Times New Roman"/>
        <family val="1"/>
        <charset val="186"/>
      </rPr>
      <t xml:space="preserve">Iki </t>
    </r>
    <r>
      <rPr>
        <b/>
        <sz val="10"/>
        <rFont val="Times New Roman"/>
        <family val="1"/>
        <charset val="186"/>
      </rPr>
      <t>2017-02-10</t>
    </r>
    <r>
      <rPr>
        <sz val="10"/>
        <rFont val="Times New Roman"/>
        <family val="1"/>
        <charset val="186"/>
      </rPr>
      <t xml:space="preserve"> įgytos kvalifikacinėms kategorijoms prilyginamos tokiu principu: tarptautinės kategorijos trenerio (trenerio eksperto) kvalifikacinė kategorija prilyginama penktai kvalifikacinei kategorijai, nacionalinio sporto trenerio (trenerio metodininko) kvalifikacinė kategorija – trečiai kvalifikacinei kategorijai, Lietuvos sporto trenerio (vyresniojo trenerio) kvalifikacinė kategorija – pirmai kvalifikacinei kategorijai.</t>
    </r>
  </si>
  <si>
    <r>
      <t xml:space="preserve">Eilutės „IŠ VISO“ 6 skilties </t>
    </r>
    <r>
      <rPr>
        <sz val="10"/>
        <rFont val="Times New Roman"/>
        <family val="1"/>
        <charset val="186"/>
      </rPr>
      <t>„Sporto klubuose ir kitose organizacijose“ skaičiai lygūs 1 lentelės „Duomenys apie sporto įmones, įstaigas, organizacijas“ 7 skilties sporto klubų ir kitų sporto įstaigų (be sporto ugdymo centrų) sportuojančiųjų skaičių sumai.</t>
    </r>
  </si>
  <si>
    <r>
      <t xml:space="preserve">Eilutės „IŠ VISO“ 8–18 skilčių, </t>
    </r>
    <r>
      <rPr>
        <sz val="10"/>
        <rFont val="Times New Roman"/>
        <family val="1"/>
      </rPr>
      <t>kiekvienos skilties skaičiai turi atitikti 2.1 lentelės „Darbuotojai“ eilutės „Iš viso“ 5–33 skilčių atitinkamo pavadinimo  skilčių skaičius.</t>
    </r>
  </si>
  <si>
    <r>
      <rPr>
        <b/>
        <sz val="11"/>
        <rFont val="Times New Roman"/>
        <family val="1"/>
      </rPr>
      <t>8-19 skiltyse</t>
    </r>
    <r>
      <rPr>
        <sz val="11"/>
        <rFont val="Times New Roman"/>
        <family val="1"/>
      </rPr>
      <t xml:space="preserve"> „Aukšto meistriškumo sporto treneris“  – asmuo, vadovaujantis sportininko (-ų) aukšto meistriškumo sporto pratyboms, rengiantis jį (juos) aukšto meistriškumo sporto varžyboms ir (ar) jam (jiems) vadovaujantis šiose varžybose.</t>
    </r>
  </si>
  <si>
    <r>
      <rPr>
        <b/>
        <sz val="11"/>
        <rFont val="Times New Roman"/>
        <family val="1"/>
      </rPr>
      <t>20-25 ir 26-30 skiltyse</t>
    </r>
    <r>
      <rPr>
        <sz val="11"/>
        <rFont val="Times New Roman"/>
        <family val="1"/>
      </rPr>
      <t xml:space="preserve"> „Fizinio aktyvumo ar aukšto meistriškumo sporto instruktorius" – asmuo, talkinantis fizinio aktyvumo ar aukšto meistriškumo sporto treneriui.</t>
    </r>
  </si>
  <si>
    <r>
      <rPr>
        <b/>
        <sz val="11"/>
        <rFont val="Times New Roman"/>
        <family val="1"/>
      </rPr>
      <t>31-36 skiltyse</t>
    </r>
    <r>
      <rPr>
        <sz val="11"/>
        <rFont val="Times New Roman"/>
        <family val="1"/>
      </rPr>
      <t xml:space="preserve"> „Fizinio aktyvumo treneris“ – asmuo, vadovaujantis asmens (-ų) fizinio aktyvumo veiklai ir (arba) šviečiantis visuomenę sporto, fizinio aktyvumo klausimais.</t>
    </r>
  </si>
  <si>
    <r>
      <t xml:space="preserve">37 skiltyje </t>
    </r>
    <r>
      <rPr>
        <sz val="10"/>
        <rFont val="Times New Roman"/>
        <family val="1"/>
        <charset val="186"/>
      </rPr>
      <t xml:space="preserve">„Savanoriai“ nurodomi atlyginimo negaunantys treneriai. </t>
    </r>
  </si>
  <si>
    <t>2.3. SPORTUOJANTIEJI IR TRENERIAI (pagal sporto šakas)</t>
  </si>
  <si>
    <t>Sportuojantieji</t>
  </si>
  <si>
    <t>Sporto ugdymo centruose</t>
  </si>
  <si>
    <t>Sporto klubuose, sporto viešosiose įstaigose</t>
  </si>
  <si>
    <r>
      <t xml:space="preserve">Iš </t>
    </r>
    <r>
      <rPr>
        <b/>
        <sz val="9"/>
        <rFont val="Times New Roman"/>
        <family val="1"/>
      </rPr>
      <t>viso</t>
    </r>
    <r>
      <rPr>
        <sz val="9"/>
        <rFont val="Times New Roman"/>
        <family val="1"/>
      </rPr>
      <t xml:space="preserve">  </t>
    </r>
  </si>
  <si>
    <t xml:space="preserve">Beisbolas (softbolas) </t>
  </si>
  <si>
    <r>
      <rPr>
        <b/>
        <sz val="9"/>
        <color indexed="17"/>
        <rFont val="Times New Roman"/>
        <family val="1"/>
      </rPr>
      <t>1 lentelės sportuojantieji</t>
    </r>
    <r>
      <rPr>
        <sz val="9"/>
        <color indexed="17"/>
        <rFont val="Times New Roman"/>
        <family val="1"/>
      </rPr>
      <t xml:space="preserve"> </t>
    </r>
  </si>
  <si>
    <t xml:space="preserve">2.1 lentelės treneriai  </t>
  </si>
  <si>
    <t>Statistinės ataskaitos formos Nr. KKS-1, 2.3. lentelės rodiklių aprašymas</t>
  </si>
  <si>
    <r>
      <t xml:space="preserve">6 skilties </t>
    </r>
    <r>
      <rPr>
        <sz val="10"/>
        <rFont val="Times New Roman"/>
        <family val="1"/>
        <charset val="186"/>
      </rPr>
      <t>„Sportininkų rengimo centrų” skaičiai atitinka SUC-1 formos 1 lentelės „Bendrieji duomenys” 7 skiltį „Moksleivių (sportininkų) skaičius kalendorinių metų pabaigoje - Iš viso“.</t>
    </r>
  </si>
  <si>
    <r>
      <t xml:space="preserve">11 skilties </t>
    </r>
    <r>
      <rPr>
        <sz val="10"/>
        <rFont val="Times New Roman"/>
        <family val="1"/>
        <charset val="186"/>
      </rPr>
      <t xml:space="preserve"> Sporto klubų „Sportuojančiųjų“ skaičius atitinka SKĮ-1 formos 2 lentelės „Sportuojantieji ir treneriai“ 5 skilties „Sportuojančiųjų skaičius“ skaičių.</t>
    </r>
  </si>
  <si>
    <r>
      <t xml:space="preserve">15 skiltyje </t>
    </r>
    <r>
      <rPr>
        <sz val="10"/>
        <rFont val="Times New Roman"/>
        <family val="1"/>
        <charset val="186"/>
      </rPr>
      <t>„Neturi kvalifikacinės kategorijos“ nurodomi treneriai neįgiję kvalifikacinės kategorijos.</t>
    </r>
  </si>
  <si>
    <r>
      <t>16-21 skiltyse „Turi kvalifikacines kategorijas“</t>
    </r>
    <r>
      <rPr>
        <sz val="10"/>
        <rFont val="Times New Roman"/>
        <family val="1"/>
        <charset val="186"/>
      </rPr>
      <t xml:space="preserve"> nurodoma tik aukščiausia galiojanti trenerio kategorija;</t>
    </r>
  </si>
  <si>
    <r>
      <t>Eilutės „IŠ VISO“ 6 skilties</t>
    </r>
    <r>
      <rPr>
        <sz val="10"/>
        <rFont val="Times New Roman"/>
        <family val="1"/>
        <charset val="186"/>
      </rPr>
      <t xml:space="preserve"> „Sportuojančiųjų skaičius“ „Sporto ugdymo centuose“ skaičiai yra lygūs 1 lentelės „Duomenys apie sporto įmones, įstaigas, organizacijas“ 7 skilties 6 eilutės „Sporto padalinio sportininkų ugdymo centrai“, 7 eilutės „Švietimo padalinio sportininkų ugdymo centrai“  ir 8 eilutės „Privatūs sportininkų ugdymo centrai“ skaičių sumai.</t>
    </r>
  </si>
  <si>
    <r>
      <t>Eilutės „IŠ VISO“ 11 skilties</t>
    </r>
    <r>
      <rPr>
        <sz val="10"/>
        <rFont val="Times New Roman"/>
        <family val="1"/>
        <charset val="186"/>
      </rPr>
      <t xml:space="preserve"> „Sporto klubuose ir kitose organizacijose“ skaičiai lygūs 1 lentelės „Duomenys apie sporto įmones, įstaigas, organizacijas“ 7 skilties sporto klubų ir kitų sporto įstaigų (be sporto ugdymo centrų) sportuojančiųjų skaičių sumai.</t>
    </r>
  </si>
  <si>
    <r>
      <t xml:space="preserve">Eilutės „IŠ VISO“ 13–41 skilčių, </t>
    </r>
    <r>
      <rPr>
        <sz val="10"/>
        <rFont val="Times New Roman"/>
        <family val="1"/>
      </rPr>
      <t>kiekvienos skilties skaičiai turi atitikti 2.1 lentelės „Darbuotojai“ eilutės „Iš viso“ 5–33 skilčių atitinkamo pavadinimo  skilčių skaičius.</t>
    </r>
  </si>
  <si>
    <r>
      <rPr>
        <b/>
        <sz val="11"/>
        <rFont val="Times New Roman"/>
        <family val="1"/>
      </rPr>
      <t>13-24 skiltyse</t>
    </r>
    <r>
      <rPr>
        <sz val="11"/>
        <rFont val="Times New Roman"/>
        <family val="1"/>
      </rPr>
      <t xml:space="preserve"> „Aukšto meistriškumo sporto treneris“  – asmuo, vadovaujantis sportininko (-ų) aukšto meistriškumo sporto pratyboms, rengiantis jį (juos) aukšto meistriškumo sporto varžyboms ir (ar) jam (jiems) vadovaujantis šiose varžybose.</t>
    </r>
  </si>
  <si>
    <r>
      <rPr>
        <b/>
        <sz val="11"/>
        <rFont val="Times New Roman"/>
        <family val="1"/>
      </rPr>
      <t>25-30 ir 31-35 skiltyse</t>
    </r>
    <r>
      <rPr>
        <sz val="11"/>
        <rFont val="Times New Roman"/>
        <family val="1"/>
      </rPr>
      <t xml:space="preserve"> „Fizinio aktyvumo ar aukšto meistriškumo sporto instruktorius" – asmuo, talkinantis fizinio aktyvumo ar aukšto meistriškumo sporto treneriui.</t>
    </r>
  </si>
  <si>
    <r>
      <rPr>
        <b/>
        <sz val="11"/>
        <rFont val="Times New Roman"/>
        <family val="1"/>
      </rPr>
      <t>31-35 skiltyse</t>
    </r>
    <r>
      <rPr>
        <sz val="11"/>
        <rFont val="Times New Roman"/>
        <family val="1"/>
      </rPr>
      <t xml:space="preserve"> „Fizinio aktyvumo treneris“ – asmuo, vadovaujantis asmens (-ų) fizinio aktyvumo veiklai ir (arba) šviečiantis visuomenę sporto, fizinio aktyvumo klausimais.</t>
    </r>
  </si>
  <si>
    <r>
      <t xml:space="preserve">42 skiltyje </t>
    </r>
    <r>
      <rPr>
        <sz val="10"/>
        <rFont val="Times New Roman"/>
        <family val="1"/>
      </rPr>
      <t xml:space="preserve">„Savanoriai“ nurodomi atlyginimo negaunantys treneriai. </t>
    </r>
  </si>
  <si>
    <t>3. 2024 M. SPORTO BAZĖS (nuosavos)</t>
  </si>
  <si>
    <t>Miestų, rajonų sporto federacijos, sąjungos, asociacijos</t>
  </si>
  <si>
    <t>Sporto įmonės (AB, UAB, IĮ)</t>
  </si>
  <si>
    <t>Savivaldybės sporto padalinys</t>
  </si>
  <si>
    <t>Privačių SUC</t>
  </si>
  <si>
    <t>Bendrojo ugdymo mokyklos</t>
  </si>
  <si>
    <t>Profesinio mokymo įstaigos</t>
  </si>
  <si>
    <t>Kolegijos</t>
  </si>
  <si>
    <t>Aukštosios mokyklos</t>
  </si>
  <si>
    <t>Ministerijos, departamentai</t>
  </si>
  <si>
    <t>Fiziniai asmenys</t>
  </si>
  <si>
    <t>Kito pavaldumo</t>
  </si>
  <si>
    <t>Iš viso 2024 m.</t>
  </si>
  <si>
    <t>3.1.</t>
  </si>
  <si>
    <t>3.2.</t>
  </si>
  <si>
    <t>6.1.</t>
  </si>
  <si>
    <t>6.2.</t>
  </si>
  <si>
    <t>6.3.</t>
  </si>
  <si>
    <t>Kiti  (12,5-25 m)</t>
  </si>
  <si>
    <t>7.1.</t>
  </si>
  <si>
    <t xml:space="preserve">Didesnės kaip 15 x 30 m </t>
  </si>
  <si>
    <t>7.2.</t>
  </si>
  <si>
    <t>24 x 12 m – 15 x 30 m</t>
  </si>
  <si>
    <t>7.3.</t>
  </si>
  <si>
    <t>13.</t>
  </si>
  <si>
    <t>14.</t>
  </si>
  <si>
    <t>14.1.</t>
  </si>
  <si>
    <t>Atviros</t>
  </si>
  <si>
    <t>14.2.</t>
  </si>
  <si>
    <t>Uždaros</t>
  </si>
  <si>
    <t>15.</t>
  </si>
  <si>
    <t>16.</t>
  </si>
  <si>
    <t>17.</t>
  </si>
  <si>
    <t>18.</t>
  </si>
  <si>
    <t>19.</t>
  </si>
  <si>
    <t>20.</t>
  </si>
  <si>
    <t>21.</t>
  </si>
  <si>
    <t>22.</t>
  </si>
  <si>
    <t>23.</t>
  </si>
  <si>
    <t>24.</t>
  </si>
  <si>
    <t>25.</t>
  </si>
  <si>
    <t>26.</t>
  </si>
  <si>
    <t>27.</t>
  </si>
  <si>
    <t>28.</t>
  </si>
  <si>
    <t>29.</t>
  </si>
  <si>
    <t>Uždaros ir atviros kalnų slidinėjimo trasos</t>
  </si>
  <si>
    <t>30.</t>
  </si>
  <si>
    <t>31.</t>
  </si>
  <si>
    <t>32.</t>
  </si>
  <si>
    <t>Dviračių takai (km)</t>
  </si>
  <si>
    <t>4. 2024 M. FINANSAI</t>
  </si>
  <si>
    <t>4.1. Sporto finansavimas savivaldybės biudžeto lėšomis (tūkst. eurų)</t>
  </si>
  <si>
    <t>Bendras savivaldybės metų biudžetas (išlaidos)</t>
  </si>
  <si>
    <t>Skirta sportui finansuoti</t>
  </si>
  <si>
    <t>Savivaldybės bendro biudžeto proc. fiziniam aktyvumui ir sportui</t>
  </si>
  <si>
    <t>Gyventojų skaičius savivaldybės teritorijoje</t>
  </si>
  <si>
    <r>
      <t xml:space="preserve">Tenka </t>
    </r>
    <r>
      <rPr>
        <sz val="8"/>
        <rFont val="Calibri"/>
        <family val="2"/>
        <charset val="186"/>
      </rPr>
      <t>€</t>
    </r>
    <r>
      <rPr>
        <sz val="8"/>
        <rFont val="Times New Roman"/>
        <family val="1"/>
      </rPr>
      <t xml:space="preserve">  sportui finansuoti, 10 000 gyventojų </t>
    </r>
  </si>
  <si>
    <t>Sporto bazių statybai ir remontui</t>
  </si>
  <si>
    <t>Savivaldybių lėšomis</t>
  </si>
  <si>
    <t>Valstybės investicijų programa</t>
  </si>
  <si>
    <t>ES lėšomis</t>
  </si>
  <si>
    <t>Rėmėjų lėšomis</t>
  </si>
  <si>
    <t>Skirta</t>
  </si>
  <si>
    <t>Išleista</t>
  </si>
  <si>
    <t>4.2. Sporto įmonių įstaigų ir organizacijų pajamos ir išlaidos (tūkst. eurų)</t>
  </si>
  <si>
    <t>PAJAMŲ ŠALTINIAI</t>
  </si>
  <si>
    <t>Surinkta iš moksleivių arba narių</t>
  </si>
  <si>
    <t>Skirtumas</t>
  </si>
  <si>
    <t>Savivaldybės sporto padalinys arba kita jo funkcijas vykdanti įstaiga</t>
  </si>
  <si>
    <t>Sporto padalinio sportininkų ugdymo centrai**</t>
  </si>
  <si>
    <t>Švietimo padalinio sportininkų ugdymo centrai**</t>
  </si>
  <si>
    <t>Privačios sportininkų ugdymo centrai**</t>
  </si>
  <si>
    <r>
      <t xml:space="preserve">* Pastaba: </t>
    </r>
    <r>
      <rPr>
        <sz val="10"/>
        <rFont val="Times New Roman"/>
        <family val="1"/>
      </rPr>
      <t>Sportininkų ugdymo centrų išlaidos detaliai išdėstytos SUC-1 formoje.</t>
    </r>
  </si>
  <si>
    <t>4.3. Savivaldybės sporto padalinio arba kitos jo funkcijas vykdančios įstaigos išlaidos (tūkst. eurų)</t>
  </si>
  <si>
    <t>Sporto varžybų vykdymui ir dalyvavimui varžybose</t>
  </si>
  <si>
    <t>Stovykloms</t>
  </si>
  <si>
    <t>Sveikatinimo renginiams</t>
  </si>
  <si>
    <t>Mokymui plaukti</t>
  </si>
  <si>
    <r>
      <rPr>
        <sz val="8"/>
        <rFont val="Times New Roman"/>
        <family val="1"/>
      </rPr>
      <t>Sporto specialistų</t>
    </r>
    <r>
      <rPr>
        <sz val="7.4"/>
        <rFont val="Times New Roman"/>
        <family val="1"/>
      </rPr>
      <t xml:space="preserve"> </t>
    </r>
    <r>
      <rPr>
        <sz val="8"/>
        <rFont val="Times New Roman"/>
        <family val="1"/>
      </rPr>
      <t>kvalifikacijos tobulinimui</t>
    </r>
  </si>
  <si>
    <t>Draudimo paslaugos</t>
  </si>
  <si>
    <r>
      <rPr>
        <sz val="8"/>
        <rFont val="Times New Roman"/>
        <family val="1"/>
      </rPr>
      <t xml:space="preserve">Seminarams, </t>
    </r>
    <r>
      <rPr>
        <sz val="7.6"/>
        <rFont val="Times New Roman"/>
        <family val="1"/>
      </rPr>
      <t>konferencijoms</t>
    </r>
  </si>
  <si>
    <t>Metodiniams leidiniams</t>
  </si>
  <si>
    <t>Inventoriaus ir ilgalaikio turto</t>
  </si>
  <si>
    <t>Medikamentų ir maisto papildų</t>
  </si>
  <si>
    <t>Sveikatos ap. įstaigų ir sanatorijų paslaugos</t>
  </si>
  <si>
    <r>
      <t>5.</t>
    </r>
    <r>
      <rPr>
        <sz val="10"/>
        <rFont val="Times New Roman"/>
        <family val="1"/>
        <charset val="186"/>
      </rPr>
      <t xml:space="preserve">  </t>
    </r>
    <r>
      <rPr>
        <b/>
        <sz val="10"/>
        <rFont val="Times New Roman"/>
        <family val="1"/>
      </rPr>
      <t>Organizuotai sportuojančiųjų</t>
    </r>
    <r>
      <rPr>
        <sz val="10"/>
        <rFont val="Times New Roman"/>
        <family val="1"/>
        <charset val="186"/>
      </rPr>
      <t xml:space="preserve"> (1 lent. 7  stulp. iš viso)</t>
    </r>
    <r>
      <rPr>
        <b/>
        <sz val="10"/>
        <rFont val="Times New Roman"/>
        <family val="1"/>
      </rPr>
      <t xml:space="preserve"> procentas  nuo gyventojų skaičius savivaldybės teritorijoje</t>
    </r>
    <r>
      <rPr>
        <sz val="10"/>
        <rFont val="Times New Roman"/>
        <family val="1"/>
        <charset val="186"/>
      </rPr>
      <t xml:space="preserve"> </t>
    </r>
  </si>
  <si>
    <t>%</t>
  </si>
  <si>
    <t>Prašome nurodyti, kiek laiko skyrėte statistiniams duomenims parengti ir statistinei formai užpildyti (valandomis):</t>
  </si>
  <si>
    <t>Už sudarymą atsakingas Sporto padalinio darbuotojas</t>
  </si>
  <si>
    <t>Tel. nr.</t>
  </si>
  <si>
    <t>(parašas, pareigos, vardas, pavardė)</t>
  </si>
  <si>
    <t>Savivaldybės administracijos vadovas arba pavaduotojas</t>
  </si>
  <si>
    <t>Miestų, rajonų savivaldybių sporto padalinių</t>
  </si>
  <si>
    <t>statistinės ataskaitos KKS-1 (metinės) priedas</t>
  </si>
  <si>
    <t>(VEIKLOS STATISTINĖ ATASKAITA KKS-1 (METINĖ))</t>
  </si>
  <si>
    <t>Statistinę ataskaitą pildo miestų, rajonų savivaldybių sporto padaliniai.</t>
  </si>
  <si>
    <t>BĮ KLAIPĖDOS MIESTO LENGVOSIOS ATLETIKOS MOKYKLA, BĮ KLAIPĖDOS „GINTARO“ SPORTO CENTRAS, BĮ KLAIPĖDOS VLADO KNAŠIAUS KREPŠINIO MOKYKLA, BĮ KLAIPĖDOS "VIESULO" SPORTO CENTRAS, BĮ KLAIPĖDOS MIESTO SPORTO BAZIŲ VALDYMO CENTRAS.</t>
  </si>
  <si>
    <t>Klaipėdos miesto savivaldybės administracijos Kultūros, sporto ir turizmo departamento Sporto, jaunimo ir bendruomeninių reikalų skyrius</t>
  </si>
  <si>
    <t>Liepų g. 11, Klaipėda +370 40 17 22, Viktorija.Butkeviciene@klaipeda.lt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</si>
</sst>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numFmts>
  <fonts count="123">
    <font>
      <sz val="12"/>
      <name val="Times New Roman"/>
      <charset val="186"/>
    </font>
    <font>
      <sz val="12"/>
      <name val="Times New Roman"/>
      <family val="1"/>
      <charset val="186"/>
    </font>
    <font>
      <sz val="8"/>
      <name val="Times New Roman"/>
      <family val="1"/>
    </font>
    <font>
      <b/>
      <sz val="8"/>
      <name val="Times New Roman"/>
      <family val="1"/>
    </font>
    <font>
      <sz val="7"/>
      <name val="Times New Roman"/>
      <family val="1"/>
    </font>
    <font>
      <sz val="12"/>
      <name val="Times New Roman"/>
      <family val="1"/>
    </font>
    <font>
      <sz val="6"/>
      <name val="Times New Roman"/>
      <family val="1"/>
    </font>
    <font>
      <b/>
      <sz val="10"/>
      <name val="Times New Roman"/>
      <family val="1"/>
    </font>
    <font>
      <b/>
      <sz val="12"/>
      <name val="Times New Roman"/>
      <family val="1"/>
    </font>
    <font>
      <sz val="10"/>
      <name val="Times New Roman"/>
      <family val="1"/>
    </font>
    <font>
      <b/>
      <sz val="11"/>
      <name val="Times New Roman"/>
      <family val="1"/>
    </font>
    <font>
      <b/>
      <sz val="14"/>
      <name val="Times New Roman"/>
      <family val="1"/>
    </font>
    <font>
      <sz val="6.3"/>
      <name val="Times New Roman"/>
      <family val="1"/>
    </font>
    <font>
      <b/>
      <sz val="9"/>
      <name val="Times New Roman"/>
      <family val="1"/>
    </font>
    <font>
      <sz val="9"/>
      <name val="Times New Roman"/>
      <family val="1"/>
    </font>
    <font>
      <sz val="10"/>
      <name val="Times New Roman"/>
      <family val="1"/>
      <charset val="186"/>
    </font>
    <font>
      <sz val="10"/>
      <color indexed="12"/>
      <name val="Times New Roman"/>
      <family val="1"/>
    </font>
    <font>
      <b/>
      <sz val="10"/>
      <color indexed="48"/>
      <name val="Times New Roman"/>
      <family val="1"/>
    </font>
    <font>
      <sz val="10"/>
      <name val="Arial"/>
      <family val="2"/>
      <charset val="186"/>
    </font>
    <font>
      <sz val="8"/>
      <color indexed="81"/>
      <name val="Tahoma"/>
      <family val="2"/>
      <charset val="186"/>
    </font>
    <font>
      <sz val="7.5"/>
      <name val="Times New Roman"/>
      <family val="1"/>
    </font>
    <font>
      <sz val="11"/>
      <name val="Times New Roman"/>
      <family val="1"/>
    </font>
    <font>
      <sz val="10"/>
      <color indexed="10"/>
      <name val="Times New Roman"/>
      <family val="1"/>
    </font>
    <font>
      <sz val="9"/>
      <color indexed="10"/>
      <name val="Times New Roman"/>
      <family val="1"/>
    </font>
    <font>
      <sz val="9"/>
      <color indexed="17"/>
      <name val="Times New Roman"/>
      <family val="1"/>
    </font>
    <font>
      <sz val="10"/>
      <color indexed="17"/>
      <name val="Times New Roman"/>
      <family val="1"/>
    </font>
    <font>
      <sz val="8.5"/>
      <name val="Times New Roman"/>
      <family val="1"/>
    </font>
    <font>
      <b/>
      <sz val="8.5"/>
      <name val="Times New Roman"/>
      <family val="1"/>
    </font>
    <font>
      <sz val="10"/>
      <color indexed="57"/>
      <name val="Times New Roman"/>
      <family val="1"/>
    </font>
    <font>
      <sz val="8"/>
      <color indexed="81"/>
      <name val="Times New Roman"/>
      <family val="1"/>
    </font>
    <font>
      <sz val="8"/>
      <color indexed="81"/>
      <name val="Tahoma"/>
      <family val="2"/>
    </font>
    <font>
      <b/>
      <sz val="10"/>
      <color indexed="62"/>
      <name val="Times New Roman"/>
      <family val="1"/>
    </font>
    <font>
      <sz val="7"/>
      <color indexed="10"/>
      <name val="Times New Roman"/>
      <family val="1"/>
    </font>
    <font>
      <sz val="8"/>
      <name val="Times New Roman"/>
      <family val="1"/>
      <charset val="186"/>
    </font>
    <font>
      <sz val="9"/>
      <color indexed="81"/>
      <name val="Tahoma"/>
      <family val="2"/>
      <charset val="186"/>
    </font>
    <font>
      <sz val="6"/>
      <color indexed="81"/>
      <name val="Tahoma"/>
      <family val="2"/>
      <charset val="186"/>
    </font>
    <font>
      <b/>
      <sz val="6"/>
      <color indexed="81"/>
      <name val="Tahoma"/>
      <family val="2"/>
      <charset val="186"/>
    </font>
    <font>
      <sz val="8.5"/>
      <color indexed="81"/>
      <name val="Tahoma"/>
      <family val="2"/>
      <charset val="186"/>
    </font>
    <font>
      <b/>
      <sz val="12"/>
      <name val="Times New Roman"/>
      <family val="1"/>
      <charset val="186"/>
    </font>
    <font>
      <b/>
      <sz val="10"/>
      <name val="Times New Roman"/>
      <family val="1"/>
      <charset val="186"/>
    </font>
    <font>
      <b/>
      <sz val="8"/>
      <color indexed="81"/>
      <name val="Tahoma"/>
      <family val="2"/>
      <charset val="186"/>
    </font>
    <font>
      <b/>
      <sz val="8"/>
      <color indexed="81"/>
      <name val="Tahoma"/>
      <family val="2"/>
    </font>
    <font>
      <b/>
      <sz val="6"/>
      <color indexed="81"/>
      <name val="Tahoma"/>
      <family val="2"/>
    </font>
    <font>
      <sz val="11"/>
      <color indexed="12"/>
      <name val="Times New Roman"/>
      <family val="1"/>
    </font>
    <font>
      <sz val="9"/>
      <color indexed="57"/>
      <name val="Times New Roman"/>
      <family val="1"/>
    </font>
    <font>
      <sz val="9"/>
      <color indexed="12"/>
      <name val="Times New Roman"/>
      <family val="1"/>
    </font>
    <font>
      <sz val="9"/>
      <name val="Times New Roman"/>
      <family val="1"/>
      <charset val="186"/>
    </font>
    <font>
      <sz val="9"/>
      <color indexed="53"/>
      <name val="Times New Roman"/>
      <family val="1"/>
    </font>
    <font>
      <b/>
      <sz val="11"/>
      <name val="Times New Roman"/>
      <family val="1"/>
      <charset val="186"/>
    </font>
    <font>
      <b/>
      <sz val="11"/>
      <name val="TimesLT"/>
      <family val="1"/>
    </font>
    <font>
      <sz val="11"/>
      <name val="TimesLT"/>
      <charset val="186"/>
    </font>
    <font>
      <sz val="7"/>
      <name val="Times New Roman"/>
      <family val="1"/>
      <charset val="186"/>
    </font>
    <font>
      <b/>
      <sz val="11"/>
      <color indexed="12"/>
      <name val="TimesLT"/>
      <family val="1"/>
    </font>
    <font>
      <sz val="11"/>
      <name val="TimesLT"/>
      <family val="1"/>
    </font>
    <font>
      <b/>
      <sz val="11"/>
      <name val="TimesLT"/>
      <charset val="186"/>
    </font>
    <font>
      <sz val="8"/>
      <name val="TimesLT"/>
      <charset val="186"/>
    </font>
    <font>
      <sz val="9"/>
      <name val="TimesLT"/>
      <family val="1"/>
    </font>
    <font>
      <b/>
      <sz val="9"/>
      <color indexed="12"/>
      <name val="TimesLT"/>
      <charset val="186"/>
    </font>
    <font>
      <b/>
      <sz val="8"/>
      <color indexed="10"/>
      <name val="TimesLT"/>
      <charset val="186"/>
    </font>
    <font>
      <b/>
      <sz val="10"/>
      <color indexed="12"/>
      <name val="Times New Roman"/>
      <family val="1"/>
    </font>
    <font>
      <sz val="8"/>
      <color indexed="10"/>
      <name val="Times New Roman"/>
      <family val="1"/>
      <charset val="186"/>
    </font>
    <font>
      <b/>
      <sz val="6"/>
      <color indexed="10"/>
      <name val="Times New Roman"/>
      <family val="1"/>
    </font>
    <font>
      <sz val="12"/>
      <color indexed="10"/>
      <name val="Times New Roman"/>
      <family val="1"/>
      <charset val="186"/>
    </font>
    <font>
      <sz val="8"/>
      <color indexed="10"/>
      <name val="Times New Roman"/>
      <family val="1"/>
    </font>
    <font>
      <b/>
      <sz val="9"/>
      <color indexed="10"/>
      <name val="Times New Roman"/>
      <family val="1"/>
    </font>
    <font>
      <b/>
      <sz val="10"/>
      <color indexed="10"/>
      <name val="Times New Roman"/>
      <family val="1"/>
      <charset val="186"/>
    </font>
    <font>
      <b/>
      <sz val="9"/>
      <color indexed="81"/>
      <name val="Tahoma"/>
      <family val="2"/>
      <charset val="186"/>
    </font>
    <font>
      <b/>
      <sz val="11"/>
      <color indexed="10"/>
      <name val="Times New Roman"/>
      <family val="1"/>
      <charset val="186"/>
    </font>
    <font>
      <sz val="10"/>
      <color indexed="10"/>
      <name val="Times New Roman"/>
      <family val="1"/>
      <charset val="186"/>
    </font>
    <font>
      <b/>
      <sz val="9"/>
      <color indexed="10"/>
      <name val="Tahoma"/>
      <family val="2"/>
      <charset val="186"/>
    </font>
    <font>
      <sz val="9"/>
      <color indexed="10"/>
      <name val="Tahoma"/>
      <family val="2"/>
      <charset val="186"/>
    </font>
    <font>
      <sz val="8"/>
      <color indexed="81"/>
      <name val="Times New Roman"/>
      <family val="1"/>
      <charset val="186"/>
    </font>
    <font>
      <b/>
      <sz val="9.5"/>
      <name val="Times New Roman"/>
      <family val="1"/>
    </font>
    <font>
      <b/>
      <sz val="8"/>
      <color indexed="10"/>
      <name val="Tahoma"/>
      <family val="2"/>
    </font>
    <font>
      <sz val="8"/>
      <color indexed="10"/>
      <name val="Tahoma"/>
      <family val="2"/>
    </font>
    <font>
      <sz val="8"/>
      <name val="Calibri"/>
      <family val="2"/>
      <charset val="186"/>
    </font>
    <font>
      <b/>
      <sz val="8"/>
      <color indexed="10"/>
      <name val="Tahoma"/>
      <family val="2"/>
      <charset val="186"/>
    </font>
    <font>
      <b/>
      <sz val="8"/>
      <color indexed="81"/>
      <name val="Times New Roman"/>
      <family val="1"/>
      <charset val="186"/>
    </font>
    <font>
      <sz val="11"/>
      <name val="Times New Roman"/>
      <family val="1"/>
      <charset val="186"/>
    </font>
    <font>
      <b/>
      <sz val="12"/>
      <color indexed="10"/>
      <name val="Tahoma"/>
      <family val="2"/>
      <charset val="186"/>
    </font>
    <font>
      <b/>
      <sz val="11"/>
      <color indexed="10"/>
      <name val="Tahoma"/>
      <family val="2"/>
      <charset val="186"/>
    </font>
    <font>
      <sz val="11"/>
      <color indexed="81"/>
      <name val="Tahoma"/>
      <family val="2"/>
      <charset val="186"/>
    </font>
    <font>
      <sz val="7.5"/>
      <name val="Times New Roman"/>
      <family val="1"/>
      <charset val="186"/>
    </font>
    <font>
      <b/>
      <sz val="7"/>
      <color indexed="81"/>
      <name val="Tahoma"/>
      <family val="2"/>
      <charset val="186"/>
    </font>
    <font>
      <sz val="7"/>
      <color indexed="81"/>
      <name val="Tahoma"/>
      <family val="2"/>
      <charset val="186"/>
    </font>
    <font>
      <b/>
      <sz val="7"/>
      <color indexed="10"/>
      <name val="Tahoma"/>
      <family val="2"/>
      <charset val="186"/>
    </font>
    <font>
      <sz val="7"/>
      <color indexed="10"/>
      <name val="Tahoma"/>
      <family val="2"/>
      <charset val="186"/>
    </font>
    <font>
      <b/>
      <sz val="9"/>
      <color indexed="81"/>
      <name val="Tahoma"/>
      <family val="2"/>
    </font>
    <font>
      <sz val="9"/>
      <color indexed="81"/>
      <name val="Tahoma"/>
      <family val="2"/>
    </font>
    <font>
      <b/>
      <sz val="7"/>
      <color indexed="81"/>
      <name val="Tahoma"/>
      <family val="2"/>
    </font>
    <font>
      <sz val="10"/>
      <name val="TimesLT"/>
      <charset val="186"/>
    </font>
    <font>
      <b/>
      <sz val="7"/>
      <name val="Times New Roman"/>
      <family val="1"/>
    </font>
    <font>
      <sz val="11"/>
      <color rgb="FFFF0000"/>
      <name val="TimesLT"/>
      <charset val="186"/>
    </font>
    <font>
      <b/>
      <sz val="8"/>
      <color indexed="10"/>
      <name val="Times New Roman"/>
      <family val="1"/>
    </font>
    <font>
      <b/>
      <sz val="11"/>
      <color rgb="FFFF0000"/>
      <name val="TimesLT"/>
      <charset val="186"/>
    </font>
    <font>
      <b/>
      <sz val="11"/>
      <color rgb="FFFF0000"/>
      <name val="Times New Roman"/>
      <family val="1"/>
    </font>
    <font>
      <sz val="7.4"/>
      <name val="Times New Roman"/>
      <family val="1"/>
    </font>
    <font>
      <sz val="7.7"/>
      <name val="Times New Roman"/>
      <family val="1"/>
    </font>
    <font>
      <sz val="7.6"/>
      <name val="Times New Roman"/>
      <family val="1"/>
    </font>
    <font>
      <sz val="8"/>
      <color rgb="FFFF0000"/>
      <name val="Times New Roman"/>
      <family val="1"/>
      <charset val="186"/>
    </font>
    <font>
      <b/>
      <sz val="8"/>
      <name val="Times New Roman"/>
      <family val="1"/>
      <charset val="186"/>
    </font>
    <font>
      <sz val="8"/>
      <color indexed="17"/>
      <name val="Times New Roman"/>
      <family val="1"/>
    </font>
    <font>
      <b/>
      <sz val="13"/>
      <name val="Times New Roman"/>
      <family val="1"/>
    </font>
    <font>
      <sz val="10"/>
      <color rgb="FFFF0000"/>
      <name val="Times New Roman"/>
      <family val="1"/>
      <charset val="186"/>
    </font>
    <font>
      <b/>
      <sz val="9"/>
      <color indexed="17"/>
      <name val="Times New Roman"/>
      <family val="1"/>
    </font>
    <font>
      <sz val="9"/>
      <color rgb="FFFF0000"/>
      <name val="Times New Roman"/>
      <family val="1"/>
    </font>
    <font>
      <sz val="9"/>
      <color rgb="FFFF0000"/>
      <name val="Times New Roman"/>
      <family val="1"/>
      <charset val="186"/>
    </font>
    <font>
      <b/>
      <sz val="12"/>
      <color rgb="FFFF0000"/>
      <name val="Times New Roman"/>
      <family val="1"/>
    </font>
    <font>
      <b/>
      <sz val="9"/>
      <color indexed="12"/>
      <name val="Times New Roman"/>
      <family val="1"/>
    </font>
    <font>
      <sz val="10"/>
      <color rgb="FFFF0000"/>
      <name val="Times New Roman"/>
      <family val="1"/>
    </font>
    <font>
      <b/>
      <sz val="10"/>
      <color rgb="FFFF0000"/>
      <name val="TimesLT"/>
      <charset val="186"/>
    </font>
    <font>
      <b/>
      <sz val="10"/>
      <color rgb="FFFF0000"/>
      <name val="Times New Roman"/>
      <family val="1"/>
    </font>
    <font>
      <b/>
      <sz val="8"/>
      <name val="TimesLT"/>
      <charset val="186"/>
    </font>
    <font>
      <u/>
      <sz val="12"/>
      <color theme="10"/>
      <name val="Times New Roman"/>
      <family val="1"/>
    </font>
    <font>
      <sz val="10"/>
      <color theme="1"/>
      <name val="Times New Roman"/>
      <family val="1"/>
    </font>
    <font>
      <sz val="12"/>
      <color theme="1"/>
      <name val="Times New Roman"/>
      <family val="1"/>
    </font>
    <font>
      <sz val="4"/>
      <color theme="1"/>
      <name val="Times New Roman"/>
      <family val="1"/>
    </font>
    <font>
      <sz val="5"/>
      <color theme="1"/>
      <name val="Times New Roman"/>
      <family val="1"/>
    </font>
    <font>
      <b/>
      <sz val="12"/>
      <color theme="1"/>
      <name val="Times New Roman"/>
      <family val="1"/>
    </font>
    <font>
      <sz val="11"/>
      <color theme="1"/>
      <name val="Times New Roman"/>
      <family val="1"/>
    </font>
    <font>
      <b/>
      <sz val="10"/>
      <color theme="1"/>
      <name val="Times New Roman"/>
      <family val="1"/>
    </font>
    <font>
      <u/>
      <sz val="11"/>
      <color theme="1"/>
      <name val="Times New Roman"/>
      <family val="1"/>
    </font>
    <font>
      <sz val="7"/>
      <color theme="1"/>
      <name val="Times New Roman"/>
      <family val="1"/>
    </font>
  </fonts>
  <fills count="6">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theme="0"/>
        <bgColor indexed="64"/>
      </patternFill>
    </fill>
    <fill>
      <patternFill patternType="solid">
        <fgColor rgb="FFFFFFCC"/>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diagonalUp="1" diagonalDown="1">
      <left style="thin">
        <color indexed="64"/>
      </left>
      <right style="thin">
        <color indexed="64"/>
      </right>
      <top style="thin">
        <color indexed="64"/>
      </top>
      <bottom style="thin">
        <color indexed="64"/>
      </bottom>
      <diagonal style="dashed">
        <color indexed="22"/>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style="thin">
        <color indexed="64"/>
      </left>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diagonalUp="1" diagonalDown="1">
      <left style="thin">
        <color indexed="64"/>
      </left>
      <right/>
      <top style="thin">
        <color indexed="64"/>
      </top>
      <bottom style="thin">
        <color indexed="64"/>
      </bottom>
      <diagonal style="dashed">
        <color indexed="22"/>
      </diagonal>
    </border>
    <border diagonalUp="1" diagonalDown="1">
      <left/>
      <right style="thin">
        <color indexed="64"/>
      </right>
      <top style="thin">
        <color indexed="64"/>
      </top>
      <bottom style="thin">
        <color indexed="64"/>
      </bottom>
      <diagonal style="dashed">
        <color indexed="22"/>
      </diagonal>
    </border>
    <border>
      <left/>
      <right style="thick">
        <color indexed="64"/>
      </right>
      <top style="thick">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diagonalUp="1" diagonalDown="1">
      <left style="medium">
        <color indexed="64"/>
      </left>
      <right style="thin">
        <color indexed="64"/>
      </right>
      <top style="thin">
        <color indexed="64"/>
      </top>
      <bottom style="thin">
        <color indexed="64"/>
      </bottom>
      <diagonal style="dashed">
        <color indexed="22"/>
      </diagonal>
    </border>
    <border diagonalUp="1" diagonalDown="1">
      <left style="thin">
        <color indexed="64"/>
      </left>
      <right style="medium">
        <color indexed="64"/>
      </right>
      <top style="thin">
        <color indexed="64"/>
      </top>
      <bottom style="thin">
        <color indexed="64"/>
      </bottom>
      <diagonal style="dashed">
        <color indexed="22"/>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ck">
        <color indexed="64"/>
      </top>
      <bottom/>
      <diagonal/>
    </border>
    <border>
      <left/>
      <right style="medium">
        <color indexed="64"/>
      </right>
      <top style="thick">
        <color indexed="64"/>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n">
        <color indexed="64"/>
      </top>
      <bottom/>
      <diagonal/>
    </border>
    <border>
      <left style="thick">
        <color indexed="64"/>
      </left>
      <right style="thin">
        <color indexed="64"/>
      </right>
      <top/>
      <bottom/>
      <diagonal/>
    </border>
    <border>
      <left style="thick">
        <color indexed="64"/>
      </left>
      <right style="thin">
        <color indexed="64"/>
      </right>
      <top/>
      <bottom style="thin">
        <color indexed="64"/>
      </bottom>
      <diagonal/>
    </border>
    <border diagonalUp="1" diagonalDown="1">
      <left style="thick">
        <color indexed="64"/>
      </left>
      <right style="thin">
        <color indexed="64"/>
      </right>
      <top style="thin">
        <color indexed="64"/>
      </top>
      <bottom style="thin">
        <color indexed="64"/>
      </bottom>
      <diagonal style="dashed">
        <color indexed="22"/>
      </diagonal>
    </border>
    <border diagonalUp="1" diagonalDown="1">
      <left style="thin">
        <color indexed="64"/>
      </left>
      <right style="thick">
        <color indexed="64"/>
      </right>
      <top style="thin">
        <color indexed="64"/>
      </top>
      <bottom style="thin">
        <color indexed="64"/>
      </bottom>
      <diagonal style="dashed">
        <color indexed="22"/>
      </diagonal>
    </border>
    <border>
      <left/>
      <right style="thick">
        <color indexed="64"/>
      </right>
      <top/>
      <bottom/>
      <diagonal/>
    </border>
    <border>
      <left style="thick">
        <color indexed="64"/>
      </left>
      <right/>
      <top/>
      <bottom/>
      <diagonal/>
    </border>
    <border>
      <left style="thick">
        <color indexed="64"/>
      </left>
      <right/>
      <top style="thin">
        <color indexed="64"/>
      </top>
      <bottom/>
      <diagonal/>
    </border>
    <border>
      <left style="thick">
        <color indexed="64"/>
      </left>
      <right/>
      <top/>
      <bottom style="thin">
        <color indexed="64"/>
      </bottom>
      <diagonal/>
    </border>
    <border>
      <left style="thin">
        <color indexed="64"/>
      </left>
      <right style="medium">
        <color indexed="64"/>
      </right>
      <top style="thin">
        <color indexed="64"/>
      </top>
      <bottom style="thick">
        <color indexed="64"/>
      </bottom>
      <diagonal/>
    </border>
    <border>
      <left style="medium">
        <color indexed="64"/>
      </left>
      <right style="thin">
        <color indexed="64"/>
      </right>
      <top style="thin">
        <color indexed="64"/>
      </top>
      <bottom style="thick">
        <color indexed="64"/>
      </bottom>
      <diagonal/>
    </border>
  </borders>
  <cellStyleXfs count="8">
    <xf numFmtId="0" fontId="0" fillId="0" borderId="0"/>
    <xf numFmtId="0" fontId="1" fillId="0" borderId="0"/>
    <xf numFmtId="0" fontId="18" fillId="0" borderId="0"/>
    <xf numFmtId="0" fontId="1" fillId="0" borderId="0"/>
    <xf numFmtId="0" fontId="15" fillId="0" borderId="0"/>
    <xf numFmtId="0" fontId="1" fillId="0" borderId="0"/>
    <xf numFmtId="0" fontId="50" fillId="0" borderId="0"/>
    <xf numFmtId="0" fontId="113" fillId="0" borderId="0" applyNumberFormat="0" applyFill="0" applyBorder="0" applyAlignment="0" applyProtection="0"/>
  </cellStyleXfs>
  <cellXfs count="722">
    <xf numFmtId="0" fontId="0" fillId="0" borderId="0" xfId="0"/>
    <xf numFmtId="0" fontId="2" fillId="0" borderId="0" xfId="0" applyFont="1" applyAlignment="1">
      <alignment horizontal="center"/>
    </xf>
    <xf numFmtId="0" fontId="15" fillId="0" borderId="0" xfId="4"/>
    <xf numFmtId="0" fontId="9" fillId="0" borderId="0" xfId="2" applyFont="1"/>
    <xf numFmtId="0" fontId="0" fillId="0" borderId="0" xfId="0" applyProtection="1">
      <protection locked="0"/>
    </xf>
    <xf numFmtId="0" fontId="4" fillId="0" borderId="1" xfId="0" applyFont="1" applyBorder="1" applyAlignment="1">
      <alignment horizontal="center" vertical="center" wrapText="1"/>
    </xf>
    <xf numFmtId="0" fontId="9" fillId="2" borderId="1" xfId="0" applyFont="1" applyFill="1" applyBorder="1" applyAlignment="1" applyProtection="1">
      <alignment horizontal="center" vertical="center" shrinkToFit="1"/>
      <protection locked="0"/>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textRotation="90"/>
    </xf>
    <xf numFmtId="0" fontId="2" fillId="0" borderId="1" xfId="0" applyFont="1" applyBorder="1" applyAlignment="1">
      <alignment horizontal="center" vertical="center"/>
    </xf>
    <xf numFmtId="0" fontId="14" fillId="0" borderId="1" xfId="0" applyFont="1" applyBorder="1" applyAlignment="1">
      <alignment horizontal="center" vertical="top"/>
    </xf>
    <xf numFmtId="0" fontId="8" fillId="0" borderId="1" xfId="0" applyFont="1" applyBorder="1"/>
    <xf numFmtId="0" fontId="25" fillId="0" borderId="0" xfId="0" applyFont="1" applyAlignment="1">
      <alignment shrinkToFit="1"/>
    </xf>
    <xf numFmtId="0" fontId="9" fillId="0" borderId="0" xfId="0" applyFont="1"/>
    <xf numFmtId="0" fontId="9" fillId="2" borderId="2" xfId="4" applyFont="1" applyFill="1" applyBorder="1" applyAlignment="1" applyProtection="1">
      <alignment vertical="center" shrinkToFit="1"/>
      <protection locked="0"/>
    </xf>
    <xf numFmtId="0" fontId="9" fillId="2" borderId="2" xfId="4" applyFont="1" applyFill="1" applyBorder="1" applyAlignment="1" applyProtection="1">
      <alignment horizontal="right" vertical="center" shrinkToFit="1"/>
      <protection locked="0"/>
    </xf>
    <xf numFmtId="0" fontId="15" fillId="0" borderId="0" xfId="4" applyAlignment="1" applyProtection="1">
      <alignment vertical="center"/>
      <protection locked="0"/>
    </xf>
    <xf numFmtId="0" fontId="15" fillId="0" borderId="0" xfId="4" applyAlignment="1" applyProtection="1">
      <alignment horizontal="center" vertical="center"/>
      <protection locked="0"/>
    </xf>
    <xf numFmtId="0" fontId="2" fillId="0" borderId="3" xfId="4" applyFont="1" applyBorder="1" applyAlignment="1">
      <alignment horizontal="center" vertical="center" wrapText="1"/>
    </xf>
    <xf numFmtId="0" fontId="2" fillId="0" borderId="2" xfId="4" applyFont="1" applyBorder="1" applyAlignment="1">
      <alignment horizontal="center" vertical="center" wrapText="1"/>
    </xf>
    <xf numFmtId="0" fontId="9" fillId="0" borderId="0" xfId="2" applyFont="1" applyAlignment="1" applyProtection="1">
      <alignment horizontal="left"/>
      <protection locked="0"/>
    </xf>
    <xf numFmtId="0" fontId="9" fillId="0" borderId="0" xfId="2" applyFont="1" applyAlignment="1" applyProtection="1">
      <alignment horizontal="center"/>
      <protection locked="0"/>
    </xf>
    <xf numFmtId="0" fontId="14" fillId="0" borderId="3" xfId="0" applyFont="1" applyBorder="1" applyAlignment="1">
      <alignment horizontal="center" vertical="top" wrapText="1"/>
    </xf>
    <xf numFmtId="0" fontId="4" fillId="0" borderId="1" xfId="0" applyFont="1" applyBorder="1" applyAlignment="1">
      <alignment horizontal="center" vertical="center"/>
    </xf>
    <xf numFmtId="0" fontId="14" fillId="0" borderId="1" xfId="0" applyFont="1" applyBorder="1" applyAlignment="1">
      <alignment horizontal="center" vertical="top" wrapText="1"/>
    </xf>
    <xf numFmtId="0" fontId="5" fillId="0" borderId="1" xfId="0" applyFont="1" applyBorder="1" applyAlignment="1">
      <alignment horizontal="center" vertical="top" wrapText="1"/>
    </xf>
    <xf numFmtId="0" fontId="9" fillId="0" borderId="5" xfId="3" applyFont="1" applyBorder="1" applyAlignment="1">
      <alignment horizontal="left" vertical="center"/>
    </xf>
    <xf numFmtId="0" fontId="0" fillId="0" borderId="0" xfId="0" applyProtection="1">
      <protection locked="0" hidden="1"/>
    </xf>
    <xf numFmtId="0" fontId="0" fillId="0" borderId="0" xfId="0" applyProtection="1">
      <protection hidden="1"/>
    </xf>
    <xf numFmtId="0" fontId="2" fillId="0" borderId="0" xfId="0" applyFont="1" applyAlignment="1" applyProtection="1">
      <alignment horizontal="center"/>
      <protection locked="0" hidden="1"/>
    </xf>
    <xf numFmtId="0" fontId="2" fillId="0" borderId="0" xfId="0" applyFont="1" applyAlignment="1" applyProtection="1">
      <alignment horizontal="center"/>
      <protection hidden="1"/>
    </xf>
    <xf numFmtId="0" fontId="2" fillId="0" borderId="0" xfId="0" applyFont="1" applyAlignment="1">
      <alignment horizontal="left" vertical="top" wrapText="1"/>
    </xf>
    <xf numFmtId="0" fontId="5" fillId="0" borderId="0" xfId="0" applyFont="1" applyAlignment="1">
      <alignment vertical="top" wrapText="1"/>
    </xf>
    <xf numFmtId="0" fontId="7" fillId="2" borderId="1" xfId="4" applyFont="1" applyFill="1" applyBorder="1" applyAlignment="1" applyProtection="1">
      <alignment horizontal="center" vertical="center" shrinkToFit="1"/>
      <protection locked="0"/>
    </xf>
    <xf numFmtId="0" fontId="16" fillId="2" borderId="1" xfId="4" applyFont="1" applyFill="1" applyBorder="1" applyAlignment="1" applyProtection="1">
      <alignment horizontal="center" vertical="center" shrinkToFit="1"/>
      <protection locked="0"/>
    </xf>
    <xf numFmtId="0" fontId="17" fillId="0" borderId="2" xfId="4" applyFont="1" applyBorder="1" applyAlignment="1">
      <alignment horizontal="right" vertical="center" shrinkToFit="1"/>
    </xf>
    <xf numFmtId="0" fontId="17" fillId="0" borderId="4" xfId="4" applyFont="1" applyBorder="1" applyAlignment="1">
      <alignment horizontal="right" vertical="center" shrinkToFit="1"/>
    </xf>
    <xf numFmtId="0" fontId="13" fillId="0" borderId="4" xfId="4" applyFont="1" applyBorder="1" applyAlignment="1">
      <alignment horizontal="left" vertical="center" indent="2" shrinkToFit="1"/>
    </xf>
    <xf numFmtId="0" fontId="15" fillId="0" borderId="7" xfId="4" applyBorder="1" applyAlignment="1">
      <alignment vertical="center"/>
    </xf>
    <xf numFmtId="0" fontId="26" fillId="0" borderId="3" xfId="0" applyFont="1" applyBorder="1" applyAlignment="1">
      <alignment horizontal="center" vertical="top" wrapText="1"/>
    </xf>
    <xf numFmtId="0" fontId="26" fillId="0" borderId="2" xfId="0" applyFont="1" applyBorder="1" applyAlignment="1">
      <alignment vertical="top" wrapText="1"/>
    </xf>
    <xf numFmtId="0" fontId="27" fillId="0" borderId="2" xfId="0" applyFont="1" applyBorder="1" applyAlignment="1">
      <alignment horizontal="right" vertical="top" wrapText="1"/>
    </xf>
    <xf numFmtId="0" fontId="26" fillId="0" borderId="8" xfId="0" applyFont="1" applyBorder="1" applyAlignment="1">
      <alignment horizontal="center" vertical="top" wrapText="1"/>
    </xf>
    <xf numFmtId="0" fontId="27" fillId="0" borderId="4" xfId="0" applyFont="1" applyBorder="1" applyAlignment="1">
      <alignment vertical="top" wrapText="1"/>
    </xf>
    <xf numFmtId="0" fontId="26" fillId="0" borderId="0" xfId="0" applyFont="1" applyAlignment="1">
      <alignment horizontal="center" vertical="top" wrapText="1"/>
    </xf>
    <xf numFmtId="0" fontId="27" fillId="0" borderId="0" xfId="0" applyFont="1" applyAlignment="1">
      <alignment horizontal="right" vertical="top" wrapText="1"/>
    </xf>
    <xf numFmtId="0" fontId="15" fillId="0" borderId="0" xfId="4" applyAlignment="1">
      <alignment horizontal="center" vertical="center"/>
    </xf>
    <xf numFmtId="0" fontId="22" fillId="0" borderId="0" xfId="4" applyFont="1" applyAlignment="1">
      <alignment horizontal="right" vertical="center"/>
    </xf>
    <xf numFmtId="0" fontId="15" fillId="0" borderId="0" xfId="4" applyAlignment="1">
      <alignment vertical="center"/>
    </xf>
    <xf numFmtId="0" fontId="7" fillId="0" borderId="2" xfId="4" applyFont="1" applyBorder="1" applyAlignment="1">
      <alignment vertical="center" shrinkToFit="1"/>
    </xf>
    <xf numFmtId="0" fontId="9" fillId="0" borderId="4" xfId="4" applyFont="1" applyBorder="1" applyAlignment="1">
      <alignment vertical="center" shrinkToFit="1"/>
    </xf>
    <xf numFmtId="0" fontId="9" fillId="0" borderId="4" xfId="4" applyFont="1" applyBorder="1" applyAlignment="1">
      <alignment horizontal="right" vertical="center" shrinkToFit="1"/>
    </xf>
    <xf numFmtId="0" fontId="9" fillId="0" borderId="7" xfId="4" applyFont="1" applyBorder="1" applyAlignment="1">
      <alignment vertical="center" shrinkToFit="1"/>
    </xf>
    <xf numFmtId="0" fontId="5" fillId="0" borderId="8" xfId="0" applyFont="1" applyBorder="1" applyAlignment="1">
      <alignment horizontal="center" vertical="top" wrapText="1"/>
    </xf>
    <xf numFmtId="0" fontId="5" fillId="0" borderId="6" xfId="0" applyFont="1" applyBorder="1" applyAlignment="1">
      <alignment horizontal="center" vertical="top" wrapText="1"/>
    </xf>
    <xf numFmtId="0" fontId="26" fillId="0" borderId="3" xfId="0" applyFont="1" applyBorder="1" applyAlignment="1">
      <alignment horizontal="right" vertical="top" wrapText="1"/>
    </xf>
    <xf numFmtId="0" fontId="9" fillId="0" borderId="0" xfId="2" applyFont="1" applyAlignment="1">
      <alignment horizontal="center" vertical="center"/>
    </xf>
    <xf numFmtId="0" fontId="3" fillId="0" borderId="5" xfId="0" applyFont="1" applyBorder="1" applyAlignment="1">
      <alignment horizontal="center" vertical="center" wrapText="1"/>
    </xf>
    <xf numFmtId="0" fontId="4" fillId="0" borderId="1" xfId="3" applyFont="1" applyBorder="1" applyAlignment="1">
      <alignment horizontal="center" vertical="center" wrapText="1"/>
    </xf>
    <xf numFmtId="0" fontId="9" fillId="0" borderId="1" xfId="2" applyFont="1" applyBorder="1" applyAlignment="1">
      <alignment horizontal="center" vertical="center"/>
    </xf>
    <xf numFmtId="0" fontId="7" fillId="0" borderId="1" xfId="2" applyFont="1" applyBorder="1" applyAlignment="1">
      <alignment horizontal="center" vertical="center"/>
    </xf>
    <xf numFmtId="0" fontId="4" fillId="0" borderId="1" xfId="3" applyFont="1" applyBorder="1" applyAlignment="1">
      <alignment horizontal="center" vertical="center"/>
    </xf>
    <xf numFmtId="0" fontId="14" fillId="0" borderId="1" xfId="0" applyFont="1" applyBorder="1" applyAlignment="1">
      <alignment horizontal="center"/>
    </xf>
    <xf numFmtId="0" fontId="9" fillId="0" borderId="9" xfId="0" applyFont="1" applyBorder="1" applyAlignment="1">
      <alignment horizontal="center" vertical="center" shrinkToFit="1"/>
    </xf>
    <xf numFmtId="0" fontId="7" fillId="0" borderId="1" xfId="0" applyFont="1" applyBorder="1" applyAlignment="1">
      <alignment horizontal="center" vertical="center" shrinkToFit="1"/>
    </xf>
    <xf numFmtId="0" fontId="16" fillId="0" borderId="0" xfId="4" applyFont="1" applyAlignment="1">
      <alignment vertical="center" shrinkToFit="1"/>
    </xf>
    <xf numFmtId="0" fontId="15" fillId="0" borderId="0" xfId="4" applyAlignment="1">
      <alignment vertical="center" shrinkToFit="1"/>
    </xf>
    <xf numFmtId="0" fontId="15" fillId="0" borderId="0" xfId="4" applyAlignment="1">
      <alignment horizontal="center" vertical="center" shrinkToFit="1"/>
    </xf>
    <xf numFmtId="0" fontId="28" fillId="0" borderId="0" xfId="4" applyFont="1" applyAlignment="1">
      <alignment vertical="center" shrinkToFit="1"/>
    </xf>
    <xf numFmtId="0" fontId="22" fillId="0" borderId="0" xfId="4" applyFont="1" applyAlignment="1">
      <alignment vertical="center" shrinkToFit="1"/>
    </xf>
    <xf numFmtId="0" fontId="25" fillId="0" borderId="0" xfId="4" applyFont="1" applyAlignment="1">
      <alignment vertical="center" shrinkToFit="1"/>
    </xf>
    <xf numFmtId="0" fontId="25" fillId="0" borderId="0" xfId="4" applyFont="1" applyAlignment="1">
      <alignment horizontal="center" vertical="center" shrinkToFit="1"/>
    </xf>
    <xf numFmtId="0" fontId="22" fillId="0" borderId="0" xfId="4" applyFont="1" applyAlignment="1">
      <alignment horizontal="center" vertical="center" shrinkToFit="1"/>
    </xf>
    <xf numFmtId="0" fontId="22" fillId="0" borderId="0" xfId="0" applyFont="1" applyAlignment="1">
      <alignment shrinkToFit="1"/>
    </xf>
    <xf numFmtId="0" fontId="16" fillId="0" borderId="6" xfId="0" applyFont="1" applyBorder="1" applyAlignment="1">
      <alignment vertical="center" shrinkToFit="1"/>
    </xf>
    <xf numFmtId="0" fontId="16" fillId="0" borderId="1" xfId="0" applyFont="1" applyBorder="1" applyAlignment="1">
      <alignment vertical="center" shrinkToFit="1"/>
    </xf>
    <xf numFmtId="0" fontId="9" fillId="2" borderId="1" xfId="0" applyFont="1" applyFill="1" applyBorder="1" applyAlignment="1" applyProtection="1">
      <alignment vertical="center" shrinkToFit="1"/>
      <protection locked="0"/>
    </xf>
    <xf numFmtId="0" fontId="16" fillId="0" borderId="9" xfId="0" applyFont="1" applyBorder="1" applyAlignment="1">
      <alignment vertical="center" shrinkToFit="1"/>
    </xf>
    <xf numFmtId="0" fontId="9" fillId="0" borderId="9" xfId="0" applyFont="1" applyBorder="1" applyAlignment="1">
      <alignment vertical="center" shrinkToFit="1"/>
    </xf>
    <xf numFmtId="0" fontId="7" fillId="0" borderId="6" xfId="0" applyFont="1" applyBorder="1" applyAlignment="1">
      <alignment vertical="center" shrinkToFit="1"/>
    </xf>
    <xf numFmtId="0" fontId="7" fillId="0" borderId="1" xfId="0" applyFont="1" applyBorder="1" applyAlignment="1">
      <alignment vertical="center" shrinkToFit="1"/>
    </xf>
    <xf numFmtId="0" fontId="0" fillId="0" borderId="0" xfId="0" applyAlignment="1" applyProtection="1">
      <alignment vertical="center"/>
      <protection locked="0"/>
    </xf>
    <xf numFmtId="0" fontId="0" fillId="0" borderId="0" xfId="0" applyAlignment="1">
      <alignment vertical="center"/>
    </xf>
    <xf numFmtId="0" fontId="2" fillId="0" borderId="5" xfId="3" applyFont="1" applyBorder="1" applyAlignment="1">
      <alignment horizontal="center" vertical="center" wrapText="1"/>
    </xf>
    <xf numFmtId="0" fontId="2" fillId="0" borderId="5" xfId="0" applyFont="1" applyBorder="1" applyAlignment="1">
      <alignment horizontal="center" vertical="center" textRotation="90" wrapText="1"/>
    </xf>
    <xf numFmtId="0" fontId="2" fillId="0" borderId="10" xfId="0" applyFont="1" applyBorder="1" applyAlignment="1">
      <alignment horizontal="center" vertical="center" textRotation="90" wrapText="1"/>
    </xf>
    <xf numFmtId="0" fontId="0" fillId="0" borderId="0" xfId="0" applyAlignment="1">
      <alignment horizontal="center"/>
    </xf>
    <xf numFmtId="0" fontId="26" fillId="0" borderId="2" xfId="0" applyFont="1" applyBorder="1" applyAlignment="1">
      <alignment wrapText="1"/>
    </xf>
    <xf numFmtId="0" fontId="26" fillId="0" borderId="2" xfId="0" applyFont="1" applyBorder="1" applyAlignment="1">
      <alignment horizontal="left" wrapText="1" indent="1"/>
    </xf>
    <xf numFmtId="0" fontId="4" fillId="0" borderId="0" xfId="0" applyFont="1" applyAlignment="1">
      <alignment vertical="top"/>
    </xf>
    <xf numFmtId="0" fontId="31" fillId="0" borderId="0" xfId="2" applyFont="1" applyAlignment="1">
      <alignment horizontal="center" vertical="center"/>
    </xf>
    <xf numFmtId="0" fontId="7" fillId="0" borderId="0" xfId="0" applyFont="1" applyAlignment="1">
      <alignment horizontal="left" shrinkToFit="1"/>
    </xf>
    <xf numFmtId="0" fontId="26" fillId="0" borderId="2" xfId="0" applyFont="1" applyBorder="1" applyAlignment="1" applyProtection="1">
      <alignment wrapText="1"/>
      <protection locked="0"/>
    </xf>
    <xf numFmtId="0" fontId="7" fillId="0" borderId="11" xfId="0" applyFont="1" applyBorder="1" applyAlignment="1">
      <alignment horizontal="right"/>
    </xf>
    <xf numFmtId="0" fontId="7" fillId="0" borderId="11" xfId="0" applyFont="1" applyBorder="1" applyAlignment="1">
      <alignment vertical="center" shrinkToFit="1"/>
    </xf>
    <xf numFmtId="0" fontId="7" fillId="0" borderId="0" xfId="0" applyFont="1" applyAlignment="1">
      <alignment vertical="center" shrinkToFit="1"/>
    </xf>
    <xf numFmtId="0" fontId="2" fillId="0" borderId="0" xfId="0" applyFont="1"/>
    <xf numFmtId="0" fontId="7" fillId="0" borderId="0" xfId="0" applyFont="1" applyAlignment="1">
      <alignment vertical="center"/>
    </xf>
    <xf numFmtId="0" fontId="9" fillId="0" borderId="11" xfId="0" applyFont="1" applyBorder="1" applyAlignment="1">
      <alignment vertical="top" wrapText="1"/>
    </xf>
    <xf numFmtId="0" fontId="9" fillId="0" borderId="0" xfId="0" applyFont="1" applyAlignment="1">
      <alignment horizontal="right" vertical="top" wrapText="1"/>
    </xf>
    <xf numFmtId="0" fontId="2" fillId="0" borderId="1" xfId="0" applyFont="1" applyBorder="1" applyAlignment="1">
      <alignment horizontal="center" vertical="center" wrapText="1" shrinkToFit="1"/>
    </xf>
    <xf numFmtId="0" fontId="8" fillId="0" borderId="0" xfId="0" applyFont="1"/>
    <xf numFmtId="0" fontId="10" fillId="0" borderId="11" xfId="0" applyFont="1" applyBorder="1" applyAlignment="1">
      <alignment horizontal="right" vertical="top" wrapText="1"/>
    </xf>
    <xf numFmtId="0" fontId="7" fillId="0" borderId="11" xfId="0" applyFont="1" applyBorder="1" applyAlignment="1">
      <alignment horizontal="center" vertical="center" shrinkToFit="1"/>
    </xf>
    <xf numFmtId="0" fontId="7" fillId="0" borderId="0" xfId="0" applyFont="1" applyAlignment="1">
      <alignment horizontal="right"/>
    </xf>
    <xf numFmtId="0" fontId="15" fillId="2" borderId="1" xfId="0" applyFont="1" applyFill="1" applyBorder="1" applyAlignment="1" applyProtection="1">
      <alignment horizontal="center" vertical="center" wrapText="1"/>
      <protection locked="0"/>
    </xf>
    <xf numFmtId="0" fontId="5" fillId="3" borderId="0" xfId="0" applyFont="1" applyFill="1" applyAlignment="1">
      <alignment vertical="top" wrapText="1"/>
    </xf>
    <xf numFmtId="0" fontId="0" fillId="3" borderId="0" xfId="0" applyFill="1"/>
    <xf numFmtId="0" fontId="9" fillId="0" borderId="0" xfId="0" applyFont="1" applyAlignment="1">
      <alignment vertical="top" wrapText="1"/>
    </xf>
    <xf numFmtId="0" fontId="2" fillId="0" borderId="2" xfId="0" applyFont="1" applyBorder="1" applyAlignment="1">
      <alignment horizontal="left" wrapText="1" indent="1"/>
    </xf>
    <xf numFmtId="0" fontId="0" fillId="0" borderId="0" xfId="0" applyAlignment="1" applyProtection="1">
      <alignment horizontal="left"/>
      <protection locked="0"/>
    </xf>
    <xf numFmtId="0" fontId="14" fillId="0" borderId="1" xfId="0" applyFont="1" applyBorder="1" applyAlignment="1">
      <alignment horizontal="center" wrapText="1"/>
    </xf>
    <xf numFmtId="0" fontId="21" fillId="0" borderId="0" xfId="0" applyFont="1" applyAlignment="1">
      <alignment vertical="top" wrapText="1"/>
    </xf>
    <xf numFmtId="0" fontId="33" fillId="0" borderId="0" xfId="0" applyFont="1" applyAlignment="1">
      <alignment horizontal="right"/>
    </xf>
    <xf numFmtId="0" fontId="9" fillId="0" borderId="0" xfId="0" applyFont="1" applyAlignment="1">
      <alignment horizontal="right"/>
    </xf>
    <xf numFmtId="0" fontId="5" fillId="0" borderId="0" xfId="0" applyFont="1" applyAlignment="1">
      <alignment horizontal="center" vertical="top" wrapText="1"/>
    </xf>
    <xf numFmtId="0" fontId="9" fillId="2" borderId="1" xfId="2" applyFont="1" applyFill="1" applyBorder="1" applyAlignment="1" applyProtection="1">
      <alignment horizontal="center" vertical="center" shrinkToFit="1"/>
      <protection locked="0"/>
    </xf>
    <xf numFmtId="0" fontId="0" fillId="2" borderId="1" xfId="0" applyFill="1" applyBorder="1" applyProtection="1">
      <protection locked="0"/>
    </xf>
    <xf numFmtId="0" fontId="10" fillId="0" borderId="0" xfId="0" applyFont="1"/>
    <xf numFmtId="0" fontId="21" fillId="0" borderId="0" xfId="0" applyFont="1"/>
    <xf numFmtId="0" fontId="43" fillId="0" borderId="0" xfId="0" applyFont="1"/>
    <xf numFmtId="0" fontId="2" fillId="0" borderId="0" xfId="0" applyFont="1" applyAlignment="1">
      <alignment horizontal="center" vertical="center"/>
    </xf>
    <xf numFmtId="0" fontId="14" fillId="0" borderId="6" xfId="0" applyFont="1" applyBorder="1" applyAlignment="1">
      <alignment horizontal="center" vertical="top" wrapText="1"/>
    </xf>
    <xf numFmtId="0" fontId="14" fillId="0" borderId="0" xfId="0" applyFont="1"/>
    <xf numFmtId="0" fontId="14" fillId="0" borderId="1" xfId="0" applyFont="1" applyBorder="1" applyAlignment="1">
      <alignment horizontal="center" vertical="center"/>
    </xf>
    <xf numFmtId="0" fontId="14" fillId="0" borderId="1" xfId="0" applyFont="1" applyBorder="1" applyAlignment="1">
      <alignment vertical="top" wrapText="1"/>
    </xf>
    <xf numFmtId="0" fontId="14" fillId="2" borderId="1" xfId="0" applyFont="1" applyFill="1" applyBorder="1" applyAlignment="1" applyProtection="1">
      <alignment horizontal="right" vertical="center" shrinkToFit="1"/>
      <protection locked="0"/>
    </xf>
    <xf numFmtId="0" fontId="45" fillId="0" borderId="1" xfId="0" applyFont="1" applyBorder="1" applyAlignment="1">
      <alignment horizontal="right" vertical="center" shrinkToFit="1"/>
    </xf>
    <xf numFmtId="0" fontId="13" fillId="0" borderId="1" xfId="0" applyFont="1" applyBorder="1" applyAlignment="1">
      <alignment horizontal="right" vertical="top" wrapText="1"/>
    </xf>
    <xf numFmtId="0" fontId="13" fillId="0" borderId="1" xfId="0" applyFont="1" applyBorder="1" applyAlignment="1">
      <alignment horizontal="right" vertical="center" shrinkToFit="1"/>
    </xf>
    <xf numFmtId="0" fontId="13" fillId="0" borderId="1" xfId="0" applyFont="1" applyBorder="1" applyAlignment="1">
      <alignment vertical="top" wrapText="1"/>
    </xf>
    <xf numFmtId="0" fontId="14" fillId="0" borderId="1" xfId="0" applyFont="1" applyBorder="1" applyAlignment="1">
      <alignment horizontal="right" vertical="center" shrinkToFit="1"/>
    </xf>
    <xf numFmtId="0" fontId="14" fillId="0" borderId="6" xfId="0" applyFont="1" applyBorder="1" applyAlignment="1">
      <alignment horizontal="center" vertical="center"/>
    </xf>
    <xf numFmtId="0" fontId="46" fillId="0" borderId="1" xfId="0" applyFont="1" applyBorder="1" applyAlignment="1">
      <alignment vertical="top" wrapText="1"/>
    </xf>
    <xf numFmtId="0" fontId="14" fillId="2" borderId="7" xfId="0" applyFont="1" applyFill="1" applyBorder="1" applyAlignment="1" applyProtection="1">
      <alignment horizontal="right" vertical="center" shrinkToFit="1"/>
      <protection locked="0"/>
    </xf>
    <xf numFmtId="0" fontId="47" fillId="0" borderId="1" xfId="0" applyFont="1" applyBorder="1" applyAlignment="1">
      <alignment horizontal="center" vertical="center"/>
    </xf>
    <xf numFmtId="0" fontId="47" fillId="0" borderId="3" xfId="0" applyFont="1" applyBorder="1" applyAlignment="1">
      <alignment horizontal="right" vertical="center"/>
    </xf>
    <xf numFmtId="0" fontId="47" fillId="0" borderId="1" xfId="0" applyFont="1" applyBorder="1" applyAlignment="1">
      <alignment horizontal="right" vertical="center" shrinkToFit="1"/>
    </xf>
    <xf numFmtId="0" fontId="47" fillId="0" borderId="0" xfId="0" applyFont="1"/>
    <xf numFmtId="0" fontId="14" fillId="0" borderId="8" xfId="0" applyFont="1" applyBorder="1" applyAlignment="1">
      <alignment horizontal="center" vertical="center"/>
    </xf>
    <xf numFmtId="0" fontId="47" fillId="0" borderId="1" xfId="0" applyFont="1" applyBorder="1" applyAlignment="1">
      <alignment horizontal="right" vertical="top" wrapText="1"/>
    </xf>
    <xf numFmtId="0" fontId="9" fillId="0" borderId="1" xfId="0" applyFont="1" applyBorder="1" applyAlignment="1">
      <alignment horizontal="center" vertical="center"/>
    </xf>
    <xf numFmtId="0" fontId="13" fillId="0" borderId="1" xfId="0" applyFont="1" applyBorder="1" applyAlignment="1">
      <alignment horizontal="right" vertical="center" wrapText="1"/>
    </xf>
    <xf numFmtId="0" fontId="9" fillId="0" borderId="0" xfId="0" applyFont="1" applyAlignment="1">
      <alignment horizontal="center" vertical="center"/>
    </xf>
    <xf numFmtId="0" fontId="9" fillId="0" borderId="0" xfId="0" applyFont="1" applyAlignment="1">
      <alignment horizontal="center"/>
    </xf>
    <xf numFmtId="0" fontId="14" fillId="0" borderId="1" xfId="0" applyFont="1" applyBorder="1" applyAlignment="1">
      <alignment horizontal="left"/>
    </xf>
    <xf numFmtId="0" fontId="45" fillId="0" borderId="1" xfId="0" applyFont="1" applyBorder="1" applyAlignment="1">
      <alignment vertical="center" shrinkToFit="1"/>
    </xf>
    <xf numFmtId="0" fontId="21" fillId="2" borderId="1" xfId="0" applyFont="1" applyFill="1" applyBorder="1" applyAlignment="1" applyProtection="1">
      <alignment vertical="center" shrinkToFit="1"/>
      <protection locked="0"/>
    </xf>
    <xf numFmtId="0" fontId="21" fillId="0" borderId="0" xfId="0" applyFont="1" applyProtection="1">
      <protection locked="0"/>
    </xf>
    <xf numFmtId="0" fontId="13" fillId="0" borderId="1" xfId="0" applyFont="1" applyBorder="1" applyAlignment="1">
      <alignment horizontal="right"/>
    </xf>
    <xf numFmtId="0" fontId="13" fillId="0" borderId="1" xfId="0" applyFont="1" applyBorder="1" applyAlignment="1">
      <alignment vertical="center" shrinkToFit="1"/>
    </xf>
    <xf numFmtId="0" fontId="13" fillId="0" borderId="1" xfId="0" applyFont="1" applyBorder="1"/>
    <xf numFmtId="0" fontId="14" fillId="0" borderId="1" xfId="0" applyFont="1" applyBorder="1" applyAlignment="1" applyProtection="1">
      <alignment vertical="center" shrinkToFit="1"/>
      <protection locked="0"/>
    </xf>
    <xf numFmtId="0" fontId="21" fillId="0" borderId="1" xfId="0" applyFont="1" applyBorder="1" applyAlignment="1" applyProtection="1">
      <alignment vertical="center" shrinkToFit="1"/>
      <protection locked="0"/>
    </xf>
    <xf numFmtId="0" fontId="47" fillId="0" borderId="1" xfId="0" applyFont="1" applyBorder="1" applyAlignment="1">
      <alignment vertical="center" shrinkToFit="1"/>
    </xf>
    <xf numFmtId="0" fontId="14" fillId="0" borderId="6" xfId="0" applyFont="1" applyBorder="1" applyAlignment="1">
      <alignment horizontal="center"/>
    </xf>
    <xf numFmtId="0" fontId="47" fillId="0" borderId="1" xfId="0" applyFont="1" applyBorder="1" applyAlignment="1" applyProtection="1">
      <alignment vertical="center" shrinkToFit="1"/>
      <protection locked="0"/>
    </xf>
    <xf numFmtId="0" fontId="14" fillId="0" borderId="1" xfId="0" applyFont="1" applyBorder="1" applyAlignment="1">
      <alignment vertical="center" shrinkToFit="1"/>
    </xf>
    <xf numFmtId="0" fontId="21" fillId="0" borderId="0" xfId="0" applyFont="1" applyAlignment="1">
      <alignment horizontal="center"/>
    </xf>
    <xf numFmtId="0" fontId="39" fillId="0" borderId="0" xfId="4" applyFont="1" applyAlignment="1">
      <alignment vertical="center"/>
    </xf>
    <xf numFmtId="0" fontId="49" fillId="0" borderId="0" xfId="6" applyFont="1" applyAlignment="1">
      <alignment horizontal="left" vertical="center"/>
    </xf>
    <xf numFmtId="0" fontId="50" fillId="0" borderId="0" xfId="6"/>
    <xf numFmtId="0" fontId="50" fillId="0" borderId="0" xfId="6" applyAlignment="1">
      <alignment horizontal="left"/>
    </xf>
    <xf numFmtId="0" fontId="49" fillId="0" borderId="12" xfId="6" applyFont="1" applyBorder="1" applyAlignment="1">
      <alignment horizontal="left" vertical="center"/>
    </xf>
    <xf numFmtId="0" fontId="2" fillId="0" borderId="5" xfId="1" applyFont="1" applyBorder="1" applyAlignment="1">
      <alignment horizontal="center" vertical="center" textRotation="90" wrapText="1"/>
    </xf>
    <xf numFmtId="0" fontId="51" fillId="0" borderId="1" xfId="1" applyFont="1" applyBorder="1" applyAlignment="1">
      <alignment horizontal="center" vertical="center" wrapText="1"/>
    </xf>
    <xf numFmtId="0" fontId="2" fillId="0" borderId="1" xfId="0" applyFont="1" applyBorder="1" applyAlignment="1">
      <alignment horizontal="center" wrapText="1"/>
    </xf>
    <xf numFmtId="0" fontId="2" fillId="0" borderId="2" xfId="0" applyFont="1" applyBorder="1" applyAlignment="1">
      <alignment horizontal="center" wrapText="1"/>
    </xf>
    <xf numFmtId="0" fontId="52" fillId="0" borderId="1" xfId="6" applyFont="1" applyBorder="1" applyAlignment="1">
      <alignment horizontal="right" shrinkToFit="1"/>
    </xf>
    <xf numFmtId="0" fontId="53" fillId="2" borderId="1" xfId="6" applyFont="1" applyFill="1" applyBorder="1" applyAlignment="1" applyProtection="1">
      <alignment horizontal="right" shrinkToFit="1"/>
      <protection locked="0"/>
    </xf>
    <xf numFmtId="0" fontId="21" fillId="0" borderId="1" xfId="6" applyFont="1" applyBorder="1"/>
    <xf numFmtId="0" fontId="10" fillId="0" borderId="1" xfId="6" applyFont="1" applyBorder="1" applyAlignment="1">
      <alignment horizontal="right"/>
    </xf>
    <xf numFmtId="0" fontId="54" fillId="0" borderId="0" xfId="6" applyFont="1"/>
    <xf numFmtId="0" fontId="55" fillId="0" borderId="1" xfId="6" applyFont="1" applyBorder="1" applyAlignment="1">
      <alignment horizontal="center" vertical="center" textRotation="90" wrapText="1"/>
    </xf>
    <xf numFmtId="0" fontId="2" fillId="0" borderId="2" xfId="0" applyFont="1" applyBorder="1" applyAlignment="1">
      <alignment horizontal="left" wrapText="1"/>
    </xf>
    <xf numFmtId="164" fontId="58" fillId="0" borderId="0" xfId="6" applyNumberFormat="1" applyFont="1"/>
    <xf numFmtId="0" fontId="10" fillId="0" borderId="0" xfId="6" applyFont="1"/>
    <xf numFmtId="0" fontId="21" fillId="0" borderId="0" xfId="6" applyFont="1"/>
    <xf numFmtId="0" fontId="21" fillId="0" borderId="0" xfId="6" applyFont="1" applyAlignment="1">
      <alignment horizontal="center" vertical="center"/>
    </xf>
    <xf numFmtId="0" fontId="4" fillId="0" borderId="2" xfId="0" applyFont="1" applyBorder="1" applyAlignment="1">
      <alignment horizontal="center" vertical="center" textRotation="90" wrapText="1"/>
    </xf>
    <xf numFmtId="0" fontId="5" fillId="2" borderId="1" xfId="0" applyFont="1" applyFill="1" applyBorder="1" applyAlignment="1" applyProtection="1">
      <alignment horizontal="center" vertical="center" shrinkToFit="1"/>
      <protection locked="0"/>
    </xf>
    <xf numFmtId="0" fontId="5" fillId="2" borderId="2" xfId="0" applyFont="1" applyFill="1" applyBorder="1" applyAlignment="1" applyProtection="1">
      <alignment horizontal="center" vertical="center" shrinkToFit="1"/>
      <protection locked="0"/>
    </xf>
    <xf numFmtId="0" fontId="59" fillId="3" borderId="1" xfId="0" applyFont="1" applyFill="1" applyBorder="1" applyAlignment="1">
      <alignment horizontal="center" vertical="top" shrinkToFit="1"/>
    </xf>
    <xf numFmtId="0" fontId="2" fillId="0" borderId="0" xfId="6" applyFont="1" applyAlignment="1">
      <alignment vertical="top" wrapText="1"/>
    </xf>
    <xf numFmtId="0" fontId="14" fillId="0" borderId="0" xfId="6" applyFont="1" applyAlignment="1">
      <alignment horizontal="center" vertical="top" wrapText="1"/>
    </xf>
    <xf numFmtId="0" fontId="5" fillId="0" borderId="0" xfId="6" applyFont="1" applyAlignment="1">
      <alignment vertical="top" wrapText="1"/>
    </xf>
    <xf numFmtId="0" fontId="5" fillId="0" borderId="0" xfId="6" applyFont="1" applyAlignment="1">
      <alignment horizontal="center" vertical="top" wrapText="1"/>
    </xf>
    <xf numFmtId="0" fontId="9" fillId="0" borderId="1" xfId="0" applyFont="1" applyBorder="1" applyAlignment="1">
      <alignment horizontal="left"/>
    </xf>
    <xf numFmtId="0" fontId="21" fillId="0" borderId="1" xfId="0" applyFont="1" applyBorder="1"/>
    <xf numFmtId="0" fontId="60" fillId="0" borderId="0" xfId="4" applyFont="1"/>
    <xf numFmtId="0" fontId="61" fillId="0" borderId="0" xfId="4" applyFont="1"/>
    <xf numFmtId="0" fontId="62" fillId="0" borderId="0" xfId="0" applyFont="1" applyProtection="1">
      <protection hidden="1"/>
    </xf>
    <xf numFmtId="0" fontId="64" fillId="0" borderId="1" xfId="0" applyFont="1" applyBorder="1" applyAlignment="1">
      <alignment horizontal="right" vertical="center" shrinkToFit="1"/>
    </xf>
    <xf numFmtId="0" fontId="7" fillId="0" borderId="1" xfId="0" applyFont="1" applyBorder="1" applyAlignment="1">
      <alignment horizontal="right" vertical="center" shrinkToFit="1"/>
    </xf>
    <xf numFmtId="0" fontId="65" fillId="0" borderId="0" xfId="0" applyFont="1"/>
    <xf numFmtId="0" fontId="67" fillId="0" borderId="0" xfId="0" applyFont="1"/>
    <xf numFmtId="0" fontId="68" fillId="0" borderId="0" xfId="4" applyFont="1"/>
    <xf numFmtId="0" fontId="9" fillId="0" borderId="1" xfId="0" applyFont="1" applyBorder="1" applyAlignment="1">
      <alignment horizontal="center" vertical="center" shrinkToFit="1"/>
    </xf>
    <xf numFmtId="0" fontId="48" fillId="0" borderId="12" xfId="0" applyFont="1" applyBorder="1"/>
    <xf numFmtId="0" fontId="20" fillId="0" borderId="1" xfId="0" applyFont="1" applyBorder="1" applyAlignment="1">
      <alignment horizontal="left" vertical="top" wrapText="1"/>
    </xf>
    <xf numFmtId="0" fontId="20" fillId="0" borderId="1" xfId="0" applyFont="1" applyBorder="1" applyAlignment="1">
      <alignment vertical="center" wrapText="1"/>
    </xf>
    <xf numFmtId="0" fontId="63" fillId="0" borderId="0" xfId="0" applyFont="1" applyAlignment="1">
      <alignment horizontal="center"/>
    </xf>
    <xf numFmtId="0" fontId="2" fillId="0" borderId="0" xfId="0" applyFont="1" applyProtection="1">
      <protection locked="0"/>
    </xf>
    <xf numFmtId="0" fontId="4" fillId="0" borderId="0" xfId="0" applyFont="1" applyProtection="1">
      <protection locked="0"/>
    </xf>
    <xf numFmtId="0" fontId="2" fillId="0" borderId="3" xfId="6" applyFont="1" applyBorder="1" applyAlignment="1">
      <alignment horizontal="center" vertical="center" wrapText="1"/>
    </xf>
    <xf numFmtId="0" fontId="4" fillId="0" borderId="1" xfId="1" applyFont="1" applyBorder="1" applyAlignment="1">
      <alignment horizontal="center" vertical="center" wrapText="1"/>
    </xf>
    <xf numFmtId="0" fontId="33" fillId="0" borderId="1" xfId="0" applyFont="1" applyBorder="1" applyAlignment="1" applyProtection="1">
      <alignment horizontal="center" vertical="center"/>
      <protection locked="0"/>
    </xf>
    <xf numFmtId="0" fontId="53" fillId="0" borderId="1" xfId="6" applyFont="1" applyBorder="1" applyAlignment="1">
      <alignment horizontal="right" shrinkToFit="1"/>
    </xf>
    <xf numFmtId="0" fontId="9" fillId="3" borderId="1" xfId="2" applyFont="1" applyFill="1" applyBorder="1" applyAlignment="1">
      <alignment horizontal="center" vertical="center" shrinkToFit="1"/>
    </xf>
    <xf numFmtId="0" fontId="9" fillId="3" borderId="1" xfId="2" applyFont="1" applyFill="1" applyBorder="1" applyAlignment="1">
      <alignment horizontal="center" vertical="center"/>
    </xf>
    <xf numFmtId="0" fontId="9" fillId="3" borderId="1" xfId="0" applyFont="1" applyFill="1" applyBorder="1" applyAlignment="1">
      <alignment vertical="center" shrinkToFit="1"/>
    </xf>
    <xf numFmtId="0" fontId="9" fillId="0" borderId="2" xfId="4" applyFont="1" applyBorder="1" applyAlignment="1">
      <alignment vertical="center" shrinkToFit="1"/>
    </xf>
    <xf numFmtId="0" fontId="4" fillId="0" borderId="13" xfId="0" applyFont="1" applyBorder="1" applyAlignment="1">
      <alignment horizontal="center" vertical="center" wrapText="1"/>
    </xf>
    <xf numFmtId="2" fontId="9" fillId="2" borderId="7" xfId="0" applyNumberFormat="1" applyFont="1" applyFill="1" applyBorder="1" applyAlignment="1" applyProtection="1">
      <alignment horizontal="center" vertical="center" shrinkToFit="1"/>
      <protection locked="0"/>
    </xf>
    <xf numFmtId="2" fontId="9" fillId="2" borderId="1" xfId="0" applyNumberFormat="1" applyFont="1" applyFill="1" applyBorder="1" applyAlignment="1" applyProtection="1">
      <alignment horizontal="center" vertical="center" shrinkToFit="1"/>
      <protection locked="0"/>
    </xf>
    <xf numFmtId="2" fontId="9" fillId="0" borderId="9" xfId="0" applyNumberFormat="1" applyFont="1" applyBorder="1" applyAlignment="1" applyProtection="1">
      <alignment horizontal="center" vertical="center" shrinkToFit="1"/>
      <protection locked="0"/>
    </xf>
    <xf numFmtId="2" fontId="9" fillId="2" borderId="1" xfId="0" applyNumberFormat="1" applyFont="1" applyFill="1" applyBorder="1" applyAlignment="1" applyProtection="1">
      <alignment horizontal="center" shrinkToFit="1"/>
      <protection locked="0"/>
    </xf>
    <xf numFmtId="2" fontId="56" fillId="2" borderId="1" xfId="6" applyNumberFormat="1" applyFont="1" applyFill="1" applyBorder="1" applyAlignment="1" applyProtection="1">
      <alignment shrinkToFit="1"/>
      <protection locked="0"/>
    </xf>
    <xf numFmtId="2" fontId="57" fillId="3" borderId="1" xfId="6" applyNumberFormat="1" applyFont="1" applyFill="1" applyBorder="1" applyAlignment="1">
      <alignment shrinkToFit="1"/>
    </xf>
    <xf numFmtId="2" fontId="57" fillId="0" borderId="1" xfId="6" applyNumberFormat="1" applyFont="1" applyBorder="1" applyAlignment="1">
      <alignment shrinkToFit="1"/>
    </xf>
    <xf numFmtId="2" fontId="9" fillId="3" borderId="1" xfId="0" applyNumberFormat="1" applyFont="1" applyFill="1" applyBorder="1" applyAlignment="1">
      <alignment horizontal="center" vertical="center" shrinkToFit="1"/>
    </xf>
    <xf numFmtId="2" fontId="8" fillId="0" borderId="1" xfId="0" applyNumberFormat="1" applyFont="1" applyBorder="1" applyAlignment="1">
      <alignment horizontal="center" shrinkToFit="1"/>
    </xf>
    <xf numFmtId="0" fontId="4" fillId="0" borderId="0" xfId="0" applyFont="1"/>
    <xf numFmtId="0" fontId="4" fillId="0" borderId="5" xfId="5" applyFont="1" applyBorder="1" applyAlignment="1">
      <alignment horizontal="center" vertical="center" textRotation="90"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7" fillId="0" borderId="0" xfId="0" applyFont="1" applyAlignment="1" applyProtection="1">
      <alignment wrapText="1" shrinkToFit="1"/>
      <protection locked="0"/>
    </xf>
    <xf numFmtId="0" fontId="9" fillId="0" borderId="0" xfId="2" applyFont="1" applyProtection="1">
      <protection locked="0"/>
    </xf>
    <xf numFmtId="2" fontId="4" fillId="0" borderId="2" xfId="0" applyNumberFormat="1" applyFont="1" applyBorder="1" applyAlignment="1">
      <alignment horizontal="center" wrapText="1"/>
    </xf>
    <xf numFmtId="0" fontId="4" fillId="0" borderId="0" xfId="0" applyFont="1" applyAlignment="1">
      <alignment horizontal="center"/>
    </xf>
    <xf numFmtId="0" fontId="26" fillId="4" borderId="2" xfId="0" applyFont="1" applyFill="1" applyBorder="1" applyAlignment="1">
      <alignment vertical="top" wrapText="1"/>
    </xf>
    <xf numFmtId="0" fontId="26" fillId="0" borderId="1" xfId="0" applyFont="1" applyBorder="1" applyAlignment="1">
      <alignment vertical="top" wrapText="1"/>
    </xf>
    <xf numFmtId="0" fontId="26" fillId="0" borderId="1" xfId="0" applyFont="1" applyBorder="1" applyAlignment="1">
      <alignment horizontal="left"/>
    </xf>
    <xf numFmtId="0" fontId="82" fillId="0" borderId="1" xfId="0" applyFont="1" applyBorder="1" applyAlignment="1">
      <alignment vertical="center" wrapText="1"/>
    </xf>
    <xf numFmtId="0" fontId="2" fillId="2" borderId="1" xfId="0" applyFont="1" applyFill="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33" fillId="0" borderId="7" xfId="0" applyFont="1" applyBorder="1" applyAlignment="1">
      <alignment horizontal="center" vertical="center"/>
    </xf>
    <xf numFmtId="0" fontId="33" fillId="0" borderId="1" xfId="0" applyFont="1" applyBorder="1" applyAlignment="1">
      <alignment horizontal="center" vertical="center"/>
    </xf>
    <xf numFmtId="2" fontId="21" fillId="3" borderId="6" xfId="0" applyNumberFormat="1" applyFont="1" applyFill="1" applyBorder="1" applyAlignment="1">
      <alignment horizontal="center" vertical="center" wrapText="1"/>
    </xf>
    <xf numFmtId="2" fontId="21" fillId="3" borderId="13" xfId="0" applyNumberFormat="1" applyFont="1" applyFill="1" applyBorder="1" applyAlignment="1">
      <alignment horizontal="center" vertical="center" shrinkToFit="1"/>
    </xf>
    <xf numFmtId="0" fontId="7" fillId="0" borderId="0" xfId="0" applyFont="1"/>
    <xf numFmtId="2" fontId="9" fillId="4" borderId="1" xfId="0" applyNumberFormat="1" applyFont="1" applyFill="1" applyBorder="1" applyAlignment="1">
      <alignment horizontal="center" vertical="center" shrinkToFit="1"/>
    </xf>
    <xf numFmtId="0" fontId="72" fillId="0" borderId="0" xfId="0" applyFont="1" applyAlignment="1" applyProtection="1">
      <alignment vertical="center"/>
      <protection locked="0"/>
    </xf>
    <xf numFmtId="164" fontId="5" fillId="0" borderId="0" xfId="0" applyNumberFormat="1" applyFont="1" applyAlignment="1" applyProtection="1">
      <alignment vertical="center"/>
      <protection locked="0"/>
    </xf>
    <xf numFmtId="0" fontId="33" fillId="0" borderId="0" xfId="0" applyFont="1" applyAlignment="1">
      <alignment vertical="center" wrapText="1"/>
    </xf>
    <xf numFmtId="2" fontId="8" fillId="0" borderId="6" xfId="0" applyNumberFormat="1" applyFont="1" applyBorder="1" applyAlignment="1">
      <alignment horizontal="center" shrinkToFit="1"/>
    </xf>
    <xf numFmtId="0" fontId="2" fillId="0" borderId="0" xfId="0" applyFont="1" applyAlignment="1">
      <alignment horizontal="center" vertical="top" wrapText="1"/>
    </xf>
    <xf numFmtId="0" fontId="2" fillId="0" borderId="6" xfId="0" applyFont="1" applyBorder="1" applyAlignment="1">
      <alignment horizontal="center" vertical="center" wrapText="1"/>
    </xf>
    <xf numFmtId="0" fontId="4" fillId="0" borderId="7" xfId="0" applyFont="1" applyBorder="1" applyAlignment="1">
      <alignment horizontal="center" vertical="center"/>
    </xf>
    <xf numFmtId="2" fontId="9" fillId="2" borderId="6" xfId="0" applyNumberFormat="1" applyFont="1" applyFill="1" applyBorder="1" applyAlignment="1" applyProtection="1">
      <alignment horizontal="center" vertical="center" shrinkToFit="1"/>
      <protection locked="0"/>
    </xf>
    <xf numFmtId="2" fontId="9" fillId="0" borderId="6" xfId="0" applyNumberFormat="1" applyFont="1" applyBorder="1" applyAlignment="1">
      <alignment horizontal="center" vertical="center" wrapText="1"/>
    </xf>
    <xf numFmtId="0" fontId="5" fillId="0" borderId="0" xfId="0" applyFont="1"/>
    <xf numFmtId="0" fontId="39" fillId="0" borderId="0" xfId="0" applyFont="1" applyAlignment="1">
      <alignment horizontal="left"/>
    </xf>
    <xf numFmtId="0" fontId="38" fillId="0" borderId="0" xfId="0" applyFont="1"/>
    <xf numFmtId="0" fontId="8" fillId="0" borderId="12" xfId="0" applyFont="1" applyBorder="1" applyAlignment="1">
      <alignment horizontal="center"/>
    </xf>
    <xf numFmtId="0" fontId="4" fillId="0" borderId="0" xfId="2" applyFont="1" applyAlignment="1">
      <alignment horizontal="center"/>
    </xf>
    <xf numFmtId="0" fontId="90" fillId="0" borderId="0" xfId="6" applyFont="1"/>
    <xf numFmtId="0" fontId="9" fillId="2" borderId="23" xfId="0" applyFont="1" applyFill="1" applyBorder="1" applyAlignment="1" applyProtection="1">
      <alignment horizontal="center" vertical="center" shrinkToFit="1"/>
      <protection locked="0"/>
    </xf>
    <xf numFmtId="0" fontId="93" fillId="0" borderId="0" xfId="4" applyFont="1"/>
    <xf numFmtId="0" fontId="2" fillId="0" borderId="5" xfId="0" applyFont="1" applyBorder="1" applyAlignment="1">
      <alignment horizontal="center" vertical="center" wrapText="1"/>
    </xf>
    <xf numFmtId="0" fontId="92" fillId="0" borderId="0" xfId="6" applyFont="1"/>
    <xf numFmtId="0" fontId="94" fillId="0" borderId="0" xfId="6" applyFont="1"/>
    <xf numFmtId="0" fontId="95" fillId="0" borderId="0" xfId="0" applyFont="1" applyProtection="1">
      <protection locked="0"/>
    </xf>
    <xf numFmtId="0" fontId="96"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21" fillId="0" borderId="11" xfId="6" applyFont="1" applyBorder="1"/>
    <xf numFmtId="0" fontId="10" fillId="0" borderId="11" xfId="6" applyFont="1" applyBorder="1" applyAlignment="1">
      <alignment horizontal="right"/>
    </xf>
    <xf numFmtId="0" fontId="52" fillId="0" borderId="11" xfId="6" applyFont="1" applyBorder="1" applyAlignment="1">
      <alignment horizontal="right" shrinkToFit="1"/>
    </xf>
    <xf numFmtId="0" fontId="15" fillId="0" borderId="0" xfId="0" applyFont="1" applyAlignment="1">
      <alignment vertical="center"/>
    </xf>
    <xf numFmtId="0" fontId="46" fillId="0" borderId="0" xfId="0" applyFont="1" applyAlignment="1">
      <alignment vertical="center"/>
    </xf>
    <xf numFmtId="0" fontId="51" fillId="0" borderId="0" xfId="0" applyFont="1"/>
    <xf numFmtId="0" fontId="100" fillId="0" borderId="0" xfId="0" applyFont="1"/>
    <xf numFmtId="0" fontId="1" fillId="0" borderId="0" xfId="0" applyFont="1"/>
    <xf numFmtId="0" fontId="51" fillId="4" borderId="0" xfId="0" applyFont="1" applyFill="1" applyAlignment="1">
      <alignment vertical="top"/>
    </xf>
    <xf numFmtId="0" fontId="0" fillId="4" borderId="0" xfId="0" applyFill="1" applyProtection="1">
      <protection locked="0" hidden="1"/>
    </xf>
    <xf numFmtId="0" fontId="0" fillId="4" borderId="0" xfId="0" applyFill="1" applyProtection="1">
      <protection hidden="1"/>
    </xf>
    <xf numFmtId="0" fontId="0" fillId="4" borderId="0" xfId="0" applyFill="1"/>
    <xf numFmtId="0" fontId="5" fillId="0" borderId="0" xfId="0" applyFont="1" applyProtection="1">
      <protection locked="0"/>
    </xf>
    <xf numFmtId="0" fontId="99" fillId="0" borderId="0" xfId="0" applyFont="1" applyAlignment="1">
      <alignment horizontal="right" wrapText="1"/>
    </xf>
    <xf numFmtId="2" fontId="22" fillId="0" borderId="0" xfId="0" applyNumberFormat="1" applyFont="1" applyAlignment="1">
      <alignment shrinkToFit="1"/>
    </xf>
    <xf numFmtId="0" fontId="103" fillId="0" borderId="0" xfId="4" applyFont="1"/>
    <xf numFmtId="0" fontId="103" fillId="0" borderId="0" xfId="4" applyFont="1" applyAlignment="1">
      <alignment vertical="center" wrapText="1"/>
    </xf>
    <xf numFmtId="0" fontId="24" fillId="0" borderId="0" xfId="4" applyFont="1" applyAlignment="1">
      <alignment vertical="center" wrapText="1"/>
    </xf>
    <xf numFmtId="0" fontId="104" fillId="0" borderId="0" xfId="4" applyFont="1" applyAlignment="1">
      <alignment vertical="center" wrapText="1"/>
    </xf>
    <xf numFmtId="0" fontId="95" fillId="0" borderId="0" xfId="0" applyFont="1"/>
    <xf numFmtId="164" fontId="58" fillId="0" borderId="0" xfId="6" applyNumberFormat="1" applyFont="1" applyAlignment="1">
      <alignment shrinkToFit="1"/>
    </xf>
    <xf numFmtId="0" fontId="2" fillId="0" borderId="6" xfId="0" applyFont="1" applyBorder="1" applyAlignment="1">
      <alignment horizontal="center" vertical="center"/>
    </xf>
    <xf numFmtId="0" fontId="7" fillId="0" borderId="4" xfId="0" applyFont="1" applyBorder="1" applyAlignment="1">
      <alignment vertical="center" shrinkToFit="1"/>
    </xf>
    <xf numFmtId="0" fontId="9" fillId="2" borderId="24" xfId="0" applyFont="1" applyFill="1" applyBorder="1" applyAlignment="1" applyProtection="1">
      <alignment vertical="center" shrinkToFit="1"/>
      <protection locked="0"/>
    </xf>
    <xf numFmtId="0" fontId="9" fillId="2" borderId="25" xfId="0" applyFont="1" applyFill="1" applyBorder="1" applyAlignment="1" applyProtection="1">
      <alignment vertical="center" shrinkToFit="1"/>
      <protection locked="0"/>
    </xf>
    <xf numFmtId="0" fontId="9" fillId="3" borderId="25" xfId="0" applyFont="1" applyFill="1" applyBorder="1" applyAlignment="1">
      <alignment vertical="center" shrinkToFit="1"/>
    </xf>
    <xf numFmtId="0" fontId="7" fillId="0" borderId="26" xfId="0" applyFont="1" applyBorder="1" applyAlignment="1">
      <alignment vertical="center" shrinkToFit="1"/>
    </xf>
    <xf numFmtId="0" fontId="7" fillId="0" borderId="27" xfId="0" applyFont="1" applyBorder="1" applyAlignment="1">
      <alignment vertical="center" shrinkToFit="1"/>
    </xf>
    <xf numFmtId="0" fontId="7" fillId="0" borderId="28" xfId="0" applyFont="1" applyBorder="1" applyAlignment="1">
      <alignment vertical="center" shrinkToFit="1"/>
    </xf>
    <xf numFmtId="0" fontId="9" fillId="2" borderId="6" xfId="0" applyFont="1" applyFill="1" applyBorder="1" applyAlignment="1" applyProtection="1">
      <alignment vertical="center" shrinkToFit="1"/>
      <protection locked="0"/>
    </xf>
    <xf numFmtId="0" fontId="9" fillId="3" borderId="6" xfId="0" applyFont="1" applyFill="1" applyBorder="1" applyAlignment="1">
      <alignment vertical="center" shrinkToFit="1"/>
    </xf>
    <xf numFmtId="0" fontId="9" fillId="0" borderId="31" xfId="0" applyFont="1" applyBorder="1" applyAlignment="1">
      <alignment vertical="center" shrinkToFit="1"/>
    </xf>
    <xf numFmtId="0" fontId="21" fillId="2" borderId="7" xfId="0" applyFont="1" applyFill="1" applyBorder="1" applyAlignment="1" applyProtection="1">
      <alignment vertical="center" shrinkToFit="1"/>
      <protection locked="0"/>
    </xf>
    <xf numFmtId="0" fontId="9" fillId="0" borderId="32" xfId="0" applyFont="1" applyBorder="1" applyAlignment="1">
      <alignment vertical="center" shrinkToFit="1"/>
    </xf>
    <xf numFmtId="0" fontId="9" fillId="3" borderId="7" xfId="0" applyFont="1" applyFill="1" applyBorder="1" applyAlignment="1">
      <alignment vertical="center" shrinkToFit="1"/>
    </xf>
    <xf numFmtId="0" fontId="9" fillId="2" borderId="38" xfId="0" applyFont="1" applyFill="1" applyBorder="1" applyAlignment="1" applyProtection="1">
      <alignment vertical="center" shrinkToFit="1"/>
      <protection locked="0"/>
    </xf>
    <xf numFmtId="0" fontId="9" fillId="0" borderId="40" xfId="0" applyFont="1" applyBorder="1" applyAlignment="1">
      <alignment vertical="center" shrinkToFit="1"/>
    </xf>
    <xf numFmtId="0" fontId="14" fillId="0" borderId="0" xfId="6" applyFont="1" applyAlignment="1">
      <alignment horizontal="right"/>
    </xf>
    <xf numFmtId="0" fontId="14" fillId="0" borderId="0" xfId="6" applyFont="1" applyAlignment="1">
      <alignment horizontal="right" wrapText="1"/>
    </xf>
    <xf numFmtId="0" fontId="39" fillId="0" borderId="0" xfId="4" applyFont="1" applyAlignment="1">
      <alignment horizontal="center" vertical="center"/>
    </xf>
    <xf numFmtId="0" fontId="4" fillId="4" borderId="1" xfId="0" applyFont="1" applyFill="1" applyBorder="1" applyAlignment="1">
      <alignment horizontal="center" vertical="center" textRotation="90" wrapText="1"/>
    </xf>
    <xf numFmtId="0" fontId="14" fillId="0" borderId="6" xfId="0" applyFont="1" applyBorder="1" applyAlignment="1">
      <alignment horizontal="center" wrapText="1"/>
    </xf>
    <xf numFmtId="0" fontId="14" fillId="0" borderId="7" xfId="0" applyFont="1" applyBorder="1" applyAlignment="1">
      <alignment horizontal="center" wrapText="1"/>
    </xf>
    <xf numFmtId="0" fontId="14" fillId="0" borderId="37" xfId="0" applyFont="1" applyBorder="1" applyAlignment="1">
      <alignment horizontal="center" wrapText="1"/>
    </xf>
    <xf numFmtId="0" fontId="14" fillId="0" borderId="38" xfId="0" applyFont="1" applyBorder="1" applyAlignment="1">
      <alignment horizontal="center" wrapText="1"/>
    </xf>
    <xf numFmtId="0" fontId="10" fillId="0" borderId="12" xfId="0" applyFont="1" applyBorder="1"/>
    <xf numFmtId="0" fontId="53" fillId="4" borderId="23" xfId="6" applyFont="1" applyFill="1" applyBorder="1" applyAlignment="1" applyProtection="1">
      <alignment horizontal="right" shrinkToFit="1"/>
      <protection locked="0"/>
    </xf>
    <xf numFmtId="0" fontId="4" fillId="4" borderId="7" xfId="0" applyFont="1" applyFill="1" applyBorder="1" applyAlignment="1">
      <alignment horizontal="center" vertical="center" textRotation="90" wrapText="1"/>
    </xf>
    <xf numFmtId="0" fontId="2" fillId="4" borderId="37"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38"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9" fillId="0" borderId="54" xfId="0" applyFont="1" applyBorder="1" applyAlignment="1">
      <alignment vertical="center" shrinkToFit="1"/>
    </xf>
    <xf numFmtId="0" fontId="16" fillId="0" borderId="53" xfId="0" applyFont="1" applyBorder="1" applyAlignment="1">
      <alignment vertical="center" shrinkToFit="1"/>
    </xf>
    <xf numFmtId="0" fontId="7" fillId="0" borderId="59" xfId="0" applyFont="1" applyBorder="1" applyAlignment="1">
      <alignment vertical="center" shrinkToFit="1"/>
    </xf>
    <xf numFmtId="0" fontId="9" fillId="3" borderId="37" xfId="0" applyFont="1" applyFill="1" applyBorder="1" applyAlignment="1">
      <alignment vertical="center" shrinkToFit="1"/>
    </xf>
    <xf numFmtId="0" fontId="7" fillId="0" borderId="60" xfId="0" applyFont="1" applyBorder="1" applyAlignment="1">
      <alignment vertical="center" shrinkToFit="1"/>
    </xf>
    <xf numFmtId="0" fontId="9" fillId="0" borderId="39" xfId="0" applyFont="1" applyBorder="1" applyAlignment="1">
      <alignment vertical="center" shrinkToFit="1"/>
    </xf>
    <xf numFmtId="0" fontId="2" fillId="4" borderId="2" xfId="4" applyFont="1" applyFill="1" applyBorder="1" applyAlignment="1">
      <alignment horizontal="center" vertical="center" wrapText="1"/>
    </xf>
    <xf numFmtId="0" fontId="108" fillId="0" borderId="1" xfId="0" applyFont="1" applyBorder="1" applyAlignment="1">
      <alignment horizontal="right" vertical="center" shrinkToFit="1"/>
    </xf>
    <xf numFmtId="0" fontId="110" fillId="0" borderId="0" xfId="6" applyFont="1"/>
    <xf numFmtId="0" fontId="21" fillId="2" borderId="24" xfId="0" applyFont="1" applyFill="1" applyBorder="1" applyAlignment="1" applyProtection="1">
      <alignment vertical="center" shrinkToFit="1"/>
      <protection locked="0"/>
    </xf>
    <xf numFmtId="0" fontId="9" fillId="2" borderId="12" xfId="4" applyFont="1" applyFill="1" applyBorder="1" applyAlignment="1" applyProtection="1">
      <alignment horizontal="right" vertical="center" shrinkToFit="1"/>
      <protection locked="0"/>
    </xf>
    <xf numFmtId="0" fontId="111" fillId="0" borderId="0" xfId="0" applyFont="1" applyProtection="1">
      <protection locked="0"/>
    </xf>
    <xf numFmtId="0" fontId="9" fillId="3" borderId="24" xfId="0" applyFont="1" applyFill="1" applyBorder="1" applyAlignment="1">
      <alignment vertical="center" shrinkToFit="1"/>
    </xf>
    <xf numFmtId="0" fontId="7" fillId="0" borderId="12" xfId="0" applyFont="1" applyBorder="1" applyAlignment="1">
      <alignment vertical="center"/>
    </xf>
    <xf numFmtId="0" fontId="9" fillId="0" borderId="12" xfId="0" applyFont="1" applyBorder="1" applyAlignment="1">
      <alignment vertical="center"/>
    </xf>
    <xf numFmtId="0" fontId="7" fillId="0" borderId="12" xfId="4" applyFont="1" applyBorder="1" applyAlignment="1">
      <alignment vertical="center" wrapText="1"/>
    </xf>
    <xf numFmtId="0" fontId="7" fillId="0" borderId="12" xfId="2" applyFont="1" applyBorder="1" applyAlignment="1">
      <alignment vertical="center"/>
    </xf>
    <xf numFmtId="0" fontId="3" fillId="0" borderId="12" xfId="2" applyFont="1" applyBorder="1" applyAlignment="1">
      <alignment horizontal="right" vertical="center"/>
    </xf>
    <xf numFmtId="0" fontId="3" fillId="0" borderId="0" xfId="0" applyFont="1" applyAlignment="1">
      <alignment horizontal="right"/>
    </xf>
    <xf numFmtId="0" fontId="112" fillId="0" borderId="0" xfId="6" applyFont="1" applyAlignment="1">
      <alignment horizontal="right"/>
    </xf>
    <xf numFmtId="0" fontId="100" fillId="0" borderId="12" xfId="0" applyFont="1" applyBorder="1" applyAlignment="1">
      <alignment horizontal="right"/>
    </xf>
    <xf numFmtId="0" fontId="3" fillId="0" borderId="12" xfId="0" applyFont="1" applyBorder="1" applyAlignment="1">
      <alignment horizontal="right" vertical="center"/>
    </xf>
    <xf numFmtId="0" fontId="7" fillId="0" borderId="12" xfId="4" applyFont="1" applyBorder="1" applyAlignment="1">
      <alignment vertical="center"/>
    </xf>
    <xf numFmtId="0" fontId="7" fillId="0" borderId="12" xfId="4" applyFont="1" applyBorder="1" applyAlignment="1">
      <alignment horizontal="right" vertical="center"/>
    </xf>
    <xf numFmtId="0" fontId="3" fillId="0" borderId="12" xfId="4" applyFont="1" applyBorder="1" applyAlignment="1">
      <alignment horizontal="right" vertical="center"/>
    </xf>
    <xf numFmtId="0" fontId="4" fillId="0" borderId="5" xfId="0" applyFont="1" applyBorder="1" applyAlignment="1">
      <alignment horizontal="center" vertical="center" textRotation="90" wrapText="1"/>
    </xf>
    <xf numFmtId="0" fontId="4" fillId="0" borderId="3" xfId="0" applyFont="1" applyBorder="1" applyAlignment="1">
      <alignment horizontal="center" vertical="center" textRotation="90" wrapText="1"/>
    </xf>
    <xf numFmtId="0" fontId="10" fillId="0" borderId="0" xfId="6" applyFont="1" applyAlignment="1">
      <alignment horizontal="right"/>
    </xf>
    <xf numFmtId="0" fontId="59" fillId="3" borderId="0" xfId="0" applyFont="1" applyFill="1" applyAlignment="1">
      <alignment horizontal="center" vertical="top" shrinkToFit="1"/>
    </xf>
    <xf numFmtId="0" fontId="10" fillId="0" borderId="0" xfId="6" applyFont="1" applyAlignment="1">
      <alignment horizontal="left"/>
    </xf>
    <xf numFmtId="0" fontId="8" fillId="0" borderId="0" xfId="0" applyFont="1" applyAlignment="1">
      <alignment horizontal="center"/>
    </xf>
    <xf numFmtId="0" fontId="114" fillId="0" borderId="0" xfId="0" applyFont="1" applyAlignment="1">
      <alignment horizontal="justify" vertical="center"/>
    </xf>
    <xf numFmtId="0" fontId="115" fillId="0" borderId="0" xfId="0" applyFont="1" applyAlignment="1">
      <alignment vertical="center"/>
    </xf>
    <xf numFmtId="0" fontId="116" fillId="0" borderId="0" xfId="0" applyFont="1" applyAlignment="1">
      <alignment horizontal="left" vertical="center" indent="15"/>
    </xf>
    <xf numFmtId="0" fontId="115" fillId="0" borderId="0" xfId="0" applyFont="1" applyAlignment="1">
      <alignment horizontal="right"/>
    </xf>
    <xf numFmtId="0" fontId="117" fillId="0" borderId="0" xfId="0" applyFont="1" applyAlignment="1">
      <alignment horizontal="center" vertical="center"/>
    </xf>
    <xf numFmtId="0" fontId="119" fillId="0" borderId="0" xfId="0" applyFont="1" applyAlignment="1">
      <alignment vertical="center"/>
    </xf>
    <xf numFmtId="0" fontId="120" fillId="0" borderId="0" xfId="0" applyFont="1" applyAlignment="1">
      <alignment horizontal="center" vertical="center" wrapText="1"/>
    </xf>
    <xf numFmtId="0" fontId="119" fillId="0" borderId="0" xfId="0" applyFont="1" applyAlignment="1">
      <alignment horizontal="justify" vertical="center" wrapText="1"/>
    </xf>
    <xf numFmtId="0" fontId="115" fillId="0" borderId="0" xfId="0" applyFont="1" applyAlignment="1">
      <alignment horizontal="justify" vertical="center" wrapText="1"/>
    </xf>
    <xf numFmtId="0" fontId="115" fillId="0" borderId="0" xfId="0" applyFont="1" applyAlignment="1">
      <alignment vertical="center" wrapText="1"/>
    </xf>
    <xf numFmtId="0" fontId="113" fillId="0" borderId="0" xfId="7" applyAlignment="1">
      <alignment horizontal="justify" vertical="center" wrapText="1"/>
    </xf>
    <xf numFmtId="0" fontId="121" fillId="0" borderId="0" xfId="0" applyFont="1" applyAlignment="1">
      <alignment vertical="center"/>
    </xf>
    <xf numFmtId="0" fontId="8" fillId="5" borderId="12" xfId="0" applyFont="1" applyFill="1" applyBorder="1" applyAlignment="1" applyProtection="1">
      <alignment horizontal="center"/>
      <protection locked="0"/>
    </xf>
    <xf numFmtId="0" fontId="4" fillId="0" borderId="0" xfId="0" applyFont="1" applyAlignment="1">
      <alignment horizontal="left" wrapText="1"/>
    </xf>
    <xf numFmtId="0" fontId="4" fillId="0" borderId="0" xfId="0" applyFont="1" applyAlignment="1">
      <alignment horizontal="left"/>
    </xf>
    <xf numFmtId="0" fontId="122" fillId="0" borderId="0" xfId="0" applyFont="1" applyAlignment="1">
      <alignment vertical="center"/>
    </xf>
    <xf numFmtId="0" fontId="9" fillId="0" borderId="0" xfId="4" applyFont="1"/>
    <xf numFmtId="0" fontId="51" fillId="0" borderId="7" xfId="0" applyFont="1" applyBorder="1" applyAlignment="1">
      <alignment horizontal="center" vertical="center"/>
    </xf>
    <xf numFmtId="0" fontId="51" fillId="0" borderId="1" xfId="0" applyFont="1" applyBorder="1" applyAlignment="1" applyProtection="1">
      <alignment horizontal="center" vertical="center"/>
      <protection locked="0"/>
    </xf>
    <xf numFmtId="0" fontId="51" fillId="0" borderId="1" xfId="0" applyFont="1" applyBorder="1" applyAlignment="1">
      <alignment horizontal="center" vertical="center"/>
    </xf>
    <xf numFmtId="0" fontId="9" fillId="2" borderId="12" xfId="0" applyFont="1" applyFill="1" applyBorder="1" applyAlignment="1" applyProtection="1">
      <alignment horizontal="center"/>
      <protection locked="0"/>
    </xf>
    <xf numFmtId="0" fontId="4" fillId="0" borderId="5" xfId="0" applyFont="1" applyBorder="1" applyAlignment="1">
      <alignment horizontal="center" vertical="center" textRotation="90" wrapText="1"/>
    </xf>
    <xf numFmtId="0" fontId="4" fillId="0" borderId="3" xfId="0" applyFont="1" applyBorder="1" applyAlignment="1">
      <alignment horizontal="center" vertical="center" textRotation="90" wrapText="1"/>
    </xf>
    <xf numFmtId="0" fontId="7" fillId="2" borderId="12" xfId="0" applyFont="1" applyFill="1" applyBorder="1" applyAlignment="1" applyProtection="1">
      <alignment horizontal="center"/>
      <protection locked="0"/>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xf>
    <xf numFmtId="0" fontId="4" fillId="0" borderId="15"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 xfId="0" applyFont="1" applyBorder="1" applyAlignment="1">
      <alignment horizontal="center" vertical="center" wrapText="1"/>
    </xf>
    <xf numFmtId="0" fontId="102" fillId="0" borderId="0" xfId="0" applyFont="1" applyAlignment="1">
      <alignment horizontal="center"/>
    </xf>
    <xf numFmtId="0" fontId="2" fillId="0" borderId="6"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44" fillId="0" borderId="0" xfId="0" applyFont="1" applyAlignment="1">
      <alignment horizontal="center" vertical="center" wrapText="1"/>
    </xf>
    <xf numFmtId="0" fontId="2" fillId="0" borderId="5"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4" fillId="0" borderId="0" xfId="0" applyFont="1" applyAlignment="1">
      <alignment horizontal="left" wrapText="1"/>
    </xf>
    <xf numFmtId="0" fontId="7" fillId="2" borderId="12" xfId="0" applyFont="1" applyFill="1" applyBorder="1" applyAlignment="1" applyProtection="1">
      <alignment horizontal="center" wrapText="1" shrinkToFit="1"/>
      <protection locked="0"/>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textRotation="90"/>
    </xf>
    <xf numFmtId="0" fontId="4" fillId="0" borderId="15" xfId="0" applyFont="1" applyBorder="1" applyAlignment="1">
      <alignment horizontal="center" vertical="center" textRotation="90" wrapText="1"/>
    </xf>
    <xf numFmtId="0" fontId="4" fillId="0" borderId="8" xfId="0" applyFont="1" applyBorder="1" applyAlignment="1">
      <alignment horizontal="center" vertical="center" textRotation="90" wrapText="1"/>
    </xf>
    <xf numFmtId="0" fontId="9" fillId="0" borderId="11" xfId="0" applyFont="1" applyBorder="1" applyAlignment="1">
      <alignment horizontal="left" wrapText="1"/>
    </xf>
    <xf numFmtId="0" fontId="9" fillId="0" borderId="0" xfId="0" applyFont="1" applyAlignment="1">
      <alignment horizontal="left" wrapText="1"/>
    </xf>
    <xf numFmtId="0" fontId="13" fillId="0" borderId="6" xfId="0" applyFont="1" applyBorder="1" applyAlignment="1">
      <alignment horizontal="left" vertical="top" wrapText="1"/>
    </xf>
    <xf numFmtId="0" fontId="13" fillId="0" borderId="4" xfId="0" applyFont="1" applyBorder="1" applyAlignment="1">
      <alignment horizontal="left" vertical="top" wrapText="1"/>
    </xf>
    <xf numFmtId="0" fontId="13" fillId="0" borderId="7" xfId="0" applyFont="1" applyBorder="1" applyAlignment="1">
      <alignment horizontal="left" vertical="top" wrapText="1"/>
    </xf>
    <xf numFmtId="0" fontId="7" fillId="0" borderId="4" xfId="0" applyFont="1" applyBorder="1" applyAlignment="1">
      <alignment horizontal="left" vertical="top" wrapText="1"/>
    </xf>
    <xf numFmtId="0" fontId="7" fillId="0" borderId="7" xfId="0" applyFont="1" applyBorder="1" applyAlignment="1">
      <alignment horizontal="left" vertical="top" wrapText="1"/>
    </xf>
    <xf numFmtId="0" fontId="7" fillId="0" borderId="6" xfId="0" applyFont="1" applyBorder="1" applyAlignment="1">
      <alignment horizontal="left" vertical="top" wrapText="1"/>
    </xf>
    <xf numFmtId="0" fontId="14" fillId="0" borderId="6" xfId="0" applyFont="1" applyBorder="1" applyAlignment="1">
      <alignment horizontal="center" vertical="center"/>
    </xf>
    <xf numFmtId="0" fontId="14" fillId="0" borderId="4" xfId="0" applyFont="1" applyBorder="1" applyAlignment="1">
      <alignment horizontal="center" vertical="center"/>
    </xf>
    <xf numFmtId="0" fontId="14" fillId="0" borderId="7" xfId="0" applyFont="1" applyBorder="1" applyAlignment="1">
      <alignment horizontal="center" vertical="center"/>
    </xf>
    <xf numFmtId="0" fontId="2" fillId="0" borderId="1" xfId="0" applyFont="1" applyBorder="1" applyAlignment="1">
      <alignment horizontal="center" vertical="center" textRotation="90" wrapText="1"/>
    </xf>
    <xf numFmtId="0" fontId="7" fillId="0" borderId="0" xfId="0" applyFont="1" applyAlignment="1">
      <alignment horizontal="left" wrapText="1"/>
    </xf>
    <xf numFmtId="0" fontId="111" fillId="0" borderId="0" xfId="0" applyFont="1" applyAlignment="1" applyProtection="1">
      <alignment horizontal="left" wrapText="1"/>
      <protection locked="0"/>
    </xf>
    <xf numFmtId="0" fontId="91" fillId="4" borderId="34" xfId="0" applyFont="1" applyFill="1" applyBorder="1" applyAlignment="1">
      <alignment horizontal="center" vertical="center" wrapText="1"/>
    </xf>
    <xf numFmtId="0" fontId="91" fillId="4" borderId="35" xfId="0" applyFont="1" applyFill="1" applyBorder="1" applyAlignment="1">
      <alignment horizontal="center" vertical="center" wrapText="1"/>
    </xf>
    <xf numFmtId="0" fontId="91" fillId="4" borderId="36" xfId="0" applyFont="1" applyFill="1" applyBorder="1" applyAlignment="1">
      <alignment horizontal="center" vertical="center" wrapText="1"/>
    </xf>
    <xf numFmtId="0" fontId="91" fillId="4" borderId="30" xfId="0" applyFont="1" applyFill="1" applyBorder="1" applyAlignment="1">
      <alignment horizontal="center" vertical="center" wrapText="1"/>
    </xf>
    <xf numFmtId="0" fontId="4" fillId="4" borderId="47"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48" xfId="0" applyFont="1" applyFill="1" applyBorder="1" applyAlignment="1">
      <alignment horizontal="center" vertical="center" wrapText="1"/>
    </xf>
    <xf numFmtId="0" fontId="13" fillId="4" borderId="41" xfId="0" applyFont="1" applyFill="1" applyBorder="1" applyAlignment="1">
      <alignment horizontal="center" vertical="center" textRotation="90" wrapText="1"/>
    </xf>
    <xf numFmtId="0" fontId="13" fillId="4" borderId="43" xfId="0" applyFont="1" applyFill="1" applyBorder="1" applyAlignment="1">
      <alignment horizontal="center" vertical="center" textRotation="90" wrapText="1"/>
    </xf>
    <xf numFmtId="0" fontId="13" fillId="4" borderId="42" xfId="0" applyFont="1" applyFill="1" applyBorder="1" applyAlignment="1">
      <alignment horizontal="center" vertical="center" textRotation="90" wrapText="1"/>
    </xf>
    <xf numFmtId="0" fontId="4" fillId="4" borderId="1" xfId="0" applyFont="1" applyFill="1" applyBorder="1" applyAlignment="1">
      <alignment horizontal="center" vertical="center" textRotation="90" wrapText="1"/>
    </xf>
    <xf numFmtId="0" fontId="4" fillId="4" borderId="5"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38" xfId="0" applyFont="1" applyFill="1" applyBorder="1" applyAlignment="1">
      <alignment horizontal="center" vertical="center" textRotation="90" wrapText="1"/>
    </xf>
    <xf numFmtId="0" fontId="13" fillId="4" borderId="37" xfId="0" applyFont="1" applyFill="1" applyBorder="1" applyAlignment="1">
      <alignment horizontal="center" vertical="center" textRotation="90" wrapText="1"/>
    </xf>
    <xf numFmtId="0" fontId="4" fillId="4" borderId="1" xfId="0" applyFont="1" applyFill="1" applyBorder="1" applyAlignment="1">
      <alignment horizontal="center" vertical="center" wrapText="1"/>
    </xf>
    <xf numFmtId="0" fontId="4" fillId="4" borderId="5" xfId="0" applyFont="1" applyFill="1" applyBorder="1" applyAlignment="1">
      <alignment horizontal="center" vertical="center" textRotation="90" wrapText="1"/>
    </xf>
    <xf numFmtId="0" fontId="4" fillId="4" borderId="16" xfId="0" applyFont="1" applyFill="1" applyBorder="1" applyAlignment="1">
      <alignment horizontal="center" vertical="center" textRotation="90" wrapText="1"/>
    </xf>
    <xf numFmtId="0" fontId="4" fillId="4" borderId="3" xfId="0" applyFont="1" applyFill="1" applyBorder="1" applyAlignment="1">
      <alignment horizontal="center" vertical="center" textRotation="90" wrapText="1"/>
    </xf>
    <xf numFmtId="0" fontId="4" fillId="4" borderId="6" xfId="0" applyFont="1" applyFill="1" applyBorder="1" applyAlignment="1">
      <alignment horizontal="center" vertical="center" textRotation="90" wrapText="1"/>
    </xf>
    <xf numFmtId="0" fontId="9" fillId="0" borderId="0" xfId="0" applyFont="1" applyAlignment="1">
      <alignment horizontal="left"/>
    </xf>
    <xf numFmtId="0" fontId="7" fillId="0" borderId="12" xfId="0" applyFont="1" applyBorder="1" applyAlignment="1">
      <alignment horizontal="center" wrapText="1" shrinkToFit="1"/>
    </xf>
    <xf numFmtId="0" fontId="2" fillId="0" borderId="11" xfId="0" applyFont="1" applyBorder="1" applyAlignment="1">
      <alignment horizontal="center"/>
    </xf>
    <xf numFmtId="0" fontId="39" fillId="0" borderId="0" xfId="4" applyFont="1" applyAlignment="1">
      <alignment horizontal="center" vertical="center"/>
    </xf>
    <xf numFmtId="0" fontId="7" fillId="0" borderId="1" xfId="0" applyFont="1" applyBorder="1" applyAlignment="1">
      <alignment horizontal="left" vertical="top" wrapText="1"/>
    </xf>
    <xf numFmtId="0" fontId="7" fillId="0" borderId="6" xfId="0" applyFont="1" applyBorder="1" applyAlignment="1">
      <alignment horizontal="left"/>
    </xf>
    <xf numFmtId="0" fontId="7" fillId="0" borderId="4" xfId="0" applyFont="1" applyBorder="1" applyAlignment="1">
      <alignment horizontal="left"/>
    </xf>
    <xf numFmtId="0" fontId="7" fillId="0" borderId="7" xfId="0" applyFont="1" applyBorder="1" applyAlignment="1">
      <alignment horizontal="left"/>
    </xf>
    <xf numFmtId="0" fontId="13" fillId="0" borderId="6" xfId="0" applyFont="1" applyBorder="1" applyAlignment="1">
      <alignment horizontal="right" vertical="top" wrapText="1"/>
    </xf>
    <xf numFmtId="0" fontId="13" fillId="0" borderId="7" xfId="0" applyFont="1" applyBorder="1" applyAlignment="1">
      <alignment horizontal="right" vertical="top" wrapText="1"/>
    </xf>
    <xf numFmtId="0" fontId="47" fillId="0" borderId="6" xfId="0" applyFont="1" applyBorder="1" applyAlignment="1">
      <alignment horizontal="right" vertical="top" wrapText="1"/>
    </xf>
    <xf numFmtId="0" fontId="47" fillId="0" borderId="7" xfId="0" applyFont="1" applyBorder="1" applyAlignment="1">
      <alignment horizontal="right" vertical="top" wrapText="1"/>
    </xf>
    <xf numFmtId="0" fontId="13" fillId="0" borderId="6" xfId="0" applyFont="1" applyBorder="1" applyAlignment="1">
      <alignment horizontal="right" vertical="center" wrapText="1"/>
    </xf>
    <xf numFmtId="0" fontId="13" fillId="0" borderId="7" xfId="0" applyFont="1" applyBorder="1" applyAlignment="1">
      <alignment horizontal="right" vertical="center" wrapText="1"/>
    </xf>
    <xf numFmtId="0" fontId="13" fillId="0" borderId="6" xfId="0" applyFont="1" applyBorder="1" applyAlignment="1">
      <alignment horizontal="left"/>
    </xf>
    <xf numFmtId="0" fontId="13" fillId="0" borderId="4" xfId="0" applyFont="1" applyBorder="1" applyAlignment="1">
      <alignment horizontal="left"/>
    </xf>
    <xf numFmtId="0" fontId="13" fillId="0" borderId="7" xfId="0" applyFont="1" applyBorder="1" applyAlignment="1">
      <alignment horizontal="left"/>
    </xf>
    <xf numFmtId="0" fontId="4" fillId="0" borderId="5" xfId="0" applyFont="1" applyBorder="1" applyAlignment="1">
      <alignment horizontal="center" vertical="center" wrapText="1"/>
    </xf>
    <xf numFmtId="0" fontId="4" fillId="0" borderId="1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6"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5" xfId="0" applyFont="1" applyBorder="1" applyAlignment="1">
      <alignment horizontal="center" vertical="center" textRotation="90"/>
    </xf>
    <xf numFmtId="0" fontId="21" fillId="0" borderId="19" xfId="0" applyFont="1" applyBorder="1" applyAlignment="1">
      <alignment horizontal="center" vertical="center" textRotation="90"/>
    </xf>
    <xf numFmtId="0" fontId="21" fillId="0" borderId="2" xfId="0" applyFont="1" applyBorder="1" applyAlignment="1">
      <alignment horizontal="center" vertical="center" textRotation="90"/>
    </xf>
    <xf numFmtId="0" fontId="2" fillId="0" borderId="15"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8"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2" xfId="1" applyFont="1" applyBorder="1" applyAlignment="1">
      <alignment horizontal="center" vertical="center" wrapText="1"/>
    </xf>
    <xf numFmtId="0" fontId="2" fillId="0" borderId="5" xfId="1" applyFont="1" applyBorder="1" applyAlignment="1">
      <alignment horizontal="center" vertical="center" textRotation="90"/>
    </xf>
    <xf numFmtId="0" fontId="2" fillId="0" borderId="16" xfId="1" applyFont="1" applyBorder="1" applyAlignment="1">
      <alignment horizontal="center" vertical="center" textRotation="90"/>
    </xf>
    <xf numFmtId="0" fontId="90" fillId="0" borderId="0" xfId="6" applyFont="1" applyAlignment="1">
      <alignment horizontal="left" wrapText="1"/>
    </xf>
    <xf numFmtId="0" fontId="2" fillId="0" borderId="5" xfId="6" applyFont="1" applyBorder="1" applyAlignment="1">
      <alignment horizontal="center" vertical="center" wrapText="1"/>
    </xf>
    <xf numFmtId="0" fontId="2" fillId="0" borderId="16" xfId="6" applyFont="1" applyBorder="1" applyAlignment="1">
      <alignment horizontal="center" vertical="center" wrapText="1"/>
    </xf>
    <xf numFmtId="0" fontId="2" fillId="0" borderId="3" xfId="6" applyFont="1" applyBorder="1" applyAlignment="1">
      <alignment horizontal="center" vertical="center" wrapText="1"/>
    </xf>
    <xf numFmtId="0" fontId="2" fillId="0" borderId="6" xfId="6" applyFont="1" applyBorder="1" applyAlignment="1">
      <alignment horizontal="center" vertical="center" wrapText="1"/>
    </xf>
    <xf numFmtId="0" fontId="2" fillId="0" borderId="4" xfId="6" applyFont="1" applyBorder="1" applyAlignment="1">
      <alignment horizontal="center" vertical="center" wrapText="1"/>
    </xf>
    <xf numFmtId="0" fontId="2" fillId="0" borderId="7" xfId="6" applyFont="1" applyBorder="1" applyAlignment="1">
      <alignment horizontal="center" vertical="center" wrapText="1"/>
    </xf>
    <xf numFmtId="0" fontId="2" fillId="0" borderId="6" xfId="1" applyFont="1" applyBorder="1" applyAlignment="1">
      <alignment horizontal="center" vertical="center"/>
    </xf>
    <xf numFmtId="0" fontId="2" fillId="0" borderId="4" xfId="1" applyFont="1" applyBorder="1" applyAlignment="1">
      <alignment horizontal="center" vertical="center"/>
    </xf>
    <xf numFmtId="0" fontId="2" fillId="0" borderId="7" xfId="1" applyFont="1" applyBorder="1" applyAlignment="1">
      <alignment horizontal="center" vertical="center"/>
    </xf>
    <xf numFmtId="0" fontId="4" fillId="0" borderId="5" xfId="1" applyFont="1" applyBorder="1" applyAlignment="1">
      <alignment horizontal="center" vertical="center" textRotation="90" wrapText="1"/>
    </xf>
    <xf numFmtId="0" fontId="4" fillId="0" borderId="16" xfId="1" applyFont="1" applyBorder="1" applyAlignment="1">
      <alignment horizontal="center" vertical="center" textRotation="90" wrapText="1"/>
    </xf>
    <xf numFmtId="0" fontId="4" fillId="0" borderId="15" xfId="6" applyFont="1" applyBorder="1" applyAlignment="1">
      <alignment horizontal="center" vertical="center" wrapText="1"/>
    </xf>
    <xf numFmtId="0" fontId="4" fillId="0" borderId="10" xfId="6" applyFont="1" applyBorder="1" applyAlignment="1">
      <alignment horizontal="center" vertical="center" wrapText="1"/>
    </xf>
    <xf numFmtId="0" fontId="2" fillId="0" borderId="5" xfId="1" applyFont="1" applyBorder="1" applyAlignment="1">
      <alignment horizontal="center" vertical="center"/>
    </xf>
    <xf numFmtId="0" fontId="2" fillId="0" borderId="16" xfId="1" applyFont="1" applyBorder="1" applyAlignment="1">
      <alignment horizontal="center" vertical="center"/>
    </xf>
    <xf numFmtId="0" fontId="2" fillId="0" borderId="3" xfId="1" applyFont="1" applyBorder="1" applyAlignment="1">
      <alignment horizontal="center" vertical="center"/>
    </xf>
    <xf numFmtId="0" fontId="2" fillId="0" borderId="3" xfId="1" applyFont="1" applyBorder="1" applyAlignment="1">
      <alignment horizontal="center" vertical="center" textRotation="90"/>
    </xf>
    <xf numFmtId="0" fontId="2" fillId="0" borderId="1" xfId="1" applyFont="1" applyBorder="1" applyAlignment="1">
      <alignment horizontal="center" vertical="center" textRotation="90" wrapText="1"/>
    </xf>
    <xf numFmtId="0" fontId="4" fillId="0" borderId="6" xfId="6" applyFont="1" applyBorder="1" applyAlignment="1">
      <alignment horizontal="center" vertical="center" wrapText="1"/>
    </xf>
    <xf numFmtId="0" fontId="4" fillId="0" borderId="4" xfId="6" applyFont="1" applyBorder="1" applyAlignment="1">
      <alignment horizontal="center" vertical="center" wrapText="1"/>
    </xf>
    <xf numFmtId="0" fontId="4" fillId="0" borderId="7" xfId="6" applyFont="1" applyBorder="1" applyAlignment="1">
      <alignment horizontal="center" vertical="center" wrapText="1"/>
    </xf>
    <xf numFmtId="0" fontId="4" fillId="0" borderId="16" xfId="0" applyFont="1" applyBorder="1" applyAlignment="1">
      <alignment horizontal="center" vertical="center" textRotation="90" wrapText="1"/>
    </xf>
    <xf numFmtId="0" fontId="4" fillId="0" borderId="5" xfId="0" applyFont="1" applyBorder="1" applyAlignment="1">
      <alignment horizontal="center" vertical="center" textRotation="90"/>
    </xf>
    <xf numFmtId="0" fontId="4" fillId="0" borderId="16" xfId="0" applyFont="1" applyBorder="1" applyAlignment="1">
      <alignment horizontal="center" vertical="center" textRotation="90"/>
    </xf>
    <xf numFmtId="0" fontId="4" fillId="0" borderId="3" xfId="0" applyFont="1" applyBorder="1" applyAlignment="1">
      <alignment horizontal="center" vertical="center" textRotation="90"/>
    </xf>
    <xf numFmtId="0" fontId="2" fillId="0" borderId="6" xfId="1" applyFont="1" applyBorder="1" applyAlignment="1">
      <alignment horizontal="center" vertical="center" textRotation="90" wrapText="1"/>
    </xf>
    <xf numFmtId="0" fontId="2" fillId="0" borderId="15" xfId="1" applyFont="1" applyBorder="1" applyAlignment="1">
      <alignment horizontal="center" vertical="center" textRotation="90" wrapText="1"/>
    </xf>
    <xf numFmtId="0" fontId="2" fillId="0" borderId="1" xfId="1" applyFont="1" applyBorder="1" applyAlignment="1">
      <alignment horizontal="center" vertical="center"/>
    </xf>
    <xf numFmtId="0" fontId="6" fillId="0" borderId="15"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8" xfId="1" applyFont="1" applyBorder="1" applyAlignment="1">
      <alignment horizontal="center" vertical="center" wrapText="1"/>
    </xf>
    <xf numFmtId="0" fontId="6" fillId="0" borderId="2" xfId="1" applyFont="1" applyBorder="1" applyAlignment="1">
      <alignment horizontal="center" vertical="center" wrapText="1"/>
    </xf>
    <xf numFmtId="0" fontId="3" fillId="0" borderId="6" xfId="6" applyFont="1" applyBorder="1" applyAlignment="1">
      <alignment horizontal="center" vertical="center" wrapText="1"/>
    </xf>
    <xf numFmtId="0" fontId="3" fillId="0" borderId="4" xfId="6" applyFont="1" applyBorder="1" applyAlignment="1">
      <alignment horizontal="center" vertical="center" wrapText="1"/>
    </xf>
    <xf numFmtId="0" fontId="3" fillId="0" borderId="7" xfId="6" applyFont="1" applyBorder="1" applyAlignment="1">
      <alignment horizontal="center" vertical="center" wrapText="1"/>
    </xf>
    <xf numFmtId="0" fontId="2" fillId="0" borderId="1" xfId="6" applyFont="1" applyBorder="1" applyAlignment="1">
      <alignment horizontal="center" vertical="center" textRotation="90" wrapText="1"/>
    </xf>
    <xf numFmtId="0" fontId="50" fillId="0" borderId="1" xfId="6" applyBorder="1" applyAlignment="1"/>
    <xf numFmtId="0" fontId="2" fillId="0" borderId="1" xfId="6" applyFont="1" applyBorder="1" applyAlignment="1">
      <alignment horizontal="center" vertical="center" wrapText="1"/>
    </xf>
    <xf numFmtId="0" fontId="7" fillId="5" borderId="1" xfId="0" applyFont="1" applyFill="1" applyBorder="1" applyAlignment="1" applyProtection="1">
      <alignment horizontal="center" vertical="top" shrinkToFit="1"/>
      <protection locked="0"/>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50" fillId="0" borderId="3" xfId="6" applyBorder="1" applyAlignment="1">
      <alignment horizontal="center" vertical="center"/>
    </xf>
    <xf numFmtId="0" fontId="2" fillId="0" borderId="0" xfId="6" applyFont="1" applyAlignment="1">
      <alignment horizontal="center" vertical="top" wrapText="1"/>
    </xf>
    <xf numFmtId="0" fontId="1" fillId="0" borderId="3" xfId="0" applyFont="1" applyBorder="1" applyAlignment="1">
      <alignment horizontal="center" vertical="center" textRotation="90" wrapText="1"/>
    </xf>
    <xf numFmtId="165" fontId="48" fillId="2" borderId="12" xfId="6" applyNumberFormat="1" applyFont="1" applyFill="1" applyBorder="1" applyAlignment="1" applyProtection="1">
      <alignment horizontal="center" vertical="top"/>
      <protection locked="0"/>
    </xf>
    <xf numFmtId="0" fontId="14" fillId="0" borderId="0" xfId="6" applyFont="1" applyAlignment="1">
      <alignment horizontal="right"/>
    </xf>
    <xf numFmtId="0" fontId="10" fillId="2" borderId="12" xfId="6" applyFont="1" applyFill="1" applyBorder="1" applyAlignment="1" applyProtection="1">
      <alignment horizontal="center"/>
      <protection locked="0"/>
    </xf>
    <xf numFmtId="0" fontId="4" fillId="0" borderId="1" xfId="6" applyFont="1" applyBorder="1" applyAlignment="1">
      <alignment horizontal="center" vertical="center" textRotation="90" wrapText="1"/>
    </xf>
    <xf numFmtId="0" fontId="14" fillId="0" borderId="0" xfId="6" applyFont="1" applyAlignment="1">
      <alignment horizontal="right" wrapText="1"/>
    </xf>
    <xf numFmtId="0" fontId="120" fillId="0" borderId="0" xfId="0" applyFont="1" applyAlignment="1">
      <alignment horizontal="center" vertical="center" wrapText="1"/>
    </xf>
    <xf numFmtId="0" fontId="119" fillId="0" borderId="0" xfId="0" applyFont="1" applyAlignment="1">
      <alignment horizontal="justify" vertical="center" wrapText="1"/>
    </xf>
    <xf numFmtId="0" fontId="121" fillId="0" borderId="0" xfId="0" applyFont="1" applyAlignment="1">
      <alignment horizontal="center" vertical="center"/>
    </xf>
    <xf numFmtId="0" fontId="115" fillId="0" borderId="0" xfId="0" applyFont="1" applyAlignment="1">
      <alignment horizontal="right" vertical="center"/>
    </xf>
    <xf numFmtId="0" fontId="118" fillId="0" borderId="0" xfId="0" applyFont="1" applyAlignment="1">
      <alignment horizontal="center" vertical="center"/>
    </xf>
    <xf numFmtId="0" fontId="4" fillId="0" borderId="11" xfId="0" applyFont="1" applyBorder="1" applyAlignment="1">
      <alignment horizontal="center" vertical="top" wrapText="1"/>
    </xf>
    <xf numFmtId="0" fontId="7" fillId="0" borderId="12" xfId="0" applyFont="1" applyBorder="1" applyAlignment="1">
      <alignment horizontal="left" vertical="center"/>
    </xf>
    <xf numFmtId="0" fontId="0" fillId="0" borderId="12" xfId="0" applyBorder="1" applyAlignment="1">
      <alignment horizontal="left" vertical="center"/>
    </xf>
    <xf numFmtId="0" fontId="2" fillId="0" borderId="16" xfId="0" applyFont="1" applyBorder="1" applyAlignment="1">
      <alignment horizontal="center" vertical="center" textRotation="90" wrapText="1"/>
    </xf>
    <xf numFmtId="0" fontId="4" fillId="0" borderId="6"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5" fillId="2" borderId="12" xfId="0" applyFont="1" applyFill="1" applyBorder="1" applyAlignment="1" applyProtection="1">
      <alignment horizontal="center" shrinkToFit="1"/>
      <protection locked="0"/>
    </xf>
    <xf numFmtId="0" fontId="4" fillId="0" borderId="0" xfId="0" applyFont="1" applyAlignment="1">
      <alignment horizontal="center" vertical="top" wrapText="1"/>
    </xf>
    <xf numFmtId="0" fontId="13" fillId="0" borderId="0" xfId="0" applyFont="1" applyAlignment="1">
      <alignment horizontal="left" vertical="center"/>
    </xf>
    <xf numFmtId="0" fontId="8" fillId="2" borderId="12" xfId="0" applyFont="1" applyFill="1" applyBorder="1" applyAlignment="1" applyProtection="1">
      <alignment horizontal="center" shrinkToFit="1"/>
      <protection locked="0"/>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2" borderId="1" xfId="0" applyFont="1" applyFill="1" applyBorder="1" applyAlignment="1" applyProtection="1">
      <alignment horizontal="center" vertical="center" wrapText="1"/>
      <protection locked="0"/>
    </xf>
    <xf numFmtId="0" fontId="2" fillId="0" borderId="0" xfId="0" applyFont="1" applyAlignment="1" applyProtection="1">
      <protection locked="0"/>
    </xf>
    <xf numFmtId="0" fontId="4" fillId="0" borderId="0" xfId="0" applyFont="1" applyAlignment="1">
      <alignment vertical="top"/>
    </xf>
    <xf numFmtId="0" fontId="32" fillId="0" borderId="0" xfId="0" applyFont="1" applyAlignment="1">
      <alignment vertical="top"/>
    </xf>
    <xf numFmtId="0" fontId="2" fillId="0" borderId="0" xfId="0" applyFont="1" applyAlignment="1"/>
    <xf numFmtId="0" fontId="122" fillId="0" borderId="0" xfId="0" applyFont="1" applyAlignment="1">
      <alignment horizontal="left" vertical="center" wrapText="1"/>
    </xf>
    <xf numFmtId="0" fontId="11" fillId="0" borderId="0" xfId="0" applyFont="1" applyAlignment="1">
      <alignment horizontal="center"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0" xfId="0" applyFont="1" applyAlignment="1">
      <alignment horizontal="center" vertical="center" wrapText="1"/>
    </xf>
    <xf numFmtId="0" fontId="15" fillId="0" borderId="0" xfId="0" applyFont="1" applyAlignment="1" applyProtection="1">
      <alignment wrapText="1"/>
      <protection locked="0"/>
    </xf>
    <xf numFmtId="0" fontId="38" fillId="0" borderId="0" xfId="0" applyFont="1" applyAlignment="1" applyProtection="1">
      <alignment horizontal="center"/>
      <protection locked="0"/>
    </xf>
    <xf numFmtId="0" fontId="7" fillId="0" borderId="0" xfId="0" applyFont="1" applyAlignment="1" applyProtection="1">
      <alignment wrapText="1"/>
      <protection locked="0"/>
    </xf>
    <xf numFmtId="0" fontId="14" fillId="0" borderId="6" xfId="0" applyFont="1" applyBorder="1" applyAlignment="1">
      <alignment horizontal="left" vertical="top" wrapText="1"/>
    </xf>
    <xf numFmtId="0" fontId="14" fillId="0" borderId="4" xfId="0" applyFont="1" applyBorder="1" applyAlignment="1">
      <alignment horizontal="left" vertical="top" wrapText="1"/>
    </xf>
    <xf numFmtId="0" fontId="33" fillId="0" borderId="0" xfId="0" applyFont="1" applyAlignment="1"/>
    <xf numFmtId="0" fontId="1" fillId="0" borderId="0" xfId="0" applyFont="1" applyAlignment="1"/>
    <xf numFmtId="0" fontId="33" fillId="0" borderId="0" xfId="0" applyFont="1" applyAlignment="1">
      <alignment horizontal="left"/>
    </xf>
    <xf numFmtId="0" fontId="1" fillId="0" borderId="0" xfId="0" applyFont="1" applyAlignment="1">
      <alignment horizontal="left"/>
    </xf>
    <xf numFmtId="0" fontId="51" fillId="4" borderId="0" xfId="0" applyFont="1" applyFill="1" applyAlignment="1">
      <alignment wrapText="1"/>
    </xf>
    <xf numFmtId="0" fontId="55" fillId="0" borderId="0" xfId="6" applyFont="1" applyAlignment="1">
      <alignment horizontal="left"/>
    </xf>
    <xf numFmtId="0" fontId="7" fillId="0" borderId="6" xfId="0" applyFont="1" applyBorder="1" applyAlignment="1">
      <alignment horizontal="right" vertical="top" wrapText="1"/>
    </xf>
    <xf numFmtId="0" fontId="7" fillId="0" borderId="4" xfId="0" applyFont="1" applyBorder="1" applyAlignment="1">
      <alignment horizontal="right" vertical="top" wrapText="1"/>
    </xf>
    <xf numFmtId="0" fontId="51" fillId="0" borderId="0" xfId="0" applyFont="1" applyAlignment="1">
      <alignment horizontal="left" wrapText="1"/>
    </xf>
    <xf numFmtId="0" fontId="109" fillId="0" borderId="0" xfId="0" applyFont="1" applyAlignment="1" applyProtection="1">
      <alignment horizontal="left" vertical="top" wrapText="1"/>
      <protection locked="0" hidden="1"/>
    </xf>
    <xf numFmtId="0" fontId="21" fillId="0" borderId="0" xfId="0" applyFont="1" applyAlignment="1">
      <alignment horizontal="left" wrapText="1"/>
    </xf>
    <xf numFmtId="0" fontId="0" fillId="0" borderId="0" xfId="0" applyAlignment="1" applyProtection="1">
      <alignment horizontal="left"/>
      <protection locked="0"/>
    </xf>
    <xf numFmtId="0" fontId="8" fillId="0" borderId="0" xfId="0" applyFont="1" applyAlignment="1" applyProtection="1">
      <alignment horizontal="center"/>
      <protection locked="0"/>
    </xf>
    <xf numFmtId="0" fontId="7"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0" fontId="7" fillId="0" borderId="0" xfId="0" applyFont="1" applyAlignment="1" applyProtection="1">
      <alignment horizontal="left" wrapText="1"/>
      <protection locked="0"/>
    </xf>
    <xf numFmtId="0" fontId="9" fillId="0" borderId="0" xfId="0" applyFont="1" applyAlignment="1" applyProtection="1">
      <alignment horizontal="left" wrapText="1"/>
      <protection locked="0"/>
    </xf>
    <xf numFmtId="0" fontId="63" fillId="0" borderId="0" xfId="0" applyFont="1" applyAlignment="1">
      <alignment horizontal="left" wrapText="1"/>
    </xf>
    <xf numFmtId="0" fontId="4" fillId="4" borderId="49" xfId="0" applyFont="1" applyFill="1" applyBorder="1" applyAlignment="1">
      <alignment horizontal="center" vertical="center" wrapText="1"/>
    </xf>
    <xf numFmtId="0" fontId="101" fillId="0" borderId="0" xfId="0" applyFont="1" applyAlignment="1">
      <alignment horizontal="left" wrapText="1"/>
    </xf>
    <xf numFmtId="0" fontId="24" fillId="0" borderId="0" xfId="0" applyFont="1" applyAlignment="1">
      <alignment horizontal="left" wrapText="1"/>
    </xf>
    <xf numFmtId="0" fontId="23" fillId="0" borderId="0" xfId="0" applyFont="1" applyAlignment="1">
      <alignment horizontal="left" wrapText="1"/>
    </xf>
    <xf numFmtId="0" fontId="7" fillId="0" borderId="6" xfId="0" applyFont="1" applyBorder="1" applyAlignment="1">
      <alignment horizontal="right"/>
    </xf>
    <xf numFmtId="0" fontId="7" fillId="0" borderId="7" xfId="0" applyFont="1" applyBorder="1" applyAlignment="1">
      <alignment horizontal="right"/>
    </xf>
    <xf numFmtId="0" fontId="4" fillId="0" borderId="6" xfId="0" applyFont="1" applyBorder="1" applyAlignment="1">
      <alignment horizontal="center" vertical="center" textRotation="90" wrapText="1"/>
    </xf>
    <xf numFmtId="0" fontId="2" fillId="4" borderId="1" xfId="0" applyFont="1" applyFill="1" applyBorder="1" applyAlignment="1">
      <alignment horizontal="center" vertical="center" wrapText="1"/>
    </xf>
    <xf numFmtId="0" fontId="91" fillId="4" borderId="0" xfId="0" applyFont="1" applyFill="1" applyAlignment="1">
      <alignment horizontal="center" vertical="center" wrapText="1"/>
    </xf>
    <xf numFmtId="0" fontId="91" fillId="4" borderId="55" xfId="0" applyFont="1" applyFill="1" applyBorder="1" applyAlignment="1">
      <alignment horizontal="center" vertical="center" wrapText="1"/>
    </xf>
    <xf numFmtId="0" fontId="13" fillId="4" borderId="10" xfId="0" applyFont="1" applyFill="1" applyBorder="1" applyAlignment="1">
      <alignment horizontal="center" vertical="center" textRotation="90" wrapText="1"/>
    </xf>
    <xf numFmtId="0" fontId="13" fillId="4" borderId="19" xfId="0" applyFont="1" applyFill="1" applyBorder="1" applyAlignment="1">
      <alignment horizontal="center" vertical="center" textRotation="90" wrapText="1"/>
    </xf>
    <xf numFmtId="0" fontId="13" fillId="4" borderId="2" xfId="0" applyFont="1" applyFill="1" applyBorder="1" applyAlignment="1">
      <alignment horizontal="center" vertical="center" textRotation="90" wrapText="1"/>
    </xf>
    <xf numFmtId="0" fontId="4" fillId="4" borderId="56" xfId="0" applyFont="1" applyFill="1" applyBorder="1" applyAlignment="1">
      <alignment horizontal="center" vertical="center" wrapText="1"/>
    </xf>
    <xf numFmtId="0" fontId="4" fillId="4" borderId="0" xfId="0" applyFont="1" applyFill="1" applyAlignment="1">
      <alignment horizontal="center" vertical="center" wrapText="1"/>
    </xf>
    <xf numFmtId="0" fontId="13" fillId="4" borderId="50" xfId="0" applyFont="1" applyFill="1" applyBorder="1" applyAlignment="1">
      <alignment horizontal="center" vertical="center" textRotation="90" wrapText="1"/>
    </xf>
    <xf numFmtId="0" fontId="13" fillId="4" borderId="51" xfId="0" applyFont="1" applyFill="1" applyBorder="1" applyAlignment="1">
      <alignment horizontal="center" vertical="center" textRotation="90" wrapText="1"/>
    </xf>
    <xf numFmtId="0" fontId="13" fillId="4" borderId="52" xfId="0" applyFont="1" applyFill="1" applyBorder="1" applyAlignment="1">
      <alignment horizontal="center" vertical="center" textRotation="90" wrapText="1"/>
    </xf>
    <xf numFmtId="0" fontId="7" fillId="0" borderId="0" xfId="0" applyFont="1" applyAlignment="1">
      <alignment horizontal="left" vertical="center"/>
    </xf>
    <xf numFmtId="0" fontId="9" fillId="0" borderId="0" xfId="0" applyFont="1" applyAlignment="1">
      <alignment horizontal="left" vertical="center"/>
    </xf>
    <xf numFmtId="0" fontId="91" fillId="4" borderId="29" xfId="0" applyFont="1" applyFill="1" applyBorder="1" applyAlignment="1">
      <alignment horizontal="center" vertical="center" wrapText="1"/>
    </xf>
    <xf numFmtId="0" fontId="91" fillId="4" borderId="48" xfId="0" applyFont="1" applyFill="1" applyBorder="1" applyAlignment="1">
      <alignment horizontal="center" vertical="center" wrapText="1"/>
    </xf>
    <xf numFmtId="0" fontId="13" fillId="4" borderId="24" xfId="0" applyFont="1" applyFill="1" applyBorder="1" applyAlignment="1">
      <alignment horizontal="center" vertical="center" textRotation="90" wrapText="1"/>
    </xf>
    <xf numFmtId="0" fontId="91" fillId="4" borderId="57" xfId="0" applyFont="1" applyFill="1" applyBorder="1" applyAlignment="1">
      <alignment horizontal="center" vertical="center" wrapText="1"/>
    </xf>
    <xf numFmtId="0" fontId="91" fillId="4" borderId="11" xfId="0" applyFont="1" applyFill="1" applyBorder="1" applyAlignment="1">
      <alignment horizontal="center" vertical="center" wrapText="1"/>
    </xf>
    <xf numFmtId="0" fontId="91" fillId="4" borderId="10" xfId="0" applyFont="1" applyFill="1" applyBorder="1" applyAlignment="1">
      <alignment horizontal="center" vertical="center" wrapText="1"/>
    </xf>
    <xf numFmtId="0" fontId="91" fillId="4" borderId="56" xfId="0" applyFont="1" applyFill="1" applyBorder="1" applyAlignment="1">
      <alignment horizontal="center" vertical="center" wrapText="1"/>
    </xf>
    <xf numFmtId="0" fontId="91" fillId="4" borderId="19" xfId="0" applyFont="1" applyFill="1" applyBorder="1" applyAlignment="1">
      <alignment horizontal="center" vertical="center" wrapText="1"/>
    </xf>
    <xf numFmtId="0" fontId="91" fillId="4" borderId="58" xfId="0" applyFont="1" applyFill="1" applyBorder="1" applyAlignment="1">
      <alignment horizontal="center" vertical="center" wrapText="1"/>
    </xf>
    <xf numFmtId="0" fontId="91" fillId="4" borderId="12" xfId="0" applyFont="1" applyFill="1" applyBorder="1" applyAlignment="1">
      <alignment horizontal="center" vertical="center" wrapText="1"/>
    </xf>
    <xf numFmtId="0" fontId="91" fillId="4" borderId="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38" fillId="0" borderId="12" xfId="2" applyFont="1" applyBorder="1" applyAlignment="1">
      <alignment horizontal="center" shrinkToFit="1"/>
    </xf>
    <xf numFmtId="0" fontId="4" fillId="0" borderId="11" xfId="2" applyFont="1" applyBorder="1" applyAlignment="1">
      <alignment horizontal="center" vertical="center"/>
    </xf>
    <xf numFmtId="0" fontId="4" fillId="4" borderId="7" xfId="0" applyFont="1" applyFill="1" applyBorder="1" applyAlignment="1">
      <alignment horizontal="center" vertical="center" wrapText="1"/>
    </xf>
    <xf numFmtId="0" fontId="4" fillId="4" borderId="25" xfId="0" applyFont="1" applyFill="1" applyBorder="1" applyAlignment="1">
      <alignment horizontal="center" vertical="center" textRotation="90" wrapText="1"/>
    </xf>
    <xf numFmtId="0" fontId="2" fillId="0" borderId="5" xfId="4" applyFont="1" applyBorder="1" applyAlignment="1">
      <alignment horizontal="center" vertical="center" wrapText="1"/>
    </xf>
    <xf numFmtId="0" fontId="2" fillId="0" borderId="16" xfId="4" applyFont="1" applyBorder="1" applyAlignment="1">
      <alignment horizontal="center" vertical="center" wrapText="1"/>
    </xf>
    <xf numFmtId="0" fontId="2" fillId="0" borderId="3" xfId="4" applyFont="1" applyBorder="1" applyAlignment="1">
      <alignment horizontal="center" vertical="center" wrapText="1"/>
    </xf>
    <xf numFmtId="0" fontId="14" fillId="0" borderId="10" xfId="4" applyFont="1" applyBorder="1" applyAlignment="1">
      <alignment horizontal="center" vertical="center" textRotation="90" wrapText="1"/>
    </xf>
    <xf numFmtId="0" fontId="14" fillId="0" borderId="19" xfId="4" applyFont="1" applyBorder="1" applyAlignment="1">
      <alignment horizontal="center" vertical="center" textRotation="90" wrapText="1"/>
    </xf>
    <xf numFmtId="0" fontId="14" fillId="0" borderId="2" xfId="4" applyFont="1" applyBorder="1" applyAlignment="1">
      <alignment horizontal="center" vertical="center" textRotation="90" wrapText="1"/>
    </xf>
    <xf numFmtId="0" fontId="4" fillId="0" borderId="5" xfId="4" applyFont="1" applyBorder="1" applyAlignment="1">
      <alignment horizontal="center" vertical="center" textRotation="90" wrapText="1"/>
    </xf>
    <xf numFmtId="0" fontId="4" fillId="0" borderId="16" xfId="4" applyFont="1" applyBorder="1" applyAlignment="1">
      <alignment horizontal="center" vertical="center" textRotation="90" wrapText="1"/>
    </xf>
    <xf numFmtId="0" fontId="4" fillId="0" borderId="3" xfId="4" applyFont="1" applyBorder="1" applyAlignment="1">
      <alignment horizontal="center" vertical="center" textRotation="90" wrapText="1"/>
    </xf>
    <xf numFmtId="0" fontId="14" fillId="0" borderId="5" xfId="4" applyFont="1" applyBorder="1" applyAlignment="1">
      <alignment horizontal="center" vertical="center" textRotation="90" wrapText="1"/>
    </xf>
    <xf numFmtId="0" fontId="14" fillId="0" borderId="16" xfId="4" applyFont="1" applyBorder="1" applyAlignment="1">
      <alignment horizontal="center" vertical="center" textRotation="90" wrapText="1"/>
    </xf>
    <xf numFmtId="0" fontId="14" fillId="0" borderId="3" xfId="4" applyFont="1" applyBorder="1" applyAlignment="1">
      <alignment horizontal="center" vertical="center" textRotation="90" wrapText="1"/>
    </xf>
    <xf numFmtId="0" fontId="38" fillId="0" borderId="12" xfId="2" applyFont="1" applyBorder="1" applyAlignment="1">
      <alignment horizontal="center" vertical="center" shrinkToFit="1"/>
    </xf>
    <xf numFmtId="0" fontId="4" fillId="0" borderId="0" xfId="2" applyFont="1" applyAlignment="1">
      <alignment horizontal="center" vertical="center"/>
    </xf>
    <xf numFmtId="0" fontId="2" fillId="0" borderId="4" xfId="4" applyFont="1" applyBorder="1" applyAlignment="1">
      <alignment horizontal="center" vertical="center" wrapText="1"/>
    </xf>
    <xf numFmtId="0" fontId="2" fillId="0" borderId="7" xfId="4" applyFont="1" applyBorder="1" applyAlignment="1">
      <alignment horizontal="center" vertical="center" wrapText="1"/>
    </xf>
    <xf numFmtId="0" fontId="4" fillId="4" borderId="29" xfId="0" applyFont="1" applyFill="1" applyBorder="1" applyAlignment="1">
      <alignment horizontal="center" vertical="center" wrapText="1"/>
    </xf>
    <xf numFmtId="0" fontId="7" fillId="0" borderId="12" xfId="4" applyFont="1" applyBorder="1" applyAlignment="1">
      <alignment horizontal="left" vertical="center" wrapText="1"/>
    </xf>
    <xf numFmtId="0" fontId="4" fillId="0" borderId="44" xfId="4" applyFont="1" applyBorder="1" applyAlignment="1">
      <alignment horizontal="center" vertical="center" textRotation="90" wrapText="1"/>
    </xf>
    <xf numFmtId="0" fontId="4" fillId="0" borderId="45" xfId="4" applyFont="1" applyBorder="1" applyAlignment="1">
      <alignment horizontal="center" vertical="center" textRotation="90" wrapText="1"/>
    </xf>
    <xf numFmtId="0" fontId="4" fillId="0" borderId="46" xfId="4" applyFont="1" applyBorder="1" applyAlignment="1">
      <alignment horizontal="center" vertical="center" textRotation="90" wrapText="1"/>
    </xf>
    <xf numFmtId="0" fontId="39" fillId="0" borderId="0" xfId="4" applyFont="1" applyAlignment="1">
      <alignment horizontal="left" vertical="center" wrapText="1"/>
    </xf>
    <xf numFmtId="0" fontId="15" fillId="0" borderId="0" xfId="4" applyFont="1" applyAlignment="1">
      <alignment horizontal="left" vertical="center" wrapText="1"/>
    </xf>
    <xf numFmtId="0" fontId="39" fillId="0" borderId="0" xfId="0" applyFont="1" applyAlignment="1">
      <alignment horizontal="left"/>
    </xf>
    <xf numFmtId="0" fontId="103" fillId="0" borderId="0" xfId="4" applyFont="1" applyAlignment="1">
      <alignment horizontal="left" vertical="center" wrapText="1"/>
    </xf>
    <xf numFmtId="0" fontId="105" fillId="0" borderId="0" xfId="4" applyFont="1" applyAlignment="1">
      <alignment horizontal="right" vertical="center" wrapText="1"/>
    </xf>
    <xf numFmtId="0" fontId="27" fillId="0" borderId="4" xfId="0" applyFont="1" applyBorder="1" applyAlignment="1">
      <alignment horizontal="left" vertical="top" wrapText="1"/>
    </xf>
    <xf numFmtId="0" fontId="7" fillId="0" borderId="0" xfId="4" applyFont="1" applyAlignment="1">
      <alignment horizontal="left" vertical="center" wrapText="1"/>
    </xf>
    <xf numFmtId="0" fontId="9" fillId="0" borderId="0" xfId="4" applyFont="1" applyAlignment="1">
      <alignment horizontal="left" vertical="center" wrapText="1"/>
    </xf>
    <xf numFmtId="0" fontId="14" fillId="0" borderId="5" xfId="0" applyFont="1" applyBorder="1" applyAlignment="1">
      <alignment horizontal="center" vertical="center" textRotation="90" wrapText="1"/>
    </xf>
    <xf numFmtId="0" fontId="14" fillId="0" borderId="16" xfId="0" applyFont="1" applyBorder="1" applyAlignment="1">
      <alignment horizontal="center" vertical="center" textRotation="90" wrapText="1"/>
    </xf>
    <xf numFmtId="0" fontId="14" fillId="0" borderId="3" xfId="0" applyFont="1" applyBorder="1" applyAlignment="1">
      <alignment horizontal="center" vertical="center" textRotation="90" wrapText="1"/>
    </xf>
    <xf numFmtId="0" fontId="2" fillId="0" borderId="6" xfId="4" applyFont="1" applyBorder="1" applyAlignment="1">
      <alignment horizontal="center" vertical="center" wrapText="1"/>
    </xf>
    <xf numFmtId="0" fontId="106" fillId="0" borderId="0" xfId="4" applyFont="1" applyAlignment="1">
      <alignment horizontal="left" vertical="center" wrapText="1"/>
    </xf>
    <xf numFmtId="0" fontId="7" fillId="0" borderId="12" xfId="4" applyFont="1" applyBorder="1" applyAlignment="1">
      <alignment horizontal="center" vertical="center"/>
    </xf>
    <xf numFmtId="0" fontId="2" fillId="0" borderId="1" xfId="4" applyFont="1" applyBorder="1" applyAlignment="1">
      <alignment horizontal="center" vertical="center" wrapText="1"/>
    </xf>
    <xf numFmtId="0" fontId="4" fillId="0" borderId="1" xfId="4" applyFont="1" applyBorder="1" applyAlignment="1">
      <alignment horizontal="center" vertical="center" wrapText="1"/>
    </xf>
    <xf numFmtId="0" fontId="4" fillId="0" borderId="11" xfId="2" applyFont="1" applyBorder="1" applyAlignment="1">
      <alignment horizontal="center"/>
    </xf>
    <xf numFmtId="0" fontId="4" fillId="0" borderId="18" xfId="0" applyFont="1" applyBorder="1" applyAlignment="1">
      <alignment horizontal="center" vertical="center" wrapText="1"/>
    </xf>
    <xf numFmtId="2" fontId="9" fillId="0" borderId="18" xfId="0" applyNumberFormat="1" applyFont="1" applyBorder="1" applyAlignment="1">
      <alignment horizontal="center" vertical="center" shrinkToFit="1"/>
    </xf>
    <xf numFmtId="2" fontId="9" fillId="0" borderId="1" xfId="0" applyNumberFormat="1" applyFont="1" applyBorder="1" applyAlignment="1">
      <alignment horizontal="center" vertical="center" shrinkToFit="1"/>
    </xf>
    <xf numFmtId="2" fontId="9" fillId="2" borderId="18" xfId="0" applyNumberFormat="1" applyFont="1" applyFill="1" applyBorder="1" applyAlignment="1" applyProtection="1">
      <alignment horizontal="center" vertical="center" shrinkToFit="1"/>
      <protection locked="0"/>
    </xf>
    <xf numFmtId="2" fontId="9" fillId="2" borderId="1" xfId="0" applyNumberFormat="1" applyFont="1" applyFill="1" applyBorder="1" applyAlignment="1" applyProtection="1">
      <alignment horizontal="center" vertical="center" shrinkToFit="1"/>
      <protection locked="0"/>
    </xf>
    <xf numFmtId="0" fontId="2" fillId="0" borderId="3" xfId="0" applyFont="1" applyBorder="1" applyAlignment="1">
      <alignment horizontal="center" vertical="center" wrapText="1"/>
    </xf>
    <xf numFmtId="0" fontId="14" fillId="0" borderId="6" xfId="0" applyFont="1" applyBorder="1" applyAlignment="1">
      <alignment horizontal="left" wrapText="1"/>
    </xf>
    <xf numFmtId="0" fontId="14" fillId="0" borderId="4" xfId="0" applyFont="1" applyBorder="1" applyAlignment="1">
      <alignment horizontal="left" wrapText="1"/>
    </xf>
    <xf numFmtId="0" fontId="14" fillId="0" borderId="7" xfId="0" applyFont="1" applyBorder="1" applyAlignment="1">
      <alignment horizontal="left" wrapText="1"/>
    </xf>
    <xf numFmtId="0" fontId="10" fillId="0" borderId="6" xfId="0" applyFont="1" applyBorder="1" applyAlignment="1">
      <alignment horizontal="right" vertical="top" wrapText="1"/>
    </xf>
    <xf numFmtId="0" fontId="10" fillId="0" borderId="4" xfId="0" applyFont="1" applyBorder="1" applyAlignment="1">
      <alignment horizontal="right" vertical="top" wrapText="1"/>
    </xf>
    <xf numFmtId="0" fontId="10" fillId="0" borderId="7" xfId="0" applyFont="1" applyBorder="1" applyAlignment="1">
      <alignment horizontal="right" vertical="top" wrapText="1"/>
    </xf>
    <xf numFmtId="2" fontId="9" fillId="3" borderId="17" xfId="0" applyNumberFormat="1" applyFont="1" applyFill="1" applyBorder="1" applyAlignment="1">
      <alignment horizontal="center" vertical="center" shrinkToFit="1"/>
    </xf>
    <xf numFmtId="2" fontId="9" fillId="3" borderId="7" xfId="0" applyNumberFormat="1" applyFont="1" applyFill="1" applyBorder="1" applyAlignment="1">
      <alignment horizontal="center" vertical="center" shrinkToFit="1"/>
    </xf>
    <xf numFmtId="2" fontId="8" fillId="0" borderId="17" xfId="0" applyNumberFormat="1" applyFont="1" applyBorder="1" applyAlignment="1">
      <alignment horizontal="center" shrinkToFit="1"/>
    </xf>
    <xf numFmtId="2" fontId="8" fillId="0" borderId="7" xfId="0" applyNumberFormat="1" applyFont="1" applyBorder="1" applyAlignment="1">
      <alignment horizontal="center" shrinkToFit="1"/>
    </xf>
    <xf numFmtId="0" fontId="96" fillId="0" borderId="6" xfId="0" applyFont="1" applyBorder="1" applyAlignment="1">
      <alignment horizontal="center" vertical="center" wrapText="1"/>
    </xf>
    <xf numFmtId="0" fontId="96" fillId="0" borderId="7" xfId="0" applyFont="1" applyBorder="1" applyAlignment="1">
      <alignment horizontal="center" vertical="center" wrapText="1"/>
    </xf>
    <xf numFmtId="0" fontId="97" fillId="0" borderId="5" xfId="0" applyFont="1" applyBorder="1" applyAlignment="1">
      <alignment horizontal="center" vertical="center" wrapText="1"/>
    </xf>
    <xf numFmtId="0" fontId="97" fillId="0" borderId="3" xfId="0" applyFont="1" applyBorder="1" applyAlignment="1">
      <alignment horizontal="center" vertical="center" wrapText="1"/>
    </xf>
    <xf numFmtId="0" fontId="8" fillId="0" borderId="18" xfId="0" applyFont="1" applyBorder="1" applyAlignment="1" applyProtection="1">
      <alignment horizontal="center" wrapText="1"/>
      <protection locked="0"/>
    </xf>
    <xf numFmtId="0" fontId="8" fillId="0" borderId="1" xfId="0" applyFont="1" applyBorder="1" applyAlignment="1" applyProtection="1">
      <alignment horizontal="center" wrapText="1"/>
      <protection locked="0"/>
    </xf>
    <xf numFmtId="0" fontId="33" fillId="0" borderId="17"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6" xfId="0" applyFont="1" applyBorder="1" applyAlignment="1">
      <alignment horizontal="center" vertical="center"/>
    </xf>
    <xf numFmtId="0" fontId="33" fillId="0" borderId="7" xfId="0" applyFont="1" applyBorder="1" applyAlignment="1">
      <alignment horizontal="center" vertical="center"/>
    </xf>
    <xf numFmtId="0" fontId="7" fillId="0" borderId="12" xfId="0" applyFont="1" applyBorder="1" applyAlignment="1">
      <alignment vertical="center"/>
    </xf>
    <xf numFmtId="0" fontId="0" fillId="0" borderId="12" xfId="0" applyBorder="1" applyAlignment="1">
      <alignment vertical="center"/>
    </xf>
    <xf numFmtId="0" fontId="0" fillId="0" borderId="0" xfId="0" applyAlignment="1">
      <alignment vertical="center"/>
    </xf>
    <xf numFmtId="0" fontId="2" fillId="0" borderId="13"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3" fillId="0" borderId="17" xfId="0" applyFont="1" applyBorder="1" applyAlignment="1">
      <alignment horizontal="center" vertical="center"/>
    </xf>
    <xf numFmtId="0" fontId="33" fillId="0" borderId="4" xfId="0" applyFont="1" applyBorder="1" applyAlignment="1">
      <alignment horizontal="center" vertical="center"/>
    </xf>
    <xf numFmtId="0" fontId="2" fillId="0" borderId="14" xfId="0" applyFont="1" applyBorder="1" applyAlignment="1">
      <alignment horizontal="center" vertical="center" wrapText="1"/>
    </xf>
    <xf numFmtId="0" fontId="2" fillId="0" borderId="0" xfId="0" applyFont="1" applyAlignment="1">
      <alignment horizontal="center" vertical="center" wrapText="1"/>
    </xf>
    <xf numFmtId="0" fontId="2" fillId="0" borderId="19" xfId="0" applyFont="1" applyBorder="1" applyAlignment="1">
      <alignment horizontal="center" vertical="center" wrapText="1"/>
    </xf>
    <xf numFmtId="2" fontId="9" fillId="0" borderId="6" xfId="0" applyNumberFormat="1" applyFont="1" applyBorder="1" applyAlignment="1">
      <alignment horizontal="center" vertical="center" shrinkToFit="1"/>
    </xf>
    <xf numFmtId="2" fontId="9" fillId="0" borderId="20" xfId="0" applyNumberFormat="1" applyFont="1" applyBorder="1" applyAlignment="1">
      <alignment horizontal="center" vertical="center" shrinkToFit="1"/>
    </xf>
    <xf numFmtId="2" fontId="8" fillId="0" borderId="6" xfId="0" applyNumberFormat="1" applyFont="1" applyBorder="1" applyAlignment="1">
      <alignment horizontal="center" shrinkToFit="1"/>
    </xf>
    <xf numFmtId="2" fontId="8" fillId="0" borderId="20" xfId="0" applyNumberFormat="1" applyFont="1" applyBorder="1" applyAlignment="1">
      <alignment horizontal="center" shrinkToFit="1"/>
    </xf>
    <xf numFmtId="0" fontId="8" fillId="0" borderId="15" xfId="0" applyFont="1" applyBorder="1" applyAlignment="1" applyProtection="1">
      <alignment horizontal="center" wrapText="1"/>
      <protection locked="0"/>
    </xf>
    <xf numFmtId="0" fontId="8" fillId="0" borderId="21" xfId="0" applyFont="1" applyBorder="1" applyAlignment="1" applyProtection="1">
      <alignment horizontal="center" wrapText="1"/>
      <protection locked="0"/>
    </xf>
    <xf numFmtId="0" fontId="8" fillId="0" borderId="8" xfId="0" applyFont="1" applyBorder="1" applyAlignment="1" applyProtection="1">
      <alignment horizontal="center" wrapText="1"/>
      <protection locked="0"/>
    </xf>
    <xf numFmtId="0" fontId="8" fillId="0" borderId="22" xfId="0" applyFont="1" applyBorder="1" applyAlignment="1" applyProtection="1">
      <alignment horizontal="center" wrapText="1"/>
      <protection locked="0"/>
    </xf>
    <xf numFmtId="2" fontId="9" fillId="2" borderId="6" xfId="0" applyNumberFormat="1" applyFont="1" applyFill="1" applyBorder="1" applyAlignment="1" applyProtection="1">
      <alignment horizontal="center" vertical="center" shrinkToFit="1"/>
      <protection locked="0"/>
    </xf>
    <xf numFmtId="2" fontId="9" fillId="2" borderId="4" xfId="0" applyNumberFormat="1" applyFont="1" applyFill="1" applyBorder="1" applyAlignment="1" applyProtection="1">
      <alignment horizontal="center" vertical="center" shrinkToFit="1"/>
      <protection locked="0"/>
    </xf>
    <xf numFmtId="2" fontId="9" fillId="2" borderId="7" xfId="0" applyNumberFormat="1" applyFont="1" applyFill="1" applyBorder="1" applyAlignment="1" applyProtection="1">
      <alignment horizontal="center" vertical="center" shrinkToFit="1"/>
      <protection locked="0"/>
    </xf>
    <xf numFmtId="0" fontId="107" fillId="0" borderId="0" xfId="0" applyFont="1" applyAlignment="1">
      <alignment horizontal="left" wrapText="1"/>
    </xf>
    <xf numFmtId="0" fontId="21" fillId="0" borderId="0" xfId="0" applyFont="1" applyAlignment="1">
      <alignment horizontal="left" vertical="top" wrapText="1"/>
    </xf>
    <xf numFmtId="14" fontId="7" fillId="2" borderId="12" xfId="0" applyNumberFormat="1" applyFont="1" applyFill="1" applyBorder="1" applyAlignment="1" applyProtection="1">
      <alignment horizontal="center"/>
      <protection locked="0"/>
    </xf>
    <xf numFmtId="0" fontId="78" fillId="2" borderId="0" xfId="0" applyFont="1" applyFill="1" applyAlignment="1" applyProtection="1">
      <alignment horizontal="center" shrinkToFit="1"/>
      <protection locked="0"/>
    </xf>
    <xf numFmtId="0" fontId="2" fillId="0" borderId="11" xfId="0" applyFont="1" applyBorder="1" applyAlignment="1">
      <alignment horizontal="center" vertical="top" wrapText="1"/>
    </xf>
    <xf numFmtId="0" fontId="4" fillId="0" borderId="6" xfId="0" applyFont="1" applyBorder="1" applyAlignment="1">
      <alignment horizontal="center" wrapText="1"/>
    </xf>
    <xf numFmtId="0" fontId="4" fillId="0" borderId="7" xfId="0" applyFont="1" applyBorder="1" applyAlignment="1">
      <alignment horizontal="center" wrapText="1"/>
    </xf>
    <xf numFmtId="2" fontId="9" fillId="2" borderId="6" xfId="0" applyNumberFormat="1" applyFont="1" applyFill="1" applyBorder="1" applyAlignment="1" applyProtection="1">
      <alignment horizontal="center" shrinkToFit="1"/>
      <protection locked="0"/>
    </xf>
    <xf numFmtId="2" fontId="9" fillId="2" borderId="7" xfId="0" applyNumberFormat="1" applyFont="1" applyFill="1" applyBorder="1" applyAlignment="1" applyProtection="1">
      <alignment horizontal="center" shrinkToFit="1"/>
      <protection locked="0"/>
    </xf>
    <xf numFmtId="0" fontId="20" fillId="0" borderId="1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5" xfId="0" applyFont="1" applyBorder="1" applyAlignment="1">
      <alignment horizontal="center" vertical="center" textRotation="90" wrapText="1"/>
    </xf>
    <xf numFmtId="0" fontId="20" fillId="0" borderId="3" xfId="0" applyFont="1" applyBorder="1" applyAlignment="1">
      <alignment horizontal="center" vertical="center" textRotation="90"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4" fillId="0" borderId="20" xfId="0" applyFont="1" applyBorder="1" applyAlignment="1">
      <alignment horizontal="center" vertical="center" wrapText="1"/>
    </xf>
  </cellXfs>
  <cellStyles count="8">
    <cellStyle name="Hipersaitas" xfId="7" builtinId="8"/>
    <cellStyle name="Įprastas" xfId="0" builtinId="0"/>
    <cellStyle name="Normal_1_duomenys apie sp.imones_2004" xfId="1" xr:uid="{00000000-0005-0000-0000-000002000000}"/>
    <cellStyle name="Normal_3_bazes_2003" xfId="2" xr:uid="{00000000-0005-0000-0000-000003000000}"/>
    <cellStyle name="Normal_bazės-bendra" xfId="3" xr:uid="{00000000-0005-0000-0000-000004000000}"/>
    <cellStyle name="Normal_Book2" xfId="4" xr:uid="{00000000-0005-0000-0000-000005000000}"/>
    <cellStyle name="Normal_Sheet1" xfId="5" xr:uid="{00000000-0005-0000-0000-000006000000}"/>
    <cellStyle name="Normal_SMI-2" xfId="6" xr:uid="{00000000-0005-0000-0000-000007000000}"/>
  </cellStyles>
  <dxfs count="80">
    <dxf>
      <font>
        <condense val="0"/>
        <extend val="0"/>
        <color indexed="9"/>
      </font>
    </dxf>
    <dxf>
      <font>
        <condense val="0"/>
        <extend val="0"/>
        <color indexed="9"/>
      </font>
    </dxf>
    <dxf>
      <font>
        <condense val="0"/>
        <extend val="0"/>
        <color indexed="9"/>
      </font>
    </dxf>
    <dxf>
      <font>
        <condense val="0"/>
        <extend val="0"/>
        <color indexed="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theme="0"/>
        </patternFill>
      </fill>
    </dxf>
    <dxf>
      <font>
        <color theme="0"/>
      </font>
      <fill>
        <patternFill patternType="none">
          <bgColor indexed="65"/>
        </patternFill>
      </fill>
    </dxf>
    <dxf>
      <font>
        <color theme="0"/>
      </font>
    </dxf>
    <dxf>
      <fill>
        <patternFill>
          <bgColor theme="0"/>
        </patternFill>
      </fill>
    </dxf>
    <dxf>
      <font>
        <color theme="0"/>
      </font>
      <fill>
        <patternFill patternType="none">
          <bgColor indexed="65"/>
        </patternFill>
      </fill>
    </dxf>
    <dxf>
      <font>
        <color theme="0"/>
      </font>
    </dxf>
    <dxf>
      <fill>
        <patternFill>
          <bgColor theme="0"/>
        </patternFill>
      </fill>
    </dxf>
    <dxf>
      <font>
        <color theme="0"/>
      </font>
      <fill>
        <patternFill patternType="none">
          <bgColor indexed="65"/>
        </patternFill>
      </fill>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rgb="FFFFFF99"/>
      </font>
    </dxf>
    <dxf>
      <font>
        <color rgb="FFFFFF99"/>
      </font>
    </dxf>
    <dxf>
      <font>
        <color rgb="FFFFFF99"/>
      </font>
    </dxf>
    <dxf>
      <font>
        <color rgb="FFFFFF99"/>
      </font>
    </dxf>
    <dxf>
      <font>
        <color rgb="FFFFFF99"/>
      </font>
    </dxf>
    <dxf>
      <font>
        <color rgb="FFFFFF99"/>
      </font>
    </dxf>
    <dxf>
      <font>
        <color rgb="FFFFFF99"/>
      </font>
    </dxf>
    <dxf>
      <font>
        <condense val="0"/>
        <extend val="0"/>
        <color indexed="9"/>
      </font>
    </dxf>
    <dxf>
      <font>
        <condense val="0"/>
        <extend val="0"/>
        <color indexed="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JOLANTA\Ataskaitos\Suvestin&#279;s\Alytaus%20m.%20KKS-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A_Jolanta\Ataskaitos\2003\SM_suvestines_20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B:\My%20Documents\JOLANTA\Ataskaitos\Suvestin&#279;s\a_l&#279;&#353;.&#353;vietim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orto įmon."/>
      <sheetName val="Darbuotojai"/>
      <sheetName val="Treneriai"/>
      <sheetName val="Sporto bazės"/>
      <sheetName val="Savivald. lėšos"/>
      <sheetName val="Sporto org. lėš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sk(sp.š)"/>
      <sheetName val=" sp.š.-tr"/>
      <sheetName val="Viso sp.š."/>
      <sheetName val="Sp.sp.š."/>
      <sheetName val="ŠV.sp.š."/>
      <sheetName val="Bend.suv"/>
      <sheetName val="Bend.d."/>
      <sheetName val="Viso kt.d."/>
      <sheetName val="Viso kt.d. (2)"/>
      <sheetName val="tr. Sp.p."/>
      <sheetName val="tr.Šv."/>
      <sheetName val="m.sk.m.r."/>
      <sheetName val="tren.anal."/>
      <sheetName val="Graf"/>
      <sheetName val="Bazės"/>
      <sheetName val="Sp_sp_š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orto org. lėšos"/>
      <sheetName val="Sporto org. lėšos (2)"/>
      <sheetName val="Švietimo"/>
      <sheetName val="Iš viso(4.2)"/>
      <sheetName val="Sporto org_ lėšos"/>
    </sheetNames>
    <sheetDataSet>
      <sheetData sheetId="0" refreshError="1"/>
      <sheetData sheetId="1" refreshError="1"/>
      <sheetData sheetId="2" refreshError="1"/>
      <sheetData sheetId="3" refreshError="1"/>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lscentras.lt/lt/asmens-duomenu-apsauga"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lscentras.lt/lt/asmens-duomenu-apsaug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0"/>
    <pageSetUpPr fitToPage="1"/>
  </sheetPr>
  <dimension ref="A1:V279"/>
  <sheetViews>
    <sheetView showGridLines="0" tabSelected="1" zoomScale="91" zoomScaleNormal="91" workbookViewId="0">
      <selection activeCell="A140" sqref="A140"/>
    </sheetView>
  </sheetViews>
  <sheetFormatPr defaultColWidth="9" defaultRowHeight="15"/>
  <cols>
    <col min="1" max="1" width="2.5" style="145" customWidth="1"/>
    <col min="2" max="2" width="18.75" style="120" customWidth="1"/>
    <col min="3" max="3" width="5.5" style="120" customWidth="1"/>
    <col min="4" max="4" width="4.625" style="120" customWidth="1"/>
    <col min="5" max="5" width="4.625" style="121" customWidth="1"/>
    <col min="6" max="6" width="5" style="121" customWidth="1"/>
    <col min="7" max="7" width="4.625" style="120" customWidth="1"/>
    <col min="8" max="11" width="3.625" style="120" customWidth="1"/>
    <col min="12" max="12" width="4.625" style="120" customWidth="1"/>
    <col min="13" max="19" width="3.75" style="120" customWidth="1"/>
    <col min="20" max="20" width="4.625" style="121" customWidth="1"/>
    <col min="21" max="21" width="1" style="120" customWidth="1"/>
    <col min="22" max="16384" width="9" style="120"/>
  </cols>
  <sheetData>
    <row r="1" spans="1:21" ht="15.75">
      <c r="A1" s="188" t="s">
        <v>0</v>
      </c>
      <c r="B1" s="189"/>
      <c r="C1" s="118">
        <v>2</v>
      </c>
      <c r="D1" s="118">
        <v>9</v>
      </c>
      <c r="E1" s="118">
        <v>0</v>
      </c>
      <c r="F1" s="118">
        <v>4</v>
      </c>
      <c r="G1" s="118">
        <v>5</v>
      </c>
      <c r="H1" s="118">
        <v>8</v>
      </c>
      <c r="I1" s="118">
        <v>0</v>
      </c>
      <c r="J1" s="118">
        <v>7</v>
      </c>
      <c r="K1" s="118">
        <v>0</v>
      </c>
      <c r="L1" s="118"/>
      <c r="N1" s="102" t="s">
        <v>1</v>
      </c>
    </row>
    <row r="2" spans="1:21" ht="12.75" customHeight="1">
      <c r="A2" s="120"/>
      <c r="E2" s="120"/>
      <c r="F2" s="120"/>
      <c r="N2" s="223" t="s">
        <v>2</v>
      </c>
      <c r="O2" s="223"/>
    </row>
    <row r="3" spans="1:21" ht="12" customHeight="1">
      <c r="M3" s="223"/>
      <c r="N3" s="223" t="s">
        <v>3</v>
      </c>
      <c r="O3" s="223"/>
    </row>
    <row r="4" spans="1:21" ht="11.25" customHeight="1">
      <c r="L4" s="223"/>
      <c r="M4" s="223"/>
      <c r="N4" s="392" t="s">
        <v>4</v>
      </c>
      <c r="O4" s="392"/>
      <c r="P4" s="392"/>
      <c r="Q4" s="392"/>
      <c r="R4" s="392"/>
      <c r="S4" s="392"/>
      <c r="T4" s="392"/>
      <c r="U4" s="392"/>
    </row>
    <row r="5" spans="1:21" ht="11.25" customHeight="1">
      <c r="L5" s="223"/>
      <c r="M5" s="223"/>
      <c r="N5" s="392" t="s">
        <v>5</v>
      </c>
      <c r="O5" s="392"/>
      <c r="P5" s="392"/>
      <c r="Q5" s="392"/>
      <c r="R5" s="392"/>
      <c r="S5" s="392"/>
      <c r="T5" s="392"/>
      <c r="U5" s="365"/>
    </row>
    <row r="6" spans="1:21" ht="20.25" customHeight="1">
      <c r="L6" s="223"/>
      <c r="M6" s="223"/>
      <c r="N6" s="392" t="s">
        <v>6</v>
      </c>
      <c r="O6" s="392"/>
      <c r="P6" s="392"/>
      <c r="Q6" s="392"/>
      <c r="R6" s="392"/>
      <c r="S6" s="392"/>
      <c r="T6" s="392"/>
      <c r="U6" s="365"/>
    </row>
    <row r="7" spans="1:21" ht="7.5" customHeight="1">
      <c r="L7" s="223"/>
      <c r="M7" s="223"/>
      <c r="N7" s="365"/>
      <c r="O7" s="365"/>
      <c r="P7" s="365"/>
      <c r="Q7" s="365"/>
      <c r="R7" s="365"/>
      <c r="S7" s="365"/>
      <c r="T7" s="365"/>
      <c r="U7" s="365"/>
    </row>
    <row r="8" spans="1:21" ht="11.25" customHeight="1">
      <c r="M8" s="223"/>
      <c r="N8" s="223" t="s">
        <v>7</v>
      </c>
      <c r="O8" s="223"/>
    </row>
    <row r="9" spans="1:21" ht="11.25" customHeight="1">
      <c r="A9" s="366" t="s">
        <v>8</v>
      </c>
      <c r="L9" s="230"/>
      <c r="M9" s="223"/>
      <c r="N9" s="392" t="s">
        <v>9</v>
      </c>
      <c r="O9" s="392"/>
      <c r="P9" s="392"/>
      <c r="Q9" s="392"/>
      <c r="R9" s="392"/>
      <c r="S9" s="392"/>
      <c r="T9" s="392"/>
      <c r="U9" s="392"/>
    </row>
    <row r="10" spans="1:21" ht="12" customHeight="1">
      <c r="L10" s="223"/>
      <c r="M10" s="223"/>
      <c r="N10" s="392" t="s">
        <v>10</v>
      </c>
      <c r="O10" s="392"/>
      <c r="P10" s="392"/>
      <c r="Q10" s="392"/>
      <c r="R10" s="392"/>
      <c r="S10" s="392"/>
      <c r="T10" s="392"/>
      <c r="U10" s="392"/>
    </row>
    <row r="11" spans="1:21" ht="3" customHeight="1">
      <c r="M11" s="223"/>
      <c r="N11" s="223"/>
      <c r="O11" s="223"/>
      <c r="T11" s="120"/>
    </row>
    <row r="12" spans="1:21" ht="3.75" customHeight="1">
      <c r="L12" s="97"/>
    </row>
    <row r="13" spans="1:21" ht="54" customHeight="1">
      <c r="A13" s="393" t="s">
        <v>631</v>
      </c>
      <c r="B13" s="393"/>
      <c r="C13" s="393"/>
      <c r="D13" s="393"/>
      <c r="E13" s="393"/>
      <c r="F13" s="393"/>
      <c r="G13" s="393"/>
      <c r="H13" s="393"/>
      <c r="I13" s="393"/>
      <c r="J13" s="393"/>
      <c r="K13" s="393"/>
      <c r="L13" s="393"/>
      <c r="M13" s="393"/>
      <c r="N13" s="393"/>
      <c r="O13" s="393"/>
      <c r="P13" s="393"/>
      <c r="Q13" s="393"/>
      <c r="R13" s="393"/>
      <c r="S13" s="393"/>
      <c r="T13" s="393"/>
      <c r="U13" s="393"/>
    </row>
    <row r="14" spans="1:21" ht="12.75" customHeight="1">
      <c r="A14" s="378" t="s">
        <v>11</v>
      </c>
      <c r="B14" s="378"/>
      <c r="C14" s="378"/>
      <c r="D14" s="378"/>
      <c r="E14" s="378"/>
      <c r="F14" s="378"/>
      <c r="G14" s="378"/>
      <c r="H14" s="378"/>
      <c r="I14" s="378"/>
      <c r="J14" s="378"/>
      <c r="K14" s="378"/>
      <c r="L14" s="378"/>
      <c r="M14" s="378"/>
      <c r="N14" s="378"/>
      <c r="O14" s="378"/>
      <c r="P14" s="378"/>
      <c r="Q14" s="378"/>
      <c r="R14" s="378"/>
      <c r="S14" s="378"/>
      <c r="T14" s="378"/>
      <c r="U14" s="378"/>
    </row>
    <row r="15" spans="1:21" ht="4.5" customHeight="1">
      <c r="A15" s="202"/>
      <c r="B15" s="202"/>
      <c r="C15" s="202"/>
      <c r="D15" s="202"/>
      <c r="E15" s="202"/>
      <c r="F15" s="202"/>
      <c r="G15" s="202"/>
      <c r="H15" s="202"/>
      <c r="I15" s="202"/>
      <c r="J15" s="202"/>
      <c r="K15" s="202"/>
      <c r="L15" s="202"/>
      <c r="M15" s="202"/>
      <c r="N15" s="202"/>
      <c r="O15" s="202"/>
      <c r="P15" s="202"/>
      <c r="Q15" s="202"/>
      <c r="R15" s="202"/>
      <c r="S15" s="202"/>
      <c r="T15" s="202"/>
      <c r="U15" s="202"/>
    </row>
    <row r="16" spans="1:21" ht="12.75" customHeight="1">
      <c r="A16" s="372"/>
      <c r="B16" s="372"/>
      <c r="C16" s="372"/>
      <c r="D16" s="372"/>
      <c r="E16" s="372"/>
      <c r="F16" s="372"/>
      <c r="G16" s="372"/>
      <c r="H16" s="372"/>
      <c r="I16" s="372"/>
      <c r="J16" s="372"/>
      <c r="K16" s="372"/>
      <c r="L16" s="372"/>
      <c r="M16" s="372"/>
      <c r="N16" s="372"/>
      <c r="O16" s="372"/>
      <c r="P16" s="372"/>
      <c r="Q16" s="372"/>
      <c r="R16" s="372"/>
      <c r="S16" s="372"/>
      <c r="T16" s="372"/>
      <c r="U16" s="372"/>
    </row>
    <row r="17" spans="1:22" ht="12.75" customHeight="1">
      <c r="A17" s="378" t="s">
        <v>12</v>
      </c>
      <c r="B17" s="378"/>
      <c r="C17" s="378"/>
      <c r="D17" s="378"/>
      <c r="E17" s="378"/>
      <c r="F17" s="378"/>
      <c r="G17" s="378"/>
      <c r="H17" s="378"/>
      <c r="I17" s="378"/>
      <c r="J17" s="378"/>
      <c r="K17" s="378"/>
      <c r="L17" s="378"/>
      <c r="M17" s="378"/>
      <c r="N17" s="378"/>
      <c r="O17" s="378"/>
      <c r="P17" s="378"/>
      <c r="Q17" s="378"/>
      <c r="R17" s="378"/>
      <c r="S17" s="378"/>
      <c r="T17" s="378"/>
      <c r="U17" s="378"/>
    </row>
    <row r="18" spans="1:22" ht="6" customHeight="1"/>
    <row r="19" spans="1:22">
      <c r="A19" s="375" t="s">
        <v>632</v>
      </c>
      <c r="B19" s="375"/>
      <c r="C19" s="375"/>
      <c r="D19" s="375"/>
      <c r="E19" s="375"/>
      <c r="F19" s="375"/>
      <c r="G19" s="375"/>
      <c r="H19" s="375"/>
      <c r="I19" s="375"/>
      <c r="J19" s="375"/>
      <c r="K19" s="375"/>
      <c r="L19" s="375"/>
      <c r="M19" s="375"/>
      <c r="N19" s="375"/>
      <c r="O19" s="375"/>
      <c r="P19" s="375"/>
      <c r="Q19" s="375"/>
      <c r="R19" s="375"/>
      <c r="S19" s="375"/>
      <c r="T19" s="375"/>
      <c r="U19" s="375"/>
    </row>
    <row r="20" spans="1:22" ht="12.75" customHeight="1">
      <c r="A20" s="378" t="s">
        <v>13</v>
      </c>
      <c r="B20" s="378"/>
      <c r="C20" s="378"/>
      <c r="D20" s="378"/>
      <c r="E20" s="378"/>
      <c r="F20" s="378"/>
      <c r="G20" s="378"/>
      <c r="H20" s="378"/>
      <c r="I20" s="378"/>
      <c r="J20" s="378"/>
      <c r="K20" s="378"/>
      <c r="L20" s="378"/>
      <c r="M20" s="378"/>
      <c r="N20" s="378"/>
      <c r="O20" s="378"/>
      <c r="P20" s="378"/>
      <c r="Q20" s="378"/>
      <c r="R20" s="378"/>
      <c r="S20" s="378"/>
      <c r="T20" s="378"/>
      <c r="U20" s="378"/>
    </row>
    <row r="21" spans="1:22">
      <c r="A21" s="372" t="s">
        <v>633</v>
      </c>
      <c r="B21" s="372"/>
      <c r="C21" s="372"/>
      <c r="D21" s="372"/>
      <c r="E21" s="372"/>
      <c r="F21" s="372"/>
      <c r="G21" s="372"/>
      <c r="H21" s="372"/>
      <c r="I21" s="372"/>
      <c r="J21" s="372"/>
      <c r="K21" s="372"/>
      <c r="L21" s="372"/>
      <c r="M21" s="372"/>
      <c r="N21" s="372"/>
      <c r="O21" s="372"/>
      <c r="P21" s="372"/>
      <c r="Q21" s="372"/>
      <c r="R21" s="372"/>
      <c r="S21" s="372"/>
      <c r="T21" s="372"/>
      <c r="U21" s="372"/>
    </row>
    <row r="22" spans="1:22" ht="12" customHeight="1">
      <c r="A22" s="378" t="s">
        <v>12</v>
      </c>
      <c r="B22" s="378"/>
      <c r="C22" s="378"/>
      <c r="D22" s="378"/>
      <c r="E22" s="378"/>
      <c r="F22" s="378"/>
      <c r="G22" s="378"/>
      <c r="H22" s="378"/>
      <c r="I22" s="378"/>
      <c r="J22" s="378"/>
      <c r="K22" s="378"/>
      <c r="L22" s="378"/>
      <c r="M22" s="378"/>
      <c r="N22" s="378"/>
      <c r="O22" s="378"/>
      <c r="P22" s="378"/>
      <c r="Q22" s="378"/>
      <c r="R22" s="378"/>
      <c r="S22" s="378"/>
      <c r="T22" s="378"/>
      <c r="U22" s="378"/>
    </row>
    <row r="23" spans="1:22" ht="16.5">
      <c r="A23" s="385" t="s">
        <v>14</v>
      </c>
      <c r="B23" s="385"/>
      <c r="C23" s="385"/>
      <c r="D23" s="385"/>
      <c r="E23" s="385"/>
      <c r="F23" s="385"/>
      <c r="G23" s="385"/>
      <c r="H23" s="385"/>
      <c r="I23" s="385"/>
      <c r="J23" s="385"/>
      <c r="K23" s="385"/>
      <c r="L23" s="385"/>
      <c r="M23" s="385"/>
      <c r="N23" s="385"/>
      <c r="O23" s="385"/>
      <c r="P23" s="385"/>
      <c r="Q23" s="385"/>
      <c r="R23" s="385"/>
      <c r="S23" s="385"/>
      <c r="T23" s="385"/>
      <c r="U23" s="385"/>
    </row>
    <row r="24" spans="1:22" ht="6" customHeight="1"/>
    <row r="25" spans="1:22">
      <c r="A25" s="119" t="s">
        <v>15</v>
      </c>
      <c r="B25" s="119"/>
    </row>
    <row r="26" spans="1:22" ht="23.25" customHeight="1">
      <c r="A26" s="377" t="s">
        <v>16</v>
      </c>
      <c r="B26" s="376" t="s">
        <v>17</v>
      </c>
      <c r="C26" s="376" t="s">
        <v>18</v>
      </c>
      <c r="D26" s="376"/>
      <c r="E26" s="376"/>
      <c r="F26" s="376"/>
      <c r="G26" s="376"/>
      <c r="H26" s="386" t="s">
        <v>19</v>
      </c>
      <c r="I26" s="387"/>
      <c r="J26" s="387"/>
      <c r="K26" s="387"/>
      <c r="L26" s="388"/>
      <c r="M26" s="379" t="s">
        <v>20</v>
      </c>
      <c r="N26" s="380"/>
      <c r="O26" s="380"/>
      <c r="P26" s="380"/>
      <c r="Q26" s="380"/>
      <c r="R26" s="380"/>
      <c r="S26" s="380"/>
      <c r="T26" s="381"/>
      <c r="U26" s="389"/>
    </row>
    <row r="27" spans="1:22" ht="2.25" customHeight="1">
      <c r="A27" s="377"/>
      <c r="B27" s="376"/>
      <c r="C27" s="390" t="s">
        <v>21</v>
      </c>
      <c r="D27" s="390" t="s">
        <v>22</v>
      </c>
      <c r="E27" s="390" t="s">
        <v>23</v>
      </c>
      <c r="F27" s="409" t="s">
        <v>24</v>
      </c>
      <c r="G27" s="394" t="s">
        <v>25</v>
      </c>
      <c r="H27" s="373" t="s">
        <v>26</v>
      </c>
      <c r="I27" s="373" t="s">
        <v>27</v>
      </c>
      <c r="J27" s="373" t="s">
        <v>28</v>
      </c>
      <c r="K27" s="396" t="s">
        <v>29</v>
      </c>
      <c r="L27" s="373" t="s">
        <v>30</v>
      </c>
      <c r="M27" s="382"/>
      <c r="N27" s="383"/>
      <c r="O27" s="383"/>
      <c r="P27" s="383"/>
      <c r="Q27" s="383"/>
      <c r="R27" s="383"/>
      <c r="S27" s="383"/>
      <c r="T27" s="384"/>
      <c r="U27" s="389"/>
    </row>
    <row r="28" spans="1:22" ht="61.5" customHeight="1">
      <c r="A28" s="377"/>
      <c r="B28" s="376"/>
      <c r="C28" s="391"/>
      <c r="D28" s="391"/>
      <c r="E28" s="391"/>
      <c r="F28" s="409"/>
      <c r="G28" s="395"/>
      <c r="H28" s="374"/>
      <c r="I28" s="374"/>
      <c r="J28" s="374"/>
      <c r="K28" s="397"/>
      <c r="L28" s="374"/>
      <c r="M28" s="5" t="s">
        <v>31</v>
      </c>
      <c r="N28" s="5" t="s">
        <v>32</v>
      </c>
      <c r="O28" s="5" t="s">
        <v>33</v>
      </c>
      <c r="P28" s="5" t="s">
        <v>34</v>
      </c>
      <c r="Q28" s="5" t="s">
        <v>35</v>
      </c>
      <c r="R28" s="5" t="s">
        <v>36</v>
      </c>
      <c r="S28" s="5" t="s">
        <v>37</v>
      </c>
      <c r="T28" s="5" t="s">
        <v>30</v>
      </c>
      <c r="U28" s="389"/>
    </row>
    <row r="29" spans="1:22" s="122" customFormat="1" ht="9" customHeight="1">
      <c r="A29" s="8"/>
      <c r="B29" s="8">
        <v>2</v>
      </c>
      <c r="C29" s="8">
        <v>3</v>
      </c>
      <c r="D29" s="8">
        <v>4</v>
      </c>
      <c r="E29" s="8">
        <v>5</v>
      </c>
      <c r="F29" s="8">
        <v>6</v>
      </c>
      <c r="G29" s="8">
        <v>7</v>
      </c>
      <c r="H29" s="8">
        <v>8</v>
      </c>
      <c r="I29" s="8">
        <v>9</v>
      </c>
      <c r="J29" s="8">
        <v>10</v>
      </c>
      <c r="K29" s="8">
        <v>11</v>
      </c>
      <c r="L29" s="8">
        <v>12</v>
      </c>
      <c r="M29" s="8">
        <v>13</v>
      </c>
      <c r="N29" s="8">
        <v>14</v>
      </c>
      <c r="O29" s="8">
        <v>15</v>
      </c>
      <c r="P29" s="8">
        <v>16</v>
      </c>
      <c r="Q29" s="8">
        <v>17</v>
      </c>
      <c r="R29" s="8">
        <v>18</v>
      </c>
      <c r="S29" s="8">
        <v>19</v>
      </c>
      <c r="T29" s="8">
        <v>20</v>
      </c>
    </row>
    <row r="30" spans="1:22" s="124" customFormat="1" ht="13.7" customHeight="1">
      <c r="A30" s="123"/>
      <c r="B30" s="403" t="s">
        <v>38</v>
      </c>
      <c r="C30" s="403"/>
      <c r="D30" s="403"/>
      <c r="E30" s="403"/>
      <c r="F30" s="403"/>
      <c r="G30" s="403"/>
      <c r="H30" s="403"/>
      <c r="I30" s="403"/>
      <c r="J30" s="403"/>
      <c r="K30" s="403"/>
      <c r="L30" s="403"/>
      <c r="M30" s="403"/>
      <c r="N30" s="403"/>
      <c r="O30" s="403"/>
      <c r="P30" s="403"/>
      <c r="Q30" s="403"/>
      <c r="R30" s="403"/>
      <c r="S30" s="403"/>
      <c r="T30" s="404"/>
    </row>
    <row r="31" spans="1:22" s="124" customFormat="1" ht="11.25" customHeight="1">
      <c r="A31" s="125">
        <v>1</v>
      </c>
      <c r="B31" s="232" t="s">
        <v>39</v>
      </c>
      <c r="C31" s="127">
        <v>7</v>
      </c>
      <c r="D31" s="127">
        <v>2</v>
      </c>
      <c r="E31" s="127"/>
      <c r="F31" s="128">
        <f>SUM(C31:E31)</f>
        <v>9</v>
      </c>
      <c r="G31" s="127">
        <v>4</v>
      </c>
      <c r="H31" s="127"/>
      <c r="I31" s="127"/>
      <c r="J31" s="127">
        <v>1</v>
      </c>
      <c r="K31" s="127"/>
      <c r="L31" s="128">
        <f>SUM(H31:K31)</f>
        <v>1</v>
      </c>
      <c r="M31" s="127"/>
      <c r="N31" s="127"/>
      <c r="O31" s="127"/>
      <c r="P31" s="127"/>
      <c r="Q31" s="127">
        <v>4</v>
      </c>
      <c r="R31" s="127"/>
      <c r="S31" s="127"/>
      <c r="T31" s="128">
        <f>SUM(M31:S31)</f>
        <v>4</v>
      </c>
      <c r="V31" s="120" t="str">
        <f>IF(G31&gt;F31,"Klaida! Negali būti moterų daugiau nei iš viso buvo sportininkų!",IF(T31&gt;F31,"Klaida! Negali būti meistriškumo pakopų daugiau nei iš viso buvo sportininkų!",""))</f>
        <v/>
      </c>
    </row>
    <row r="32" spans="1:22" s="124" customFormat="1" ht="11.25" customHeight="1">
      <c r="A32" s="125">
        <v>2</v>
      </c>
      <c r="B32" s="232" t="s">
        <v>40</v>
      </c>
      <c r="C32" s="127"/>
      <c r="D32" s="127"/>
      <c r="E32" s="127"/>
      <c r="F32" s="128">
        <f t="shared" ref="F32:F86" si="0">SUM(C32:E32)</f>
        <v>0</v>
      </c>
      <c r="G32" s="127"/>
      <c r="H32" s="127"/>
      <c r="I32" s="127"/>
      <c r="J32" s="127"/>
      <c r="K32" s="127"/>
      <c r="L32" s="128">
        <f t="shared" ref="L32:L69" si="1">SUM(H32:K32)</f>
        <v>0</v>
      </c>
      <c r="M32" s="127"/>
      <c r="N32" s="127"/>
      <c r="O32" s="127"/>
      <c r="P32" s="127"/>
      <c r="Q32" s="127"/>
      <c r="R32" s="127"/>
      <c r="S32" s="127"/>
      <c r="T32" s="128">
        <f>SUM(M32:S32)</f>
        <v>0</v>
      </c>
      <c r="V32" s="120" t="str">
        <f t="shared" ref="V32:V96" si="2">IF(G32&gt;F32,"Klaida! Negali būti moterų daugiau nei iš viso buvo sportininkų!",IF(T32&gt;F32,"Klaida! Negali būti meistriškumo pakopų daugiau nei iš viso buvo sportininkų!",""))</f>
        <v/>
      </c>
    </row>
    <row r="33" spans="1:22" s="124" customFormat="1" ht="11.25" customHeight="1">
      <c r="A33" s="125">
        <v>3</v>
      </c>
      <c r="B33" s="232" t="s">
        <v>41</v>
      </c>
      <c r="C33" s="127"/>
      <c r="D33" s="127"/>
      <c r="E33" s="127"/>
      <c r="F33" s="128">
        <f t="shared" si="0"/>
        <v>0</v>
      </c>
      <c r="G33" s="127"/>
      <c r="H33" s="127"/>
      <c r="I33" s="127"/>
      <c r="J33" s="127"/>
      <c r="K33" s="127"/>
      <c r="L33" s="128">
        <f t="shared" si="1"/>
        <v>0</v>
      </c>
      <c r="M33" s="127"/>
      <c r="N33" s="127"/>
      <c r="O33" s="127"/>
      <c r="P33" s="127"/>
      <c r="Q33" s="127"/>
      <c r="R33" s="127"/>
      <c r="S33" s="127"/>
      <c r="T33" s="128">
        <f>SUM(M33:S33)</f>
        <v>0</v>
      </c>
      <c r="V33" s="120" t="str">
        <f t="shared" si="2"/>
        <v/>
      </c>
    </row>
    <row r="34" spans="1:22" s="124" customFormat="1" ht="11.25" customHeight="1">
      <c r="A34" s="125">
        <v>4</v>
      </c>
      <c r="B34" s="232" t="s">
        <v>42</v>
      </c>
      <c r="C34" s="127"/>
      <c r="D34" s="127"/>
      <c r="E34" s="127"/>
      <c r="F34" s="128">
        <f t="shared" si="0"/>
        <v>0</v>
      </c>
      <c r="G34" s="127"/>
      <c r="H34" s="127"/>
      <c r="I34" s="127"/>
      <c r="J34" s="127"/>
      <c r="K34" s="127"/>
      <c r="L34" s="128">
        <f t="shared" si="1"/>
        <v>0</v>
      </c>
      <c r="M34" s="127"/>
      <c r="N34" s="127"/>
      <c r="O34" s="127"/>
      <c r="P34" s="127"/>
      <c r="Q34" s="127"/>
      <c r="R34" s="127"/>
      <c r="S34" s="127"/>
      <c r="T34" s="128">
        <f t="shared" ref="T34:T114" si="3">SUM(M34:S34)</f>
        <v>0</v>
      </c>
      <c r="V34" s="120" t="str">
        <f t="shared" si="2"/>
        <v/>
      </c>
    </row>
    <row r="35" spans="1:22" s="124" customFormat="1" ht="11.25" customHeight="1">
      <c r="A35" s="125">
        <v>5</v>
      </c>
      <c r="B35" s="232" t="s">
        <v>43</v>
      </c>
      <c r="C35" s="127"/>
      <c r="D35" s="127"/>
      <c r="E35" s="127"/>
      <c r="F35" s="128">
        <f t="shared" si="0"/>
        <v>0</v>
      </c>
      <c r="G35" s="127"/>
      <c r="H35" s="127"/>
      <c r="I35" s="127"/>
      <c r="J35" s="127"/>
      <c r="K35" s="127"/>
      <c r="L35" s="128">
        <f t="shared" si="1"/>
        <v>0</v>
      </c>
      <c r="M35" s="127"/>
      <c r="N35" s="127"/>
      <c r="O35" s="127"/>
      <c r="P35" s="127"/>
      <c r="Q35" s="127"/>
      <c r="R35" s="127"/>
      <c r="S35" s="127"/>
      <c r="T35" s="128">
        <f t="shared" si="3"/>
        <v>0</v>
      </c>
      <c r="V35" s="120" t="str">
        <f t="shared" si="2"/>
        <v/>
      </c>
    </row>
    <row r="36" spans="1:22" s="124" customFormat="1" ht="11.25" customHeight="1">
      <c r="A36" s="125">
        <v>6</v>
      </c>
      <c r="B36" s="232" t="s">
        <v>44</v>
      </c>
      <c r="C36" s="127"/>
      <c r="D36" s="127"/>
      <c r="E36" s="127"/>
      <c r="F36" s="128">
        <f t="shared" si="0"/>
        <v>0</v>
      </c>
      <c r="G36" s="127"/>
      <c r="H36" s="127"/>
      <c r="I36" s="127"/>
      <c r="J36" s="127"/>
      <c r="K36" s="127"/>
      <c r="L36" s="128">
        <f t="shared" si="1"/>
        <v>0</v>
      </c>
      <c r="M36" s="127"/>
      <c r="N36" s="127"/>
      <c r="O36" s="127"/>
      <c r="P36" s="127"/>
      <c r="Q36" s="127"/>
      <c r="R36" s="127"/>
      <c r="S36" s="127"/>
      <c r="T36" s="128">
        <f t="shared" si="3"/>
        <v>0</v>
      </c>
      <c r="V36" s="120" t="str">
        <f t="shared" si="2"/>
        <v/>
      </c>
    </row>
    <row r="37" spans="1:22" s="124" customFormat="1" ht="11.25" customHeight="1">
      <c r="A37" s="125">
        <v>7</v>
      </c>
      <c r="B37" s="232" t="s">
        <v>45</v>
      </c>
      <c r="C37" s="127"/>
      <c r="D37" s="127"/>
      <c r="E37" s="127"/>
      <c r="F37" s="128">
        <f t="shared" si="0"/>
        <v>0</v>
      </c>
      <c r="G37" s="127"/>
      <c r="H37" s="127"/>
      <c r="I37" s="127"/>
      <c r="J37" s="127"/>
      <c r="K37" s="127"/>
      <c r="L37" s="128">
        <f t="shared" si="1"/>
        <v>0</v>
      </c>
      <c r="M37" s="127"/>
      <c r="N37" s="127"/>
      <c r="O37" s="127"/>
      <c r="P37" s="127"/>
      <c r="Q37" s="127"/>
      <c r="R37" s="127"/>
      <c r="S37" s="127"/>
      <c r="T37" s="128">
        <f t="shared" si="3"/>
        <v>0</v>
      </c>
      <c r="V37" s="120" t="str">
        <f t="shared" si="2"/>
        <v/>
      </c>
    </row>
    <row r="38" spans="1:22" s="124" customFormat="1" ht="11.25" customHeight="1">
      <c r="A38" s="125">
        <v>8</v>
      </c>
      <c r="B38" s="232" t="s">
        <v>46</v>
      </c>
      <c r="C38" s="127">
        <v>46</v>
      </c>
      <c r="D38" s="127">
        <v>4</v>
      </c>
      <c r="E38" s="127"/>
      <c r="F38" s="128">
        <f t="shared" si="0"/>
        <v>50</v>
      </c>
      <c r="G38" s="127">
        <v>5</v>
      </c>
      <c r="H38" s="127">
        <v>3</v>
      </c>
      <c r="I38" s="127">
        <v>3</v>
      </c>
      <c r="J38" s="127">
        <v>2</v>
      </c>
      <c r="K38" s="127"/>
      <c r="L38" s="128">
        <f t="shared" si="1"/>
        <v>8</v>
      </c>
      <c r="M38" s="127"/>
      <c r="N38" s="127"/>
      <c r="O38" s="127">
        <v>2</v>
      </c>
      <c r="P38" s="127">
        <v>13</v>
      </c>
      <c r="Q38" s="127">
        <v>4</v>
      </c>
      <c r="R38" s="127">
        <v>1</v>
      </c>
      <c r="S38" s="127"/>
      <c r="T38" s="128">
        <f t="shared" si="3"/>
        <v>20</v>
      </c>
      <c r="V38" s="120" t="str">
        <f t="shared" si="2"/>
        <v/>
      </c>
    </row>
    <row r="39" spans="1:22" s="124" customFormat="1" ht="11.25" customHeight="1">
      <c r="A39" s="125">
        <v>9</v>
      </c>
      <c r="B39" s="232" t="s">
        <v>47</v>
      </c>
      <c r="C39" s="127"/>
      <c r="D39" s="127"/>
      <c r="E39" s="127"/>
      <c r="F39" s="128">
        <f t="shared" ref="F39:F40" si="4">SUM(C39:E39)</f>
        <v>0</v>
      </c>
      <c r="G39" s="127"/>
      <c r="H39" s="127"/>
      <c r="I39" s="127"/>
      <c r="J39" s="127"/>
      <c r="K39" s="127"/>
      <c r="L39" s="128">
        <f t="shared" ref="L39:L40" si="5">SUM(H39:K39)</f>
        <v>0</v>
      </c>
      <c r="M39" s="127"/>
      <c r="N39" s="127"/>
      <c r="O39" s="127"/>
      <c r="P39" s="127"/>
      <c r="Q39" s="127"/>
      <c r="R39" s="127"/>
      <c r="S39" s="127"/>
      <c r="T39" s="128">
        <f t="shared" ref="T39:T40" si="6">SUM(M39:S39)</f>
        <v>0</v>
      </c>
      <c r="V39" s="120"/>
    </row>
    <row r="40" spans="1:22" s="124" customFormat="1" ht="11.25" customHeight="1">
      <c r="A40" s="125">
        <v>10</v>
      </c>
      <c r="B40" s="232" t="s">
        <v>48</v>
      </c>
      <c r="C40" s="127"/>
      <c r="D40" s="127"/>
      <c r="E40" s="127"/>
      <c r="F40" s="128">
        <f t="shared" si="4"/>
        <v>0</v>
      </c>
      <c r="G40" s="127"/>
      <c r="H40" s="127"/>
      <c r="I40" s="127"/>
      <c r="J40" s="127"/>
      <c r="K40" s="127"/>
      <c r="L40" s="128">
        <f t="shared" si="5"/>
        <v>0</v>
      </c>
      <c r="M40" s="127"/>
      <c r="N40" s="127"/>
      <c r="O40" s="127"/>
      <c r="P40" s="127"/>
      <c r="Q40" s="127"/>
      <c r="R40" s="127"/>
      <c r="S40" s="127"/>
      <c r="T40" s="128">
        <f t="shared" si="6"/>
        <v>0</v>
      </c>
      <c r="V40" s="120" t="str">
        <f t="shared" si="2"/>
        <v/>
      </c>
    </row>
    <row r="41" spans="1:22" s="124" customFormat="1" ht="11.25" customHeight="1">
      <c r="A41" s="125">
        <v>11</v>
      </c>
      <c r="B41" s="232" t="s">
        <v>49</v>
      </c>
      <c r="C41" s="127"/>
      <c r="D41" s="127"/>
      <c r="E41" s="127"/>
      <c r="F41" s="128">
        <f t="shared" si="0"/>
        <v>0</v>
      </c>
      <c r="G41" s="127"/>
      <c r="H41" s="127"/>
      <c r="I41" s="127"/>
      <c r="J41" s="127"/>
      <c r="K41" s="127"/>
      <c r="L41" s="128">
        <f t="shared" si="1"/>
        <v>0</v>
      </c>
      <c r="M41" s="127"/>
      <c r="N41" s="127"/>
      <c r="O41" s="127"/>
      <c r="P41" s="127"/>
      <c r="Q41" s="127"/>
      <c r="R41" s="127"/>
      <c r="S41" s="127"/>
      <c r="T41" s="128">
        <f t="shared" si="3"/>
        <v>0</v>
      </c>
      <c r="V41" s="120" t="str">
        <f t="shared" si="2"/>
        <v/>
      </c>
    </row>
    <row r="42" spans="1:22" s="124" customFormat="1" ht="11.25" customHeight="1">
      <c r="A42" s="125">
        <v>12</v>
      </c>
      <c r="B42" s="232" t="s">
        <v>50</v>
      </c>
      <c r="C42" s="127"/>
      <c r="D42" s="127"/>
      <c r="E42" s="127"/>
      <c r="F42" s="128">
        <f t="shared" si="0"/>
        <v>0</v>
      </c>
      <c r="G42" s="127"/>
      <c r="H42" s="127"/>
      <c r="I42" s="127"/>
      <c r="J42" s="127"/>
      <c r="K42" s="127"/>
      <c r="L42" s="128">
        <f t="shared" si="1"/>
        <v>0</v>
      </c>
      <c r="M42" s="127"/>
      <c r="N42" s="127"/>
      <c r="O42" s="127"/>
      <c r="P42" s="127"/>
      <c r="Q42" s="127"/>
      <c r="R42" s="127"/>
      <c r="S42" s="127"/>
      <c r="T42" s="128">
        <f t="shared" si="3"/>
        <v>0</v>
      </c>
      <c r="V42" s="120" t="str">
        <f t="shared" si="2"/>
        <v/>
      </c>
    </row>
    <row r="43" spans="1:22" s="124" customFormat="1" ht="11.25" customHeight="1">
      <c r="A43" s="125">
        <v>13</v>
      </c>
      <c r="B43" s="232" t="s">
        <v>51</v>
      </c>
      <c r="C43" s="127">
        <v>70</v>
      </c>
      <c r="D43" s="127"/>
      <c r="E43" s="127"/>
      <c r="F43" s="128">
        <f t="shared" si="0"/>
        <v>70</v>
      </c>
      <c r="G43" s="127">
        <v>10</v>
      </c>
      <c r="H43" s="127">
        <v>3</v>
      </c>
      <c r="I43" s="127">
        <v>3</v>
      </c>
      <c r="J43" s="127">
        <v>2</v>
      </c>
      <c r="K43" s="127"/>
      <c r="L43" s="128">
        <f t="shared" si="1"/>
        <v>8</v>
      </c>
      <c r="M43" s="127"/>
      <c r="N43" s="127"/>
      <c r="O43" s="127">
        <v>3</v>
      </c>
      <c r="P43" s="127">
        <v>6</v>
      </c>
      <c r="Q43" s="127"/>
      <c r="R43" s="127"/>
      <c r="S43" s="127"/>
      <c r="T43" s="128">
        <f t="shared" si="3"/>
        <v>9</v>
      </c>
      <c r="V43" s="120" t="str">
        <f t="shared" si="2"/>
        <v/>
      </c>
    </row>
    <row r="44" spans="1:22" s="124" customFormat="1" ht="11.25" customHeight="1">
      <c r="A44" s="125">
        <v>14</v>
      </c>
      <c r="B44" s="232" t="s">
        <v>52</v>
      </c>
      <c r="C44" s="127"/>
      <c r="D44" s="127"/>
      <c r="E44" s="127"/>
      <c r="F44" s="128">
        <f t="shared" si="0"/>
        <v>0</v>
      </c>
      <c r="G44" s="127"/>
      <c r="H44" s="127"/>
      <c r="I44" s="127"/>
      <c r="J44" s="127"/>
      <c r="K44" s="127"/>
      <c r="L44" s="128">
        <f t="shared" si="1"/>
        <v>0</v>
      </c>
      <c r="M44" s="127"/>
      <c r="N44" s="127"/>
      <c r="O44" s="127"/>
      <c r="P44" s="127"/>
      <c r="Q44" s="127"/>
      <c r="R44" s="127"/>
      <c r="S44" s="127"/>
      <c r="T44" s="128">
        <f t="shared" si="3"/>
        <v>0</v>
      </c>
      <c r="V44" s="120" t="str">
        <f t="shared" si="2"/>
        <v/>
      </c>
    </row>
    <row r="45" spans="1:22" s="124" customFormat="1" ht="11.25" customHeight="1">
      <c r="A45" s="125">
        <v>15</v>
      </c>
      <c r="B45" s="232" t="s">
        <v>53</v>
      </c>
      <c r="C45" s="127"/>
      <c r="D45" s="127"/>
      <c r="E45" s="127"/>
      <c r="F45" s="128">
        <f t="shared" si="0"/>
        <v>0</v>
      </c>
      <c r="G45" s="127"/>
      <c r="H45" s="127"/>
      <c r="I45" s="127"/>
      <c r="J45" s="127"/>
      <c r="K45" s="127"/>
      <c r="L45" s="128">
        <f t="shared" si="1"/>
        <v>0</v>
      </c>
      <c r="M45" s="127"/>
      <c r="N45" s="127"/>
      <c r="O45" s="127"/>
      <c r="P45" s="127"/>
      <c r="Q45" s="127"/>
      <c r="R45" s="127"/>
      <c r="S45" s="127"/>
      <c r="T45" s="128">
        <f t="shared" si="3"/>
        <v>0</v>
      </c>
      <c r="V45" s="120" t="str">
        <f t="shared" si="2"/>
        <v/>
      </c>
    </row>
    <row r="46" spans="1:22" s="124" customFormat="1" ht="11.25" customHeight="1">
      <c r="A46" s="125">
        <v>16</v>
      </c>
      <c r="B46" s="232" t="s">
        <v>54</v>
      </c>
      <c r="C46" s="127"/>
      <c r="D46" s="127"/>
      <c r="E46" s="127"/>
      <c r="F46" s="128">
        <f t="shared" si="0"/>
        <v>0</v>
      </c>
      <c r="G46" s="127"/>
      <c r="H46" s="127"/>
      <c r="I46" s="127"/>
      <c r="J46" s="127"/>
      <c r="K46" s="127"/>
      <c r="L46" s="128">
        <f t="shared" si="1"/>
        <v>0</v>
      </c>
      <c r="M46" s="127"/>
      <c r="N46" s="127"/>
      <c r="O46" s="127"/>
      <c r="P46" s="127"/>
      <c r="Q46" s="127"/>
      <c r="R46" s="127"/>
      <c r="S46" s="127"/>
      <c r="T46" s="128">
        <f t="shared" si="3"/>
        <v>0</v>
      </c>
      <c r="V46" s="120" t="str">
        <f t="shared" si="2"/>
        <v/>
      </c>
    </row>
    <row r="47" spans="1:22" s="124" customFormat="1" ht="11.25" customHeight="1">
      <c r="A47" s="125">
        <v>17</v>
      </c>
      <c r="B47" s="232" t="s">
        <v>55</v>
      </c>
      <c r="C47" s="127">
        <v>46</v>
      </c>
      <c r="D47" s="127"/>
      <c r="E47" s="127"/>
      <c r="F47" s="128">
        <f t="shared" si="0"/>
        <v>46</v>
      </c>
      <c r="G47" s="127">
        <v>7</v>
      </c>
      <c r="H47" s="127">
        <v>1</v>
      </c>
      <c r="I47" s="127">
        <v>3</v>
      </c>
      <c r="J47" s="127">
        <v>1</v>
      </c>
      <c r="K47" s="127"/>
      <c r="L47" s="128">
        <f t="shared" si="1"/>
        <v>5</v>
      </c>
      <c r="M47" s="127"/>
      <c r="N47" s="127"/>
      <c r="O47" s="127">
        <v>3</v>
      </c>
      <c r="P47" s="127">
        <v>6</v>
      </c>
      <c r="Q47" s="127"/>
      <c r="R47" s="127"/>
      <c r="S47" s="127"/>
      <c r="T47" s="128">
        <f t="shared" si="3"/>
        <v>9</v>
      </c>
      <c r="V47" s="120" t="str">
        <f t="shared" si="2"/>
        <v/>
      </c>
    </row>
    <row r="48" spans="1:22" s="124" customFormat="1" ht="11.25" customHeight="1">
      <c r="A48" s="125">
        <v>18</v>
      </c>
      <c r="B48" s="232" t="s">
        <v>56</v>
      </c>
      <c r="C48" s="127"/>
      <c r="D48" s="127"/>
      <c r="E48" s="127"/>
      <c r="F48" s="128">
        <f t="shared" si="0"/>
        <v>0</v>
      </c>
      <c r="G48" s="127"/>
      <c r="H48" s="127"/>
      <c r="I48" s="127"/>
      <c r="J48" s="127"/>
      <c r="K48" s="127"/>
      <c r="L48" s="128">
        <f t="shared" si="1"/>
        <v>0</v>
      </c>
      <c r="M48" s="127"/>
      <c r="N48" s="127"/>
      <c r="O48" s="127"/>
      <c r="P48" s="127"/>
      <c r="Q48" s="127"/>
      <c r="R48" s="127"/>
      <c r="S48" s="127"/>
      <c r="T48" s="128">
        <f t="shared" si="3"/>
        <v>0</v>
      </c>
      <c r="V48" s="120" t="str">
        <f t="shared" si="2"/>
        <v/>
      </c>
    </row>
    <row r="49" spans="1:22" s="124" customFormat="1" ht="11.25" customHeight="1">
      <c r="A49" s="125">
        <v>19</v>
      </c>
      <c r="B49" s="232" t="s">
        <v>57</v>
      </c>
      <c r="C49" s="127"/>
      <c r="D49" s="127"/>
      <c r="E49" s="127"/>
      <c r="F49" s="128">
        <f t="shared" si="0"/>
        <v>0</v>
      </c>
      <c r="G49" s="127"/>
      <c r="H49" s="127"/>
      <c r="I49" s="127"/>
      <c r="J49" s="127"/>
      <c r="K49" s="127"/>
      <c r="L49" s="128">
        <f t="shared" si="1"/>
        <v>0</v>
      </c>
      <c r="M49" s="127"/>
      <c r="N49" s="127"/>
      <c r="O49" s="127"/>
      <c r="P49" s="127"/>
      <c r="Q49" s="127"/>
      <c r="R49" s="127"/>
      <c r="S49" s="127"/>
      <c r="T49" s="128">
        <f t="shared" si="3"/>
        <v>0</v>
      </c>
      <c r="V49" s="120" t="str">
        <f t="shared" si="2"/>
        <v/>
      </c>
    </row>
    <row r="50" spans="1:22" s="124" customFormat="1" ht="11.25" customHeight="1">
      <c r="A50" s="125">
        <v>20</v>
      </c>
      <c r="B50" s="232" t="s">
        <v>58</v>
      </c>
      <c r="C50" s="127">
        <v>119</v>
      </c>
      <c r="D50" s="127"/>
      <c r="E50" s="127"/>
      <c r="F50" s="128">
        <f t="shared" si="0"/>
        <v>119</v>
      </c>
      <c r="G50" s="127">
        <v>60</v>
      </c>
      <c r="H50" s="127">
        <v>2</v>
      </c>
      <c r="I50" s="127">
        <v>6</v>
      </c>
      <c r="J50" s="127">
        <v>4</v>
      </c>
      <c r="K50" s="127"/>
      <c r="L50" s="128">
        <f t="shared" si="1"/>
        <v>12</v>
      </c>
      <c r="M50" s="127">
        <v>2</v>
      </c>
      <c r="N50" s="127">
        <v>2</v>
      </c>
      <c r="O50" s="127">
        <v>11</v>
      </c>
      <c r="P50" s="127">
        <v>17</v>
      </c>
      <c r="Q50" s="127">
        <v>2</v>
      </c>
      <c r="R50" s="127"/>
      <c r="S50" s="127"/>
      <c r="T50" s="128">
        <f t="shared" si="3"/>
        <v>34</v>
      </c>
      <c r="V50" s="120" t="str">
        <f t="shared" si="2"/>
        <v/>
      </c>
    </row>
    <row r="51" spans="1:22" s="124" customFormat="1" ht="11.25" customHeight="1">
      <c r="A51" s="125">
        <v>21</v>
      </c>
      <c r="B51" s="232" t="s">
        <v>59</v>
      </c>
      <c r="C51" s="127">
        <v>181</v>
      </c>
      <c r="D51" s="127"/>
      <c r="E51" s="127"/>
      <c r="F51" s="128">
        <f t="shared" si="0"/>
        <v>181</v>
      </c>
      <c r="G51" s="127">
        <v>181</v>
      </c>
      <c r="H51" s="127">
        <v>4</v>
      </c>
      <c r="I51" s="127">
        <v>12</v>
      </c>
      <c r="J51" s="127">
        <v>2</v>
      </c>
      <c r="K51" s="127">
        <v>3</v>
      </c>
      <c r="L51" s="128">
        <f t="shared" si="1"/>
        <v>21</v>
      </c>
      <c r="M51" s="127">
        <v>5</v>
      </c>
      <c r="N51" s="127">
        <v>10</v>
      </c>
      <c r="O51" s="127">
        <v>15</v>
      </c>
      <c r="P51" s="127">
        <v>9</v>
      </c>
      <c r="Q51" s="127">
        <v>3</v>
      </c>
      <c r="R51" s="127">
        <v>5</v>
      </c>
      <c r="S51" s="127"/>
      <c r="T51" s="128">
        <f t="shared" si="3"/>
        <v>47</v>
      </c>
      <c r="V51" s="120" t="str">
        <f t="shared" si="2"/>
        <v/>
      </c>
    </row>
    <row r="52" spans="1:22" s="124" customFormat="1" ht="11.25" customHeight="1">
      <c r="A52" s="125">
        <v>22</v>
      </c>
      <c r="B52" s="232" t="s">
        <v>60</v>
      </c>
      <c r="C52" s="127"/>
      <c r="D52" s="127"/>
      <c r="E52" s="127"/>
      <c r="F52" s="128">
        <f t="shared" si="0"/>
        <v>0</v>
      </c>
      <c r="G52" s="127"/>
      <c r="H52" s="127"/>
      <c r="I52" s="127"/>
      <c r="J52" s="127"/>
      <c r="K52" s="127"/>
      <c r="L52" s="128">
        <f t="shared" si="1"/>
        <v>0</v>
      </c>
      <c r="M52" s="127"/>
      <c r="N52" s="127"/>
      <c r="O52" s="127"/>
      <c r="P52" s="127"/>
      <c r="Q52" s="127"/>
      <c r="R52" s="127"/>
      <c r="S52" s="127"/>
      <c r="T52" s="128">
        <f t="shared" si="3"/>
        <v>0</v>
      </c>
      <c r="V52" s="120" t="str">
        <f t="shared" si="2"/>
        <v/>
      </c>
    </row>
    <row r="53" spans="1:22" s="124" customFormat="1" ht="11.25" customHeight="1">
      <c r="A53" s="125">
        <v>23</v>
      </c>
      <c r="B53" s="232" t="s">
        <v>61</v>
      </c>
      <c r="C53" s="127"/>
      <c r="D53" s="127"/>
      <c r="E53" s="127"/>
      <c r="F53" s="128">
        <f t="shared" si="0"/>
        <v>0</v>
      </c>
      <c r="G53" s="127"/>
      <c r="H53" s="127"/>
      <c r="I53" s="127"/>
      <c r="J53" s="127"/>
      <c r="K53" s="127"/>
      <c r="L53" s="128">
        <f t="shared" si="1"/>
        <v>0</v>
      </c>
      <c r="M53" s="127"/>
      <c r="N53" s="127"/>
      <c r="O53" s="127"/>
      <c r="P53" s="127"/>
      <c r="Q53" s="127"/>
      <c r="R53" s="127"/>
      <c r="S53" s="127"/>
      <c r="T53" s="128">
        <f t="shared" si="3"/>
        <v>0</v>
      </c>
      <c r="V53" s="120" t="str">
        <f t="shared" si="2"/>
        <v/>
      </c>
    </row>
    <row r="54" spans="1:22" s="124" customFormat="1" ht="11.25" customHeight="1">
      <c r="A54" s="125">
        <v>24</v>
      </c>
      <c r="B54" s="232" t="s">
        <v>62</v>
      </c>
      <c r="C54" s="127">
        <v>100</v>
      </c>
      <c r="D54" s="127">
        <v>6</v>
      </c>
      <c r="E54" s="127"/>
      <c r="F54" s="128">
        <f t="shared" si="0"/>
        <v>106</v>
      </c>
      <c r="G54" s="127">
        <v>8</v>
      </c>
      <c r="H54" s="127">
        <v>3</v>
      </c>
      <c r="I54" s="127">
        <v>4</v>
      </c>
      <c r="J54" s="127">
        <v>4</v>
      </c>
      <c r="K54" s="127"/>
      <c r="L54" s="128">
        <f t="shared" si="1"/>
        <v>11</v>
      </c>
      <c r="M54" s="127"/>
      <c r="N54" s="127"/>
      <c r="O54" s="127"/>
      <c r="P54" s="127">
        <v>6</v>
      </c>
      <c r="Q54" s="127">
        <v>10</v>
      </c>
      <c r="R54" s="127">
        <v>2</v>
      </c>
      <c r="S54" s="127"/>
      <c r="T54" s="128">
        <f t="shared" si="3"/>
        <v>18</v>
      </c>
      <c r="V54" s="120" t="str">
        <f t="shared" si="2"/>
        <v/>
      </c>
    </row>
    <row r="55" spans="1:22" s="124" customFormat="1" ht="11.25" customHeight="1">
      <c r="A55" s="125">
        <v>25</v>
      </c>
      <c r="B55" s="232" t="s">
        <v>63</v>
      </c>
      <c r="C55" s="127">
        <v>95</v>
      </c>
      <c r="D55" s="127">
        <v>3</v>
      </c>
      <c r="E55" s="127"/>
      <c r="F55" s="128">
        <f t="shared" si="0"/>
        <v>98</v>
      </c>
      <c r="G55" s="127">
        <v>1</v>
      </c>
      <c r="H55" s="127">
        <v>4</v>
      </c>
      <c r="I55" s="127">
        <v>2</v>
      </c>
      <c r="J55" s="127">
        <v>4</v>
      </c>
      <c r="K55" s="127">
        <v>1</v>
      </c>
      <c r="L55" s="128">
        <f t="shared" si="1"/>
        <v>11</v>
      </c>
      <c r="M55" s="127"/>
      <c r="N55" s="127"/>
      <c r="O55" s="127">
        <v>2</v>
      </c>
      <c r="P55" s="127">
        <v>15</v>
      </c>
      <c r="Q55" s="127">
        <v>10</v>
      </c>
      <c r="R55" s="127">
        <v>1</v>
      </c>
      <c r="S55" s="127"/>
      <c r="T55" s="128">
        <f t="shared" si="3"/>
        <v>28</v>
      </c>
      <c r="V55" s="120" t="str">
        <f t="shared" si="2"/>
        <v/>
      </c>
    </row>
    <row r="56" spans="1:22" s="124" customFormat="1" ht="11.25" customHeight="1">
      <c r="A56" s="125">
        <v>26</v>
      </c>
      <c r="B56" s="232" t="s">
        <v>64</v>
      </c>
      <c r="C56" s="127"/>
      <c r="D56" s="127"/>
      <c r="E56" s="127"/>
      <c r="F56" s="128">
        <f t="shared" si="0"/>
        <v>0</v>
      </c>
      <c r="G56" s="127"/>
      <c r="H56" s="127"/>
      <c r="I56" s="127"/>
      <c r="J56" s="127"/>
      <c r="K56" s="127"/>
      <c r="L56" s="128">
        <f t="shared" si="1"/>
        <v>0</v>
      </c>
      <c r="M56" s="127"/>
      <c r="N56" s="127"/>
      <c r="O56" s="127"/>
      <c r="P56" s="127"/>
      <c r="Q56" s="127"/>
      <c r="R56" s="127"/>
      <c r="S56" s="127"/>
      <c r="T56" s="128">
        <f t="shared" si="3"/>
        <v>0</v>
      </c>
      <c r="V56" s="120" t="str">
        <f t="shared" si="2"/>
        <v/>
      </c>
    </row>
    <row r="57" spans="1:22" s="124" customFormat="1" ht="11.25" customHeight="1">
      <c r="A57" s="125">
        <v>27</v>
      </c>
      <c r="B57" s="232" t="s">
        <v>65</v>
      </c>
      <c r="C57" s="127"/>
      <c r="D57" s="127"/>
      <c r="E57" s="127"/>
      <c r="F57" s="128">
        <f t="shared" si="0"/>
        <v>0</v>
      </c>
      <c r="G57" s="127"/>
      <c r="H57" s="127"/>
      <c r="I57" s="127"/>
      <c r="J57" s="127"/>
      <c r="K57" s="127"/>
      <c r="L57" s="128">
        <f t="shared" si="1"/>
        <v>0</v>
      </c>
      <c r="M57" s="127"/>
      <c r="N57" s="127"/>
      <c r="O57" s="127"/>
      <c r="P57" s="127"/>
      <c r="Q57" s="127"/>
      <c r="R57" s="127"/>
      <c r="S57" s="127"/>
      <c r="T57" s="128">
        <f t="shared" si="3"/>
        <v>0</v>
      </c>
      <c r="V57" s="120" t="str">
        <f t="shared" si="2"/>
        <v/>
      </c>
    </row>
    <row r="58" spans="1:22" s="124" customFormat="1" ht="11.25" customHeight="1">
      <c r="A58" s="125">
        <v>28</v>
      </c>
      <c r="B58" s="232" t="s">
        <v>66</v>
      </c>
      <c r="C58" s="127"/>
      <c r="D58" s="127"/>
      <c r="E58" s="127"/>
      <c r="F58" s="128">
        <f t="shared" si="0"/>
        <v>0</v>
      </c>
      <c r="G58" s="127"/>
      <c r="H58" s="127"/>
      <c r="I58" s="127"/>
      <c r="J58" s="127"/>
      <c r="K58" s="127"/>
      <c r="L58" s="128">
        <f t="shared" si="1"/>
        <v>0</v>
      </c>
      <c r="M58" s="127"/>
      <c r="N58" s="127"/>
      <c r="O58" s="127"/>
      <c r="P58" s="127"/>
      <c r="Q58" s="127"/>
      <c r="R58" s="127"/>
      <c r="S58" s="127"/>
      <c r="T58" s="128">
        <f t="shared" si="3"/>
        <v>0</v>
      </c>
      <c r="V58" s="120" t="str">
        <f t="shared" si="2"/>
        <v/>
      </c>
    </row>
    <row r="59" spans="1:22" s="124" customFormat="1" ht="11.25" customHeight="1">
      <c r="A59" s="125">
        <v>29</v>
      </c>
      <c r="B59" s="232" t="s">
        <v>67</v>
      </c>
      <c r="C59" s="127"/>
      <c r="D59" s="127"/>
      <c r="E59" s="127"/>
      <c r="F59" s="128">
        <f t="shared" si="0"/>
        <v>0</v>
      </c>
      <c r="G59" s="127"/>
      <c r="H59" s="127"/>
      <c r="I59" s="127"/>
      <c r="J59" s="127"/>
      <c r="K59" s="127"/>
      <c r="L59" s="128">
        <f t="shared" si="1"/>
        <v>0</v>
      </c>
      <c r="M59" s="127"/>
      <c r="N59" s="127"/>
      <c r="O59" s="127"/>
      <c r="P59" s="127"/>
      <c r="Q59" s="127"/>
      <c r="R59" s="127"/>
      <c r="S59" s="127"/>
      <c r="T59" s="128">
        <f t="shared" si="3"/>
        <v>0</v>
      </c>
      <c r="V59" s="120" t="str">
        <f t="shared" si="2"/>
        <v/>
      </c>
    </row>
    <row r="60" spans="1:22" s="124" customFormat="1" ht="11.25" customHeight="1">
      <c r="A60" s="125">
        <v>30</v>
      </c>
      <c r="B60" s="232" t="s">
        <v>68</v>
      </c>
      <c r="C60" s="127">
        <v>813</v>
      </c>
      <c r="D60" s="127"/>
      <c r="E60" s="127"/>
      <c r="F60" s="128">
        <f t="shared" si="0"/>
        <v>813</v>
      </c>
      <c r="G60" s="127"/>
      <c r="H60" s="127">
        <v>19</v>
      </c>
      <c r="I60" s="127">
        <v>15</v>
      </c>
      <c r="J60" s="127">
        <v>4</v>
      </c>
      <c r="K60" s="127"/>
      <c r="L60" s="128">
        <f t="shared" si="1"/>
        <v>38</v>
      </c>
      <c r="M60" s="127"/>
      <c r="N60" s="127"/>
      <c r="O60" s="127">
        <v>1</v>
      </c>
      <c r="P60" s="127">
        <v>2</v>
      </c>
      <c r="Q60" s="127">
        <v>3</v>
      </c>
      <c r="R60" s="127">
        <v>4</v>
      </c>
      <c r="S60" s="127">
        <v>8</v>
      </c>
      <c r="T60" s="128">
        <f t="shared" si="3"/>
        <v>18</v>
      </c>
      <c r="V60" s="120" t="str">
        <f t="shared" si="2"/>
        <v/>
      </c>
    </row>
    <row r="61" spans="1:22" s="124" customFormat="1" ht="11.25" customHeight="1">
      <c r="A61" s="125">
        <v>31</v>
      </c>
      <c r="B61" s="232" t="s">
        <v>69</v>
      </c>
      <c r="C61" s="127"/>
      <c r="D61" s="127"/>
      <c r="E61" s="127"/>
      <c r="F61" s="128">
        <f t="shared" si="0"/>
        <v>0</v>
      </c>
      <c r="G61" s="127"/>
      <c r="H61" s="127"/>
      <c r="I61" s="127"/>
      <c r="J61" s="127"/>
      <c r="K61" s="127"/>
      <c r="L61" s="128">
        <f t="shared" si="1"/>
        <v>0</v>
      </c>
      <c r="M61" s="127"/>
      <c r="N61" s="127"/>
      <c r="O61" s="127"/>
      <c r="P61" s="127"/>
      <c r="Q61" s="127"/>
      <c r="R61" s="127"/>
      <c r="S61" s="127"/>
      <c r="T61" s="128">
        <f t="shared" si="3"/>
        <v>0</v>
      </c>
      <c r="V61" s="120" t="str">
        <f t="shared" si="2"/>
        <v/>
      </c>
    </row>
    <row r="62" spans="1:22" s="124" customFormat="1" ht="11.25" customHeight="1">
      <c r="A62" s="125">
        <v>32</v>
      </c>
      <c r="B62" s="232" t="s">
        <v>70</v>
      </c>
      <c r="C62" s="127"/>
      <c r="D62" s="127"/>
      <c r="E62" s="127"/>
      <c r="F62" s="128">
        <f t="shared" si="0"/>
        <v>0</v>
      </c>
      <c r="G62" s="127"/>
      <c r="H62" s="127"/>
      <c r="I62" s="127"/>
      <c r="J62" s="127"/>
      <c r="K62" s="127"/>
      <c r="L62" s="128">
        <f t="shared" si="1"/>
        <v>0</v>
      </c>
      <c r="M62" s="127"/>
      <c r="N62" s="127"/>
      <c r="O62" s="127"/>
      <c r="P62" s="127"/>
      <c r="Q62" s="127"/>
      <c r="R62" s="127"/>
      <c r="S62" s="127"/>
      <c r="T62" s="128">
        <f t="shared" si="3"/>
        <v>0</v>
      </c>
      <c r="V62" s="120" t="str">
        <f t="shared" si="2"/>
        <v/>
      </c>
    </row>
    <row r="63" spans="1:22" s="124" customFormat="1" ht="11.25" customHeight="1">
      <c r="A63" s="125">
        <v>33</v>
      </c>
      <c r="B63" s="232" t="s">
        <v>71</v>
      </c>
      <c r="C63" s="127">
        <v>458</v>
      </c>
      <c r="D63" s="127">
        <v>10</v>
      </c>
      <c r="E63" s="127"/>
      <c r="F63" s="128">
        <f t="shared" si="0"/>
        <v>468</v>
      </c>
      <c r="G63" s="127">
        <v>263</v>
      </c>
      <c r="H63" s="127">
        <v>16</v>
      </c>
      <c r="I63" s="127">
        <v>4</v>
      </c>
      <c r="J63" s="127">
        <v>19</v>
      </c>
      <c r="K63" s="127">
        <v>2</v>
      </c>
      <c r="L63" s="128">
        <f t="shared" si="1"/>
        <v>41</v>
      </c>
      <c r="M63" s="127">
        <v>90</v>
      </c>
      <c r="N63" s="127">
        <v>69</v>
      </c>
      <c r="O63" s="127">
        <v>42</v>
      </c>
      <c r="P63" s="127">
        <v>29</v>
      </c>
      <c r="Q63" s="127">
        <v>8</v>
      </c>
      <c r="R63" s="127">
        <v>6</v>
      </c>
      <c r="S63" s="127"/>
      <c r="T63" s="128">
        <f t="shared" si="3"/>
        <v>244</v>
      </c>
      <c r="V63" s="120" t="str">
        <f t="shared" si="2"/>
        <v/>
      </c>
    </row>
    <row r="64" spans="1:22" s="124" customFormat="1" ht="11.25" customHeight="1">
      <c r="A64" s="125">
        <v>34</v>
      </c>
      <c r="B64" s="232" t="s">
        <v>72</v>
      </c>
      <c r="C64" s="127"/>
      <c r="D64" s="127"/>
      <c r="E64" s="127"/>
      <c r="F64" s="128">
        <f t="shared" si="0"/>
        <v>0</v>
      </c>
      <c r="G64" s="127"/>
      <c r="H64" s="127"/>
      <c r="I64" s="127"/>
      <c r="J64" s="127"/>
      <c r="K64" s="127"/>
      <c r="L64" s="128">
        <f t="shared" si="1"/>
        <v>0</v>
      </c>
      <c r="M64" s="127"/>
      <c r="N64" s="127"/>
      <c r="O64" s="127"/>
      <c r="P64" s="127"/>
      <c r="Q64" s="127"/>
      <c r="R64" s="127"/>
      <c r="S64" s="127"/>
      <c r="T64" s="128">
        <f t="shared" si="3"/>
        <v>0</v>
      </c>
      <c r="V64" s="120" t="str">
        <f t="shared" si="2"/>
        <v/>
      </c>
    </row>
    <row r="65" spans="1:22" s="124" customFormat="1" ht="11.25" customHeight="1">
      <c r="A65" s="125">
        <v>35</v>
      </c>
      <c r="B65" s="232" t="s">
        <v>73</v>
      </c>
      <c r="C65" s="127">
        <v>712</v>
      </c>
      <c r="D65" s="127">
        <v>3</v>
      </c>
      <c r="E65" s="127"/>
      <c r="F65" s="128">
        <f t="shared" si="0"/>
        <v>715</v>
      </c>
      <c r="G65" s="127">
        <v>233</v>
      </c>
      <c r="H65" s="127">
        <v>33</v>
      </c>
      <c r="I65" s="127">
        <v>11</v>
      </c>
      <c r="J65" s="127">
        <v>12</v>
      </c>
      <c r="K65" s="127"/>
      <c r="L65" s="128">
        <f t="shared" si="1"/>
        <v>56</v>
      </c>
      <c r="M65" s="127">
        <v>110</v>
      </c>
      <c r="N65" s="127">
        <v>25</v>
      </c>
      <c r="O65" s="127">
        <v>31</v>
      </c>
      <c r="P65" s="127">
        <v>33</v>
      </c>
      <c r="Q65" s="127">
        <v>6</v>
      </c>
      <c r="R65" s="127">
        <v>5</v>
      </c>
      <c r="S65" s="127">
        <v>1</v>
      </c>
      <c r="T65" s="128">
        <f t="shared" si="3"/>
        <v>211</v>
      </c>
      <c r="V65" s="120" t="str">
        <f t="shared" si="2"/>
        <v/>
      </c>
    </row>
    <row r="66" spans="1:22" s="124" customFormat="1" ht="11.25" customHeight="1">
      <c r="A66" s="125">
        <v>36</v>
      </c>
      <c r="B66" s="232" t="s">
        <v>74</v>
      </c>
      <c r="C66" s="127"/>
      <c r="D66" s="127"/>
      <c r="E66" s="127"/>
      <c r="F66" s="128">
        <f t="shared" si="0"/>
        <v>0</v>
      </c>
      <c r="G66" s="127"/>
      <c r="H66" s="127"/>
      <c r="I66" s="127"/>
      <c r="J66" s="127"/>
      <c r="K66" s="127"/>
      <c r="L66" s="128">
        <f t="shared" si="1"/>
        <v>0</v>
      </c>
      <c r="M66" s="127"/>
      <c r="N66" s="127"/>
      <c r="O66" s="127"/>
      <c r="P66" s="127"/>
      <c r="Q66" s="127"/>
      <c r="R66" s="127"/>
      <c r="S66" s="127"/>
      <c r="T66" s="128">
        <f t="shared" si="3"/>
        <v>0</v>
      </c>
      <c r="V66" s="120" t="str">
        <f t="shared" si="2"/>
        <v/>
      </c>
    </row>
    <row r="67" spans="1:22" s="124" customFormat="1" ht="11.25" customHeight="1">
      <c r="A67" s="125">
        <v>37</v>
      </c>
      <c r="B67" s="232" t="s">
        <v>75</v>
      </c>
      <c r="C67" s="127">
        <v>204</v>
      </c>
      <c r="D67" s="127"/>
      <c r="E67" s="127"/>
      <c r="F67" s="128">
        <f t="shared" si="0"/>
        <v>204</v>
      </c>
      <c r="G67" s="127">
        <v>80</v>
      </c>
      <c r="H67" s="127">
        <v>3</v>
      </c>
      <c r="I67" s="127">
        <v>7</v>
      </c>
      <c r="J67" s="127">
        <v>4</v>
      </c>
      <c r="K67" s="127"/>
      <c r="L67" s="128">
        <f t="shared" si="1"/>
        <v>14</v>
      </c>
      <c r="M67" s="127"/>
      <c r="N67" s="127">
        <v>14</v>
      </c>
      <c r="O67" s="127">
        <v>23</v>
      </c>
      <c r="P67" s="127">
        <v>39</v>
      </c>
      <c r="Q67" s="127"/>
      <c r="R67" s="127">
        <v>1</v>
      </c>
      <c r="S67" s="127"/>
      <c r="T67" s="128">
        <f t="shared" si="3"/>
        <v>77</v>
      </c>
      <c r="V67" s="120" t="str">
        <f t="shared" si="2"/>
        <v/>
      </c>
    </row>
    <row r="68" spans="1:22" s="124" customFormat="1" ht="11.25" customHeight="1">
      <c r="A68" s="125">
        <v>38</v>
      </c>
      <c r="B68" s="232" t="s">
        <v>76</v>
      </c>
      <c r="C68" s="127"/>
      <c r="D68" s="127"/>
      <c r="E68" s="127"/>
      <c r="F68" s="128">
        <f t="shared" si="0"/>
        <v>0</v>
      </c>
      <c r="G68" s="127"/>
      <c r="H68" s="127"/>
      <c r="I68" s="127"/>
      <c r="J68" s="127"/>
      <c r="K68" s="127"/>
      <c r="L68" s="128">
        <f t="shared" si="1"/>
        <v>0</v>
      </c>
      <c r="M68" s="127"/>
      <c r="N68" s="127"/>
      <c r="O68" s="127"/>
      <c r="P68" s="127"/>
      <c r="Q68" s="127"/>
      <c r="R68" s="127"/>
      <c r="S68" s="127"/>
      <c r="T68" s="128">
        <f t="shared" si="3"/>
        <v>0</v>
      </c>
      <c r="V68" s="120" t="str">
        <f t="shared" si="2"/>
        <v/>
      </c>
    </row>
    <row r="69" spans="1:22" s="124" customFormat="1" ht="11.25" customHeight="1">
      <c r="A69" s="125">
        <v>39</v>
      </c>
      <c r="B69" s="232" t="s">
        <v>77</v>
      </c>
      <c r="C69" s="127"/>
      <c r="D69" s="127"/>
      <c r="E69" s="127"/>
      <c r="F69" s="128">
        <f t="shared" si="0"/>
        <v>0</v>
      </c>
      <c r="G69" s="127"/>
      <c r="H69" s="127"/>
      <c r="I69" s="127"/>
      <c r="J69" s="127"/>
      <c r="K69" s="127"/>
      <c r="L69" s="128">
        <f t="shared" si="1"/>
        <v>0</v>
      </c>
      <c r="M69" s="127"/>
      <c r="N69" s="127"/>
      <c r="O69" s="127"/>
      <c r="P69" s="127"/>
      <c r="Q69" s="127"/>
      <c r="R69" s="127"/>
      <c r="S69" s="127"/>
      <c r="T69" s="128">
        <f t="shared" si="3"/>
        <v>0</v>
      </c>
      <c r="V69" s="120" t="str">
        <f t="shared" si="2"/>
        <v/>
      </c>
    </row>
    <row r="70" spans="1:22" s="124" customFormat="1" ht="12.75" customHeight="1">
      <c r="A70" s="125">
        <v>40</v>
      </c>
      <c r="B70" s="232" t="s">
        <v>78</v>
      </c>
      <c r="C70" s="127"/>
      <c r="D70" s="127"/>
      <c r="E70" s="127"/>
      <c r="F70" s="128">
        <f t="shared" si="0"/>
        <v>0</v>
      </c>
      <c r="G70" s="127"/>
      <c r="H70" s="127"/>
      <c r="I70" s="127"/>
      <c r="J70" s="127"/>
      <c r="K70" s="127"/>
      <c r="L70" s="128">
        <f>SUM(H70:K70)</f>
        <v>0</v>
      </c>
      <c r="M70" s="127"/>
      <c r="N70" s="127"/>
      <c r="O70" s="127"/>
      <c r="P70" s="127"/>
      <c r="Q70" s="127"/>
      <c r="R70" s="127"/>
      <c r="S70" s="127"/>
      <c r="T70" s="128">
        <f t="shared" si="3"/>
        <v>0</v>
      </c>
      <c r="V70" s="120" t="str">
        <f t="shared" si="2"/>
        <v/>
      </c>
    </row>
    <row r="71" spans="1:22" s="124" customFormat="1" ht="12.75" customHeight="1">
      <c r="A71" s="125">
        <v>41</v>
      </c>
      <c r="B71" s="231" t="s">
        <v>79</v>
      </c>
      <c r="C71" s="127"/>
      <c r="D71" s="127"/>
      <c r="E71" s="127"/>
      <c r="F71" s="128">
        <f t="shared" si="0"/>
        <v>0</v>
      </c>
      <c r="G71" s="127"/>
      <c r="H71" s="127"/>
      <c r="I71" s="127"/>
      <c r="J71" s="127"/>
      <c r="K71" s="127"/>
      <c r="L71" s="128">
        <f t="shared" ref="L71:L85" si="7">SUM(H71:K71)</f>
        <v>0</v>
      </c>
      <c r="M71" s="127"/>
      <c r="N71" s="127"/>
      <c r="O71" s="127"/>
      <c r="P71" s="127"/>
      <c r="Q71" s="127"/>
      <c r="R71" s="127"/>
      <c r="S71" s="127"/>
      <c r="T71" s="128">
        <f t="shared" ref="T71:T86" si="8">SUM(M71:S71)</f>
        <v>0</v>
      </c>
      <c r="V71" s="120" t="str">
        <f t="shared" si="2"/>
        <v/>
      </c>
    </row>
    <row r="72" spans="1:22" s="124" customFormat="1" ht="12.75" customHeight="1">
      <c r="A72" s="125">
        <v>42</v>
      </c>
      <c r="B72" s="231" t="s">
        <v>80</v>
      </c>
      <c r="C72" s="127"/>
      <c r="D72" s="127"/>
      <c r="E72" s="127"/>
      <c r="F72" s="128">
        <f t="shared" si="0"/>
        <v>0</v>
      </c>
      <c r="G72" s="127"/>
      <c r="H72" s="127"/>
      <c r="I72" s="127"/>
      <c r="J72" s="127"/>
      <c r="K72" s="127"/>
      <c r="L72" s="128">
        <f t="shared" si="7"/>
        <v>0</v>
      </c>
      <c r="M72" s="127"/>
      <c r="N72" s="127"/>
      <c r="O72" s="127"/>
      <c r="P72" s="127"/>
      <c r="Q72" s="127"/>
      <c r="R72" s="127"/>
      <c r="S72" s="127"/>
      <c r="T72" s="128">
        <f t="shared" si="8"/>
        <v>0</v>
      </c>
      <c r="V72" s="120" t="str">
        <f t="shared" si="2"/>
        <v/>
      </c>
    </row>
    <row r="73" spans="1:22" s="124" customFormat="1" ht="12.75" customHeight="1">
      <c r="A73" s="125">
        <v>43</v>
      </c>
      <c r="B73" s="231" t="s">
        <v>81</v>
      </c>
      <c r="C73" s="127"/>
      <c r="D73" s="127"/>
      <c r="E73" s="127"/>
      <c r="F73" s="128">
        <f t="shared" si="0"/>
        <v>0</v>
      </c>
      <c r="G73" s="127"/>
      <c r="H73" s="127"/>
      <c r="I73" s="127"/>
      <c r="J73" s="127"/>
      <c r="K73" s="127"/>
      <c r="L73" s="128">
        <f t="shared" si="7"/>
        <v>0</v>
      </c>
      <c r="M73" s="127"/>
      <c r="N73" s="127"/>
      <c r="O73" s="127"/>
      <c r="P73" s="127"/>
      <c r="Q73" s="127"/>
      <c r="R73" s="127"/>
      <c r="S73" s="127"/>
      <c r="T73" s="128">
        <f t="shared" si="8"/>
        <v>0</v>
      </c>
      <c r="V73" s="120" t="str">
        <f t="shared" si="2"/>
        <v/>
      </c>
    </row>
    <row r="74" spans="1:22" s="124" customFormat="1" ht="12.75" customHeight="1">
      <c r="A74" s="125">
        <v>44</v>
      </c>
      <c r="B74" s="231" t="s">
        <v>82</v>
      </c>
      <c r="C74" s="127"/>
      <c r="D74" s="127"/>
      <c r="E74" s="127"/>
      <c r="F74" s="128">
        <f t="shared" si="0"/>
        <v>0</v>
      </c>
      <c r="G74" s="127"/>
      <c r="H74" s="127"/>
      <c r="I74" s="127"/>
      <c r="J74" s="127"/>
      <c r="K74" s="127"/>
      <c r="L74" s="128">
        <f t="shared" si="7"/>
        <v>0</v>
      </c>
      <c r="M74" s="127"/>
      <c r="N74" s="127"/>
      <c r="O74" s="127"/>
      <c r="P74" s="127"/>
      <c r="Q74" s="127"/>
      <c r="R74" s="127"/>
      <c r="S74" s="127"/>
      <c r="T74" s="128">
        <f t="shared" si="8"/>
        <v>0</v>
      </c>
      <c r="V74" s="120" t="str">
        <f t="shared" si="2"/>
        <v/>
      </c>
    </row>
    <row r="75" spans="1:22" s="124" customFormat="1" ht="12.75" customHeight="1">
      <c r="A75" s="125">
        <v>45</v>
      </c>
      <c r="B75" s="231" t="s">
        <v>83</v>
      </c>
      <c r="C75" s="127"/>
      <c r="D75" s="127"/>
      <c r="E75" s="127"/>
      <c r="F75" s="128">
        <f t="shared" si="0"/>
        <v>0</v>
      </c>
      <c r="G75" s="127"/>
      <c r="H75" s="127"/>
      <c r="I75" s="127"/>
      <c r="J75" s="127"/>
      <c r="K75" s="127"/>
      <c r="L75" s="128">
        <f t="shared" si="7"/>
        <v>0</v>
      </c>
      <c r="M75" s="127"/>
      <c r="N75" s="127"/>
      <c r="O75" s="127"/>
      <c r="P75" s="127"/>
      <c r="Q75" s="127"/>
      <c r="R75" s="127"/>
      <c r="S75" s="127"/>
      <c r="T75" s="128">
        <f t="shared" si="8"/>
        <v>0</v>
      </c>
      <c r="V75" s="120" t="str">
        <f t="shared" si="2"/>
        <v/>
      </c>
    </row>
    <row r="76" spans="1:22" s="124" customFormat="1" ht="12.75" customHeight="1">
      <c r="A76" s="125">
        <v>46</v>
      </c>
      <c r="B76" s="231" t="s">
        <v>84</v>
      </c>
      <c r="C76" s="127">
        <v>45</v>
      </c>
      <c r="D76" s="127">
        <v>11</v>
      </c>
      <c r="E76" s="127"/>
      <c r="F76" s="128">
        <f t="shared" si="0"/>
        <v>56</v>
      </c>
      <c r="G76" s="127">
        <v>12</v>
      </c>
      <c r="H76" s="127"/>
      <c r="I76" s="127">
        <v>3</v>
      </c>
      <c r="J76" s="127">
        <v>4</v>
      </c>
      <c r="K76" s="127">
        <v>3</v>
      </c>
      <c r="L76" s="128">
        <f t="shared" si="7"/>
        <v>10</v>
      </c>
      <c r="M76" s="127"/>
      <c r="N76" s="127">
        <v>1</v>
      </c>
      <c r="O76" s="127">
        <v>5</v>
      </c>
      <c r="P76" s="127">
        <v>4</v>
      </c>
      <c r="Q76" s="127">
        <v>18</v>
      </c>
      <c r="R76" s="127">
        <v>3</v>
      </c>
      <c r="S76" s="127"/>
      <c r="T76" s="128">
        <f t="shared" si="8"/>
        <v>31</v>
      </c>
      <c r="V76" s="120" t="str">
        <f t="shared" si="2"/>
        <v/>
      </c>
    </row>
    <row r="77" spans="1:22" s="124" customFormat="1" ht="12.75" customHeight="1">
      <c r="A77" s="125">
        <v>47</v>
      </c>
      <c r="B77" s="231" t="s">
        <v>85</v>
      </c>
      <c r="C77" s="127"/>
      <c r="D77" s="127"/>
      <c r="E77" s="127"/>
      <c r="F77" s="128">
        <f t="shared" si="0"/>
        <v>0</v>
      </c>
      <c r="G77" s="127"/>
      <c r="H77" s="127"/>
      <c r="I77" s="127"/>
      <c r="J77" s="127"/>
      <c r="K77" s="127"/>
      <c r="L77" s="128">
        <f t="shared" si="7"/>
        <v>0</v>
      </c>
      <c r="M77" s="127"/>
      <c r="N77" s="127"/>
      <c r="O77" s="127"/>
      <c r="P77" s="127"/>
      <c r="Q77" s="127"/>
      <c r="R77" s="127"/>
      <c r="S77" s="127"/>
      <c r="T77" s="128">
        <f t="shared" si="8"/>
        <v>0</v>
      </c>
      <c r="V77" s="120" t="str">
        <f t="shared" si="2"/>
        <v/>
      </c>
    </row>
    <row r="78" spans="1:22" s="124" customFormat="1" ht="12.75" customHeight="1">
      <c r="A78" s="125">
        <v>48</v>
      </c>
      <c r="B78" s="231" t="s">
        <v>86</v>
      </c>
      <c r="C78" s="127"/>
      <c r="D78" s="127"/>
      <c r="E78" s="127"/>
      <c r="F78" s="128">
        <f t="shared" si="0"/>
        <v>0</v>
      </c>
      <c r="G78" s="127"/>
      <c r="H78" s="127"/>
      <c r="I78" s="127"/>
      <c r="J78" s="127"/>
      <c r="K78" s="127"/>
      <c r="L78" s="128">
        <f t="shared" si="7"/>
        <v>0</v>
      </c>
      <c r="M78" s="127"/>
      <c r="N78" s="127"/>
      <c r="O78" s="127"/>
      <c r="P78" s="127"/>
      <c r="Q78" s="127"/>
      <c r="R78" s="127"/>
      <c r="S78" s="127"/>
      <c r="T78" s="128">
        <f t="shared" si="8"/>
        <v>0</v>
      </c>
      <c r="V78" s="120" t="str">
        <f t="shared" si="2"/>
        <v/>
      </c>
    </row>
    <row r="79" spans="1:22" s="124" customFormat="1" ht="12.75" customHeight="1">
      <c r="A79" s="125">
        <v>49</v>
      </c>
      <c r="B79" s="231" t="s">
        <v>87</v>
      </c>
      <c r="C79" s="127"/>
      <c r="D79" s="127"/>
      <c r="E79" s="127"/>
      <c r="F79" s="128">
        <f t="shared" si="0"/>
        <v>0</v>
      </c>
      <c r="G79" s="127"/>
      <c r="H79" s="127"/>
      <c r="I79" s="127"/>
      <c r="J79" s="127"/>
      <c r="K79" s="127"/>
      <c r="L79" s="128">
        <f t="shared" si="7"/>
        <v>0</v>
      </c>
      <c r="M79" s="127"/>
      <c r="N79" s="127"/>
      <c r="O79" s="127"/>
      <c r="P79" s="127"/>
      <c r="Q79" s="127"/>
      <c r="R79" s="127"/>
      <c r="S79" s="127"/>
      <c r="T79" s="128">
        <f t="shared" si="8"/>
        <v>0</v>
      </c>
      <c r="V79" s="120" t="str">
        <f t="shared" si="2"/>
        <v/>
      </c>
    </row>
    <row r="80" spans="1:22" s="124" customFormat="1" ht="12.75" customHeight="1">
      <c r="A80" s="125">
        <v>50</v>
      </c>
      <c r="B80" s="231" t="s">
        <v>88</v>
      </c>
      <c r="C80" s="127">
        <v>3</v>
      </c>
      <c r="D80" s="127">
        <v>3</v>
      </c>
      <c r="E80" s="127"/>
      <c r="F80" s="128">
        <f t="shared" si="0"/>
        <v>6</v>
      </c>
      <c r="G80" s="127">
        <v>2</v>
      </c>
      <c r="H80" s="127"/>
      <c r="I80" s="127"/>
      <c r="J80" s="127">
        <v>1</v>
      </c>
      <c r="K80" s="127"/>
      <c r="L80" s="128">
        <f t="shared" si="7"/>
        <v>1</v>
      </c>
      <c r="M80" s="127"/>
      <c r="N80" s="127"/>
      <c r="O80" s="127"/>
      <c r="P80" s="127"/>
      <c r="Q80" s="127">
        <v>6</v>
      </c>
      <c r="R80" s="127"/>
      <c r="S80" s="127"/>
      <c r="T80" s="128">
        <f t="shared" si="8"/>
        <v>6</v>
      </c>
      <c r="V80" s="120" t="str">
        <f t="shared" si="2"/>
        <v/>
      </c>
    </row>
    <row r="81" spans="1:22" s="124" customFormat="1" ht="12.75" customHeight="1">
      <c r="A81" s="125">
        <v>51</v>
      </c>
      <c r="B81" s="231" t="s">
        <v>89</v>
      </c>
      <c r="C81" s="127"/>
      <c r="D81" s="127"/>
      <c r="E81" s="127"/>
      <c r="F81" s="128">
        <f t="shared" si="0"/>
        <v>0</v>
      </c>
      <c r="G81" s="127"/>
      <c r="H81" s="127"/>
      <c r="I81" s="127"/>
      <c r="J81" s="127"/>
      <c r="K81" s="127"/>
      <c r="L81" s="128">
        <f t="shared" si="7"/>
        <v>0</v>
      </c>
      <c r="M81" s="127"/>
      <c r="N81" s="127"/>
      <c r="O81" s="127"/>
      <c r="P81" s="127"/>
      <c r="Q81" s="127"/>
      <c r="R81" s="127"/>
      <c r="S81" s="127"/>
      <c r="T81" s="128">
        <f t="shared" si="8"/>
        <v>0</v>
      </c>
      <c r="V81" s="120" t="str">
        <f t="shared" si="2"/>
        <v/>
      </c>
    </row>
    <row r="82" spans="1:22" s="124" customFormat="1" ht="12.75" customHeight="1">
      <c r="A82" s="125">
        <v>52</v>
      </c>
      <c r="B82" s="231" t="s">
        <v>90</v>
      </c>
      <c r="C82" s="127">
        <v>139</v>
      </c>
      <c r="D82" s="127"/>
      <c r="E82" s="127"/>
      <c r="F82" s="128">
        <f t="shared" si="0"/>
        <v>139</v>
      </c>
      <c r="G82" s="127">
        <v>80</v>
      </c>
      <c r="H82" s="127"/>
      <c r="I82" s="127">
        <v>7</v>
      </c>
      <c r="J82" s="127">
        <v>2</v>
      </c>
      <c r="K82" s="127"/>
      <c r="L82" s="128">
        <f t="shared" si="7"/>
        <v>9</v>
      </c>
      <c r="M82" s="127"/>
      <c r="N82" s="127"/>
      <c r="O82" s="127">
        <v>7</v>
      </c>
      <c r="P82" s="127">
        <v>19</v>
      </c>
      <c r="Q82" s="127">
        <v>23</v>
      </c>
      <c r="R82" s="127"/>
      <c r="S82" s="127"/>
      <c r="T82" s="128">
        <f t="shared" si="8"/>
        <v>49</v>
      </c>
      <c r="V82" s="120" t="str">
        <f t="shared" si="2"/>
        <v/>
      </c>
    </row>
    <row r="83" spans="1:22" s="124" customFormat="1" ht="12.75" customHeight="1">
      <c r="A83" s="125">
        <v>53</v>
      </c>
      <c r="B83" s="231" t="s">
        <v>91</v>
      </c>
      <c r="C83" s="127"/>
      <c r="D83" s="127"/>
      <c r="E83" s="127"/>
      <c r="F83" s="128">
        <f t="shared" si="0"/>
        <v>0</v>
      </c>
      <c r="G83" s="127"/>
      <c r="H83" s="127"/>
      <c r="I83" s="127"/>
      <c r="J83" s="127"/>
      <c r="K83" s="127"/>
      <c r="L83" s="128">
        <f t="shared" si="7"/>
        <v>0</v>
      </c>
      <c r="M83" s="127"/>
      <c r="N83" s="127"/>
      <c r="O83" s="127"/>
      <c r="P83" s="127"/>
      <c r="Q83" s="127"/>
      <c r="R83" s="127"/>
      <c r="S83" s="127"/>
      <c r="T83" s="128">
        <f t="shared" si="8"/>
        <v>0</v>
      </c>
      <c r="V83" s="120" t="str">
        <f t="shared" si="2"/>
        <v/>
      </c>
    </row>
    <row r="84" spans="1:22" s="124" customFormat="1" ht="12.75" customHeight="1">
      <c r="A84" s="125">
        <v>54</v>
      </c>
      <c r="B84" s="231" t="s">
        <v>92</v>
      </c>
      <c r="C84" s="127"/>
      <c r="D84" s="127"/>
      <c r="E84" s="127"/>
      <c r="F84" s="128">
        <f t="shared" si="0"/>
        <v>0</v>
      </c>
      <c r="G84" s="127"/>
      <c r="H84" s="127"/>
      <c r="I84" s="127"/>
      <c r="J84" s="127"/>
      <c r="K84" s="127"/>
      <c r="L84" s="128">
        <f t="shared" si="7"/>
        <v>0</v>
      </c>
      <c r="M84" s="127"/>
      <c r="N84" s="127"/>
      <c r="O84" s="127"/>
      <c r="P84" s="127"/>
      <c r="Q84" s="127"/>
      <c r="R84" s="127"/>
      <c r="S84" s="127"/>
      <c r="T84" s="128">
        <f t="shared" si="8"/>
        <v>0</v>
      </c>
      <c r="V84" s="120" t="str">
        <f t="shared" si="2"/>
        <v/>
      </c>
    </row>
    <row r="85" spans="1:22" s="124" customFormat="1" ht="12.75" customHeight="1">
      <c r="A85" s="125">
        <v>55</v>
      </c>
      <c r="B85" s="231" t="s">
        <v>93</v>
      </c>
      <c r="C85" s="127"/>
      <c r="D85" s="127"/>
      <c r="E85" s="127"/>
      <c r="F85" s="128">
        <f t="shared" si="0"/>
        <v>0</v>
      </c>
      <c r="G85" s="127"/>
      <c r="H85" s="127"/>
      <c r="I85" s="127"/>
      <c r="J85" s="127"/>
      <c r="K85" s="127"/>
      <c r="L85" s="128">
        <f t="shared" si="7"/>
        <v>0</v>
      </c>
      <c r="M85" s="127"/>
      <c r="N85" s="127"/>
      <c r="O85" s="127"/>
      <c r="P85" s="127"/>
      <c r="Q85" s="127"/>
      <c r="R85" s="127"/>
      <c r="S85" s="127"/>
      <c r="T85" s="128">
        <f t="shared" si="8"/>
        <v>0</v>
      </c>
      <c r="V85" s="120" t="str">
        <f t="shared" si="2"/>
        <v/>
      </c>
    </row>
    <row r="86" spans="1:22" s="124" customFormat="1" ht="12.75" customHeight="1">
      <c r="A86" s="125">
        <v>56</v>
      </c>
      <c r="B86" s="231" t="s">
        <v>94</v>
      </c>
      <c r="C86" s="127"/>
      <c r="D86" s="127"/>
      <c r="E86" s="127"/>
      <c r="F86" s="128">
        <f t="shared" si="0"/>
        <v>0</v>
      </c>
      <c r="G86" s="127"/>
      <c r="H86" s="127"/>
      <c r="I86" s="127"/>
      <c r="J86" s="127"/>
      <c r="K86" s="127"/>
      <c r="L86" s="128">
        <f>SUM(H86:K86)</f>
        <v>0</v>
      </c>
      <c r="M86" s="127"/>
      <c r="N86" s="127"/>
      <c r="O86" s="127"/>
      <c r="P86" s="127"/>
      <c r="Q86" s="127"/>
      <c r="R86" s="127"/>
      <c r="S86" s="127"/>
      <c r="T86" s="128">
        <f t="shared" si="8"/>
        <v>0</v>
      </c>
      <c r="V86" s="120" t="str">
        <f t="shared" si="2"/>
        <v/>
      </c>
    </row>
    <row r="87" spans="1:22" s="124" customFormat="1" ht="24" customHeight="1">
      <c r="A87" s="125"/>
      <c r="B87" s="129" t="s">
        <v>95</v>
      </c>
      <c r="C87" s="130">
        <f>SUM(C31:C86)</f>
        <v>3038</v>
      </c>
      <c r="D87" s="130">
        <f t="shared" ref="D87:J87" si="9">SUM(D31:D86)</f>
        <v>42</v>
      </c>
      <c r="E87" s="130">
        <f t="shared" si="9"/>
        <v>0</v>
      </c>
      <c r="F87" s="130">
        <f>SUM(F31:F86)</f>
        <v>3080</v>
      </c>
      <c r="G87" s="130">
        <f t="shared" si="9"/>
        <v>946</v>
      </c>
      <c r="H87" s="130">
        <f t="shared" si="9"/>
        <v>91</v>
      </c>
      <c r="I87" s="130">
        <f t="shared" si="9"/>
        <v>80</v>
      </c>
      <c r="J87" s="130">
        <f t="shared" si="9"/>
        <v>66</v>
      </c>
      <c r="K87" s="130">
        <f t="shared" ref="K87:S87" si="10">SUM(K31:K86)</f>
        <v>9</v>
      </c>
      <c r="L87" s="130">
        <f t="shared" si="10"/>
        <v>246</v>
      </c>
      <c r="M87" s="130">
        <f t="shared" si="10"/>
        <v>207</v>
      </c>
      <c r="N87" s="130">
        <f t="shared" si="10"/>
        <v>121</v>
      </c>
      <c r="O87" s="130">
        <f t="shared" si="10"/>
        <v>145</v>
      </c>
      <c r="P87" s="130">
        <f t="shared" si="10"/>
        <v>198</v>
      </c>
      <c r="Q87" s="130">
        <f t="shared" si="10"/>
        <v>97</v>
      </c>
      <c r="R87" s="130">
        <f t="shared" si="10"/>
        <v>28</v>
      </c>
      <c r="S87" s="130">
        <f t="shared" si="10"/>
        <v>9</v>
      </c>
      <c r="T87" s="130">
        <f>SUM(T31:T86)</f>
        <v>805</v>
      </c>
      <c r="V87" s="120" t="str">
        <f t="shared" si="2"/>
        <v/>
      </c>
    </row>
    <row r="88" spans="1:22" s="124" customFormat="1" ht="11.25" customHeight="1">
      <c r="A88" s="125"/>
      <c r="B88" s="131" t="s">
        <v>96</v>
      </c>
      <c r="C88" s="132"/>
      <c r="D88" s="132"/>
      <c r="E88" s="128"/>
      <c r="F88" s="128"/>
      <c r="G88" s="132"/>
      <c r="H88" s="132"/>
      <c r="I88" s="132"/>
      <c r="J88" s="132"/>
      <c r="K88" s="132"/>
      <c r="L88" s="128"/>
      <c r="M88" s="132"/>
      <c r="N88" s="132"/>
      <c r="O88" s="132"/>
      <c r="P88" s="132"/>
      <c r="Q88" s="132"/>
      <c r="R88" s="132"/>
      <c r="S88" s="132"/>
      <c r="T88" s="128"/>
      <c r="V88" s="120"/>
    </row>
    <row r="89" spans="1:22" s="124" customFormat="1" ht="12" customHeight="1">
      <c r="A89" s="125">
        <v>1</v>
      </c>
      <c r="B89" s="126" t="s">
        <v>97</v>
      </c>
      <c r="C89" s="127">
        <v>3038</v>
      </c>
      <c r="D89" s="127">
        <v>42</v>
      </c>
      <c r="E89" s="127"/>
      <c r="F89" s="128">
        <f t="shared" ref="F89:F91" si="11">SUM(C89:E89)</f>
        <v>3080</v>
      </c>
      <c r="G89" s="127">
        <v>946</v>
      </c>
      <c r="H89" s="127">
        <v>91</v>
      </c>
      <c r="I89" s="127">
        <v>80</v>
      </c>
      <c r="J89" s="127">
        <v>66</v>
      </c>
      <c r="K89" s="127">
        <v>9</v>
      </c>
      <c r="L89" s="128">
        <f>SUM(H89:K89)</f>
        <v>246</v>
      </c>
      <c r="M89" s="127">
        <v>207</v>
      </c>
      <c r="N89" s="127">
        <v>121</v>
      </c>
      <c r="O89" s="127">
        <v>145</v>
      </c>
      <c r="P89" s="127">
        <v>198</v>
      </c>
      <c r="Q89" s="127">
        <v>97</v>
      </c>
      <c r="R89" s="127">
        <v>28</v>
      </c>
      <c r="S89" s="127">
        <v>9</v>
      </c>
      <c r="T89" s="128">
        <f t="shared" si="3"/>
        <v>805</v>
      </c>
      <c r="V89" s="120" t="str">
        <f>IF(G89&gt;F89,"Klaida! Negali būti moterų daugiau nei iš viso buvo sportininkų!",IF(T89&gt;F89,"Klaida! Negali būti meistriškumo pakopų daugiau nei iš viso buvo sportininkų!",""))</f>
        <v/>
      </c>
    </row>
    <row r="90" spans="1:22" s="124" customFormat="1" ht="11.25" customHeight="1">
      <c r="A90" s="125">
        <v>2</v>
      </c>
      <c r="B90" s="126" t="s">
        <v>98</v>
      </c>
      <c r="C90" s="127"/>
      <c r="D90" s="127"/>
      <c r="E90" s="127"/>
      <c r="F90" s="128">
        <f t="shared" si="11"/>
        <v>0</v>
      </c>
      <c r="G90" s="127"/>
      <c r="H90" s="127"/>
      <c r="I90" s="127"/>
      <c r="J90" s="127"/>
      <c r="K90" s="127"/>
      <c r="L90" s="128">
        <f>SUM(H90:K90)</f>
        <v>0</v>
      </c>
      <c r="M90" s="127"/>
      <c r="N90" s="127"/>
      <c r="O90" s="127"/>
      <c r="P90" s="127"/>
      <c r="Q90" s="127"/>
      <c r="R90" s="127"/>
      <c r="S90" s="127"/>
      <c r="T90" s="128">
        <f t="shared" si="3"/>
        <v>0</v>
      </c>
      <c r="V90" s="120" t="str">
        <f t="shared" si="2"/>
        <v/>
      </c>
    </row>
    <row r="91" spans="1:22" s="124" customFormat="1" ht="11.25" customHeight="1">
      <c r="A91" s="133">
        <v>3</v>
      </c>
      <c r="B91" s="134" t="s">
        <v>99</v>
      </c>
      <c r="C91" s="135"/>
      <c r="D91" s="135"/>
      <c r="E91" s="135"/>
      <c r="F91" s="128">
        <f t="shared" si="11"/>
        <v>0</v>
      </c>
      <c r="G91" s="127"/>
      <c r="H91" s="127"/>
      <c r="I91" s="127"/>
      <c r="J91" s="127"/>
      <c r="K91" s="127"/>
      <c r="L91" s="128">
        <f>SUM(H91:K91)</f>
        <v>0</v>
      </c>
      <c r="M91" s="127"/>
      <c r="N91" s="127"/>
      <c r="O91" s="127"/>
      <c r="P91" s="127"/>
      <c r="Q91" s="127"/>
      <c r="R91" s="127"/>
      <c r="S91" s="127"/>
      <c r="T91" s="128">
        <f t="shared" si="3"/>
        <v>0</v>
      </c>
      <c r="V91" s="120" t="str">
        <f t="shared" si="2"/>
        <v/>
      </c>
    </row>
    <row r="92" spans="1:22" s="139" customFormat="1" ht="10.5" customHeight="1">
      <c r="A92" s="136"/>
      <c r="B92" s="137" t="s">
        <v>95</v>
      </c>
      <c r="C92" s="138">
        <f t="shared" ref="C92:S92" si="12">SUM(C89:C91)</f>
        <v>3038</v>
      </c>
      <c r="D92" s="138">
        <f t="shared" si="12"/>
        <v>42</v>
      </c>
      <c r="E92" s="138">
        <f t="shared" si="12"/>
        <v>0</v>
      </c>
      <c r="F92" s="138">
        <f>SUM(F89:F91)</f>
        <v>3080</v>
      </c>
      <c r="G92" s="138">
        <f t="shared" si="12"/>
        <v>946</v>
      </c>
      <c r="H92" s="138">
        <f t="shared" si="12"/>
        <v>91</v>
      </c>
      <c r="I92" s="138">
        <f t="shared" si="12"/>
        <v>80</v>
      </c>
      <c r="J92" s="138">
        <f t="shared" si="12"/>
        <v>66</v>
      </c>
      <c r="K92" s="138">
        <f t="shared" si="12"/>
        <v>9</v>
      </c>
      <c r="L92" s="138">
        <f t="shared" si="12"/>
        <v>246</v>
      </c>
      <c r="M92" s="138">
        <f t="shared" si="12"/>
        <v>207</v>
      </c>
      <c r="N92" s="138">
        <f t="shared" si="12"/>
        <v>121</v>
      </c>
      <c r="O92" s="138">
        <f t="shared" si="12"/>
        <v>145</v>
      </c>
      <c r="P92" s="138">
        <f t="shared" si="12"/>
        <v>198</v>
      </c>
      <c r="Q92" s="138">
        <f>SUM(Q89:Q91)</f>
        <v>97</v>
      </c>
      <c r="R92" s="138">
        <f>SUM(R89:R91)</f>
        <v>28</v>
      </c>
      <c r="S92" s="138">
        <f t="shared" si="12"/>
        <v>9</v>
      </c>
      <c r="T92" s="138">
        <f>SUM(T89:T91)</f>
        <v>805</v>
      </c>
      <c r="U92" s="195"/>
      <c r="V92" s="285" t="str">
        <f>IF(AND(C87=C92,D87=D92,E87=E92,G87=G92,H87=H92,I87=I92,J87=J92,K87=K92,M87=M92,N87=N92,O87=O92,P87=P92,Q87=Q92,R87=R92,S87=S92),"","Eilutė nesutampa!!!  Šis pranešimas išnyks teisingai suvedus duomenis. Paskirstymas pagal sporto padalinius turi sutapti su 83 eilute")</f>
        <v/>
      </c>
    </row>
    <row r="93" spans="1:22" s="124" customFormat="1" ht="13.5" customHeight="1">
      <c r="A93" s="140"/>
      <c r="B93" s="403" t="s">
        <v>100</v>
      </c>
      <c r="C93" s="403"/>
      <c r="D93" s="403"/>
      <c r="E93" s="403"/>
      <c r="F93" s="403"/>
      <c r="G93" s="403"/>
      <c r="H93" s="403"/>
      <c r="I93" s="403"/>
      <c r="J93" s="403"/>
      <c r="K93" s="403"/>
      <c r="L93" s="403"/>
      <c r="M93" s="403"/>
      <c r="N93" s="403"/>
      <c r="O93" s="403"/>
      <c r="P93" s="403"/>
      <c r="Q93" s="403"/>
      <c r="R93" s="403"/>
      <c r="S93" s="403"/>
      <c r="T93" s="404"/>
      <c r="V93" s="120"/>
    </row>
    <row r="94" spans="1:22" s="124" customFormat="1" ht="11.25" customHeight="1">
      <c r="A94" s="125">
        <v>1</v>
      </c>
      <c r="B94" s="231" t="s">
        <v>101</v>
      </c>
      <c r="C94" s="127"/>
      <c r="D94" s="127"/>
      <c r="E94" s="127"/>
      <c r="F94" s="128">
        <f t="shared" ref="F94:F143" si="13">SUM(C94:E94)</f>
        <v>0</v>
      </c>
      <c r="G94" s="127"/>
      <c r="H94" s="127"/>
      <c r="I94" s="127"/>
      <c r="J94" s="127"/>
      <c r="K94" s="127"/>
      <c r="L94" s="128">
        <f>SUM(H94:K94)</f>
        <v>0</v>
      </c>
      <c r="M94" s="127"/>
      <c r="N94" s="127"/>
      <c r="O94" s="127"/>
      <c r="P94" s="127"/>
      <c r="Q94" s="127"/>
      <c r="R94" s="127"/>
      <c r="S94" s="127"/>
      <c r="T94" s="128">
        <f t="shared" si="3"/>
        <v>0</v>
      </c>
      <c r="V94" s="120" t="str">
        <f t="shared" si="2"/>
        <v/>
      </c>
    </row>
    <row r="95" spans="1:22" s="124" customFormat="1" ht="11.25" customHeight="1">
      <c r="A95" s="125">
        <v>2</v>
      </c>
      <c r="B95" s="231" t="s">
        <v>102</v>
      </c>
      <c r="C95" s="127"/>
      <c r="D95" s="127"/>
      <c r="E95" s="127"/>
      <c r="F95" s="128">
        <f t="shared" si="13"/>
        <v>0</v>
      </c>
      <c r="G95" s="127"/>
      <c r="H95" s="127"/>
      <c r="I95" s="127"/>
      <c r="J95" s="127"/>
      <c r="K95" s="127"/>
      <c r="L95" s="128">
        <f t="shared" ref="L95:L143" si="14">SUM(H95:K95)</f>
        <v>0</v>
      </c>
      <c r="M95" s="127"/>
      <c r="N95" s="127"/>
      <c r="O95" s="127"/>
      <c r="P95" s="127"/>
      <c r="Q95" s="127"/>
      <c r="R95" s="127"/>
      <c r="S95" s="127"/>
      <c r="T95" s="128">
        <f t="shared" si="3"/>
        <v>0</v>
      </c>
      <c r="V95" s="120" t="str">
        <f t="shared" si="2"/>
        <v/>
      </c>
    </row>
    <row r="96" spans="1:22" s="124" customFormat="1" ht="11.25" customHeight="1">
      <c r="A96" s="125">
        <v>3</v>
      </c>
      <c r="B96" s="231" t="s">
        <v>103</v>
      </c>
      <c r="C96" s="127"/>
      <c r="D96" s="127"/>
      <c r="E96" s="127"/>
      <c r="F96" s="128">
        <f t="shared" si="13"/>
        <v>0</v>
      </c>
      <c r="G96" s="127"/>
      <c r="H96" s="127"/>
      <c r="I96" s="127"/>
      <c r="J96" s="127"/>
      <c r="K96" s="127"/>
      <c r="L96" s="128">
        <f t="shared" si="14"/>
        <v>0</v>
      </c>
      <c r="M96" s="127"/>
      <c r="N96" s="127"/>
      <c r="O96" s="127"/>
      <c r="P96" s="127"/>
      <c r="Q96" s="127"/>
      <c r="R96" s="127"/>
      <c r="S96" s="127"/>
      <c r="T96" s="128">
        <f t="shared" si="3"/>
        <v>0</v>
      </c>
      <c r="V96" s="120" t="str">
        <f t="shared" si="2"/>
        <v/>
      </c>
    </row>
    <row r="97" spans="1:22" s="124" customFormat="1" ht="11.25" customHeight="1">
      <c r="A97" s="125">
        <v>4</v>
      </c>
      <c r="B97" s="231" t="s">
        <v>104</v>
      </c>
      <c r="C97" s="127"/>
      <c r="D97" s="127"/>
      <c r="E97" s="127"/>
      <c r="F97" s="128">
        <f t="shared" si="13"/>
        <v>0</v>
      </c>
      <c r="G97" s="127"/>
      <c r="H97" s="127"/>
      <c r="I97" s="127"/>
      <c r="J97" s="127"/>
      <c r="K97" s="127"/>
      <c r="L97" s="128">
        <f t="shared" si="14"/>
        <v>0</v>
      </c>
      <c r="M97" s="127"/>
      <c r="N97" s="127"/>
      <c r="O97" s="127"/>
      <c r="P97" s="127"/>
      <c r="Q97" s="127"/>
      <c r="R97" s="127"/>
      <c r="S97" s="127"/>
      <c r="T97" s="128">
        <f t="shared" si="3"/>
        <v>0</v>
      </c>
      <c r="V97" s="120" t="str">
        <f t="shared" ref="V97:V159" si="15">IF(G97&gt;F97,"Klaida! Negali būti moterų daugiau nei iš viso buvo sportininkų!",IF(T97&gt;F97,"Klaida! Negali būti meistriškumo pakopų daugiau nei iš viso buvo sportininkų!",""))</f>
        <v/>
      </c>
    </row>
    <row r="98" spans="1:22" s="124" customFormat="1" ht="11.25" customHeight="1">
      <c r="A98" s="125">
        <v>5</v>
      </c>
      <c r="B98" s="231" t="s">
        <v>105</v>
      </c>
      <c r="C98" s="127"/>
      <c r="D98" s="127"/>
      <c r="E98" s="127"/>
      <c r="F98" s="128">
        <f t="shared" si="13"/>
        <v>0</v>
      </c>
      <c r="G98" s="127"/>
      <c r="H98" s="127"/>
      <c r="I98" s="127"/>
      <c r="J98" s="127"/>
      <c r="K98" s="127"/>
      <c r="L98" s="128">
        <f t="shared" si="14"/>
        <v>0</v>
      </c>
      <c r="M98" s="127"/>
      <c r="N98" s="127"/>
      <c r="O98" s="127"/>
      <c r="P98" s="127"/>
      <c r="Q98" s="127"/>
      <c r="R98" s="127"/>
      <c r="S98" s="127"/>
      <c r="T98" s="128">
        <f t="shared" si="3"/>
        <v>0</v>
      </c>
      <c r="V98" s="120" t="str">
        <f t="shared" si="15"/>
        <v/>
      </c>
    </row>
    <row r="99" spans="1:22" s="124" customFormat="1" ht="11.25" customHeight="1">
      <c r="A99" s="125">
        <v>6</v>
      </c>
      <c r="B99" s="231" t="s">
        <v>106</v>
      </c>
      <c r="C99" s="127"/>
      <c r="D99" s="127"/>
      <c r="E99" s="127"/>
      <c r="F99" s="128">
        <f t="shared" si="13"/>
        <v>0</v>
      </c>
      <c r="G99" s="127"/>
      <c r="H99" s="127"/>
      <c r="I99" s="127"/>
      <c r="J99" s="127"/>
      <c r="K99" s="127"/>
      <c r="L99" s="128">
        <f t="shared" si="14"/>
        <v>0</v>
      </c>
      <c r="M99" s="127"/>
      <c r="N99" s="127"/>
      <c r="O99" s="127"/>
      <c r="P99" s="127"/>
      <c r="Q99" s="127"/>
      <c r="R99" s="127"/>
      <c r="S99" s="127"/>
      <c r="T99" s="128">
        <f t="shared" si="3"/>
        <v>0</v>
      </c>
      <c r="V99" s="120" t="str">
        <f t="shared" si="15"/>
        <v/>
      </c>
    </row>
    <row r="100" spans="1:22" s="124" customFormat="1" ht="11.25" customHeight="1">
      <c r="A100" s="125">
        <v>7</v>
      </c>
      <c r="B100" s="231" t="s">
        <v>107</v>
      </c>
      <c r="C100" s="127"/>
      <c r="D100" s="127"/>
      <c r="E100" s="127"/>
      <c r="F100" s="128">
        <f t="shared" si="13"/>
        <v>0</v>
      </c>
      <c r="G100" s="127"/>
      <c r="H100" s="127"/>
      <c r="I100" s="127"/>
      <c r="J100" s="127"/>
      <c r="K100" s="127"/>
      <c r="L100" s="128">
        <f t="shared" si="14"/>
        <v>0</v>
      </c>
      <c r="M100" s="127"/>
      <c r="N100" s="127"/>
      <c r="O100" s="127"/>
      <c r="P100" s="127"/>
      <c r="Q100" s="127"/>
      <c r="R100" s="127"/>
      <c r="S100" s="127"/>
      <c r="T100" s="128">
        <f t="shared" si="3"/>
        <v>0</v>
      </c>
      <c r="V100" s="120" t="str">
        <f t="shared" si="15"/>
        <v/>
      </c>
    </row>
    <row r="101" spans="1:22" s="124" customFormat="1" ht="11.25" customHeight="1">
      <c r="A101" s="125">
        <v>8</v>
      </c>
      <c r="B101" s="231" t="s">
        <v>108</v>
      </c>
      <c r="C101" s="127"/>
      <c r="D101" s="127"/>
      <c r="E101" s="127"/>
      <c r="F101" s="128">
        <f t="shared" si="13"/>
        <v>0</v>
      </c>
      <c r="G101" s="127"/>
      <c r="H101" s="127"/>
      <c r="I101" s="127"/>
      <c r="J101" s="127"/>
      <c r="K101" s="127"/>
      <c r="L101" s="128">
        <f t="shared" si="14"/>
        <v>0</v>
      </c>
      <c r="M101" s="127"/>
      <c r="N101" s="127"/>
      <c r="O101" s="127"/>
      <c r="P101" s="127"/>
      <c r="Q101" s="127"/>
      <c r="R101" s="127"/>
      <c r="S101" s="127"/>
      <c r="T101" s="128">
        <f t="shared" si="3"/>
        <v>0</v>
      </c>
      <c r="V101" s="120" t="str">
        <f t="shared" si="15"/>
        <v/>
      </c>
    </row>
    <row r="102" spans="1:22" s="124" customFormat="1" ht="11.25" customHeight="1">
      <c r="A102" s="125">
        <v>9</v>
      </c>
      <c r="B102" s="231" t="s">
        <v>109</v>
      </c>
      <c r="C102" s="127">
        <v>30</v>
      </c>
      <c r="D102" s="127"/>
      <c r="E102" s="127"/>
      <c r="F102" s="128">
        <f t="shared" si="13"/>
        <v>30</v>
      </c>
      <c r="G102" s="127">
        <v>30</v>
      </c>
      <c r="H102" s="127"/>
      <c r="I102" s="127"/>
      <c r="J102" s="127">
        <v>6</v>
      </c>
      <c r="K102" s="127"/>
      <c r="L102" s="128">
        <f t="shared" si="14"/>
        <v>6</v>
      </c>
      <c r="M102" s="127"/>
      <c r="N102" s="127"/>
      <c r="O102" s="127"/>
      <c r="P102" s="127">
        <v>4</v>
      </c>
      <c r="Q102" s="127">
        <v>19</v>
      </c>
      <c r="R102" s="127">
        <v>3</v>
      </c>
      <c r="S102" s="127">
        <v>3</v>
      </c>
      <c r="T102" s="128">
        <f t="shared" si="3"/>
        <v>29</v>
      </c>
      <c r="V102" s="120" t="str">
        <f t="shared" si="15"/>
        <v/>
      </c>
    </row>
    <row r="103" spans="1:22" s="124" customFormat="1" ht="11.25" customHeight="1">
      <c r="A103" s="125">
        <v>10</v>
      </c>
      <c r="B103" s="231" t="s">
        <v>110</v>
      </c>
      <c r="C103" s="127"/>
      <c r="D103" s="127"/>
      <c r="E103" s="127"/>
      <c r="F103" s="128">
        <f t="shared" si="13"/>
        <v>0</v>
      </c>
      <c r="G103" s="127"/>
      <c r="H103" s="127"/>
      <c r="I103" s="127"/>
      <c r="J103" s="127"/>
      <c r="K103" s="127"/>
      <c r="L103" s="128">
        <f t="shared" si="14"/>
        <v>0</v>
      </c>
      <c r="M103" s="127"/>
      <c r="N103" s="127"/>
      <c r="O103" s="127"/>
      <c r="P103" s="127"/>
      <c r="Q103" s="127"/>
      <c r="R103" s="127"/>
      <c r="S103" s="127"/>
      <c r="T103" s="128">
        <f t="shared" si="3"/>
        <v>0</v>
      </c>
      <c r="V103" s="120" t="str">
        <f t="shared" si="15"/>
        <v/>
      </c>
    </row>
    <row r="104" spans="1:22" s="124" customFormat="1" ht="11.25" customHeight="1">
      <c r="A104" s="125">
        <v>11</v>
      </c>
      <c r="B104" s="231" t="s">
        <v>111</v>
      </c>
      <c r="C104" s="127"/>
      <c r="D104" s="127"/>
      <c r="E104" s="127"/>
      <c r="F104" s="128">
        <f t="shared" si="13"/>
        <v>0</v>
      </c>
      <c r="G104" s="127"/>
      <c r="H104" s="127"/>
      <c r="I104" s="127"/>
      <c r="J104" s="127"/>
      <c r="K104" s="127"/>
      <c r="L104" s="128">
        <f t="shared" si="14"/>
        <v>0</v>
      </c>
      <c r="M104" s="127"/>
      <c r="N104" s="127"/>
      <c r="O104" s="127"/>
      <c r="P104" s="127"/>
      <c r="Q104" s="127"/>
      <c r="R104" s="127"/>
      <c r="S104" s="127"/>
      <c r="T104" s="128">
        <f t="shared" si="3"/>
        <v>0</v>
      </c>
      <c r="V104" s="120" t="str">
        <f t="shared" si="15"/>
        <v/>
      </c>
    </row>
    <row r="105" spans="1:22" s="124" customFormat="1" ht="11.25" customHeight="1">
      <c r="A105" s="125">
        <v>12</v>
      </c>
      <c r="B105" s="231" t="s">
        <v>112</v>
      </c>
      <c r="C105" s="127"/>
      <c r="D105" s="127"/>
      <c r="E105" s="127"/>
      <c r="F105" s="128">
        <f t="shared" si="13"/>
        <v>0</v>
      </c>
      <c r="G105" s="127"/>
      <c r="H105" s="127"/>
      <c r="I105" s="127"/>
      <c r="J105" s="127"/>
      <c r="K105" s="127"/>
      <c r="L105" s="128">
        <f t="shared" si="14"/>
        <v>0</v>
      </c>
      <c r="M105" s="127"/>
      <c r="N105" s="127"/>
      <c r="O105" s="127"/>
      <c r="P105" s="127"/>
      <c r="Q105" s="127"/>
      <c r="R105" s="127"/>
      <c r="S105" s="127"/>
      <c r="T105" s="128">
        <f t="shared" si="3"/>
        <v>0</v>
      </c>
      <c r="V105" s="120" t="str">
        <f t="shared" si="15"/>
        <v/>
      </c>
    </row>
    <row r="106" spans="1:22" s="124" customFormat="1" ht="11.25" customHeight="1">
      <c r="A106" s="125">
        <v>13</v>
      </c>
      <c r="B106" s="231" t="s">
        <v>113</v>
      </c>
      <c r="C106" s="127"/>
      <c r="D106" s="127"/>
      <c r="E106" s="127"/>
      <c r="F106" s="128">
        <f t="shared" si="13"/>
        <v>0</v>
      </c>
      <c r="G106" s="127"/>
      <c r="H106" s="127"/>
      <c r="I106" s="127"/>
      <c r="J106" s="127"/>
      <c r="K106" s="127"/>
      <c r="L106" s="128">
        <f t="shared" si="14"/>
        <v>0</v>
      </c>
      <c r="M106" s="127"/>
      <c r="N106" s="127"/>
      <c r="O106" s="127"/>
      <c r="P106" s="127"/>
      <c r="Q106" s="127"/>
      <c r="R106" s="127"/>
      <c r="S106" s="127"/>
      <c r="T106" s="128">
        <f t="shared" si="3"/>
        <v>0</v>
      </c>
      <c r="V106" s="120" t="str">
        <f t="shared" si="15"/>
        <v/>
      </c>
    </row>
    <row r="107" spans="1:22" s="124" customFormat="1" ht="11.25" customHeight="1">
      <c r="A107" s="125">
        <v>14</v>
      </c>
      <c r="B107" s="231" t="s">
        <v>114</v>
      </c>
      <c r="C107" s="127"/>
      <c r="D107" s="127"/>
      <c r="E107" s="127"/>
      <c r="F107" s="128">
        <f t="shared" si="13"/>
        <v>0</v>
      </c>
      <c r="G107" s="127"/>
      <c r="H107" s="127"/>
      <c r="I107" s="127"/>
      <c r="J107" s="127"/>
      <c r="K107" s="127"/>
      <c r="L107" s="128">
        <f t="shared" si="14"/>
        <v>0</v>
      </c>
      <c r="M107" s="127"/>
      <c r="N107" s="127"/>
      <c r="O107" s="127"/>
      <c r="P107" s="127"/>
      <c r="Q107" s="127"/>
      <c r="R107" s="127"/>
      <c r="S107" s="127"/>
      <c r="T107" s="128">
        <f t="shared" si="3"/>
        <v>0</v>
      </c>
      <c r="V107" s="120" t="str">
        <f t="shared" si="15"/>
        <v/>
      </c>
    </row>
    <row r="108" spans="1:22" s="124" customFormat="1" ht="11.25" customHeight="1">
      <c r="A108" s="125">
        <v>15</v>
      </c>
      <c r="B108" s="231" t="s">
        <v>115</v>
      </c>
      <c r="C108" s="127"/>
      <c r="D108" s="127"/>
      <c r="E108" s="127"/>
      <c r="F108" s="128">
        <f t="shared" si="13"/>
        <v>0</v>
      </c>
      <c r="G108" s="127"/>
      <c r="H108" s="127"/>
      <c r="I108" s="127"/>
      <c r="J108" s="127"/>
      <c r="K108" s="127"/>
      <c r="L108" s="128">
        <f t="shared" si="14"/>
        <v>0</v>
      </c>
      <c r="M108" s="127"/>
      <c r="N108" s="127"/>
      <c r="O108" s="127"/>
      <c r="P108" s="127"/>
      <c r="Q108" s="127"/>
      <c r="R108" s="127"/>
      <c r="S108" s="127"/>
      <c r="T108" s="128">
        <f t="shared" si="3"/>
        <v>0</v>
      </c>
      <c r="V108" s="120" t="str">
        <f t="shared" si="15"/>
        <v/>
      </c>
    </row>
    <row r="109" spans="1:22" s="124" customFormat="1" ht="11.25" customHeight="1">
      <c r="A109" s="125">
        <v>16</v>
      </c>
      <c r="B109" s="231" t="s">
        <v>116</v>
      </c>
      <c r="C109" s="127"/>
      <c r="D109" s="127"/>
      <c r="E109" s="127"/>
      <c r="F109" s="128">
        <f t="shared" si="13"/>
        <v>0</v>
      </c>
      <c r="G109" s="127"/>
      <c r="H109" s="127"/>
      <c r="I109" s="127"/>
      <c r="J109" s="127"/>
      <c r="K109" s="127"/>
      <c r="L109" s="128">
        <f t="shared" si="14"/>
        <v>0</v>
      </c>
      <c r="M109" s="127"/>
      <c r="N109" s="127"/>
      <c r="O109" s="127"/>
      <c r="P109" s="127"/>
      <c r="Q109" s="127"/>
      <c r="R109" s="127"/>
      <c r="S109" s="127"/>
      <c r="T109" s="128">
        <f t="shared" si="3"/>
        <v>0</v>
      </c>
      <c r="V109" s="120" t="str">
        <f t="shared" si="15"/>
        <v/>
      </c>
    </row>
    <row r="110" spans="1:22" s="124" customFormat="1" ht="11.25" customHeight="1">
      <c r="A110" s="125">
        <v>17</v>
      </c>
      <c r="B110" s="231" t="s">
        <v>117</v>
      </c>
      <c r="C110" s="127"/>
      <c r="D110" s="127"/>
      <c r="E110" s="127"/>
      <c r="F110" s="128">
        <f t="shared" si="13"/>
        <v>0</v>
      </c>
      <c r="G110" s="127"/>
      <c r="H110" s="127"/>
      <c r="I110" s="127"/>
      <c r="J110" s="127"/>
      <c r="K110" s="127"/>
      <c r="L110" s="128">
        <f t="shared" si="14"/>
        <v>0</v>
      </c>
      <c r="M110" s="127"/>
      <c r="N110" s="127"/>
      <c r="O110" s="127"/>
      <c r="P110" s="127"/>
      <c r="Q110" s="127"/>
      <c r="R110" s="127"/>
      <c r="S110" s="127"/>
      <c r="T110" s="128">
        <f t="shared" si="3"/>
        <v>0</v>
      </c>
      <c r="V110" s="120" t="str">
        <f t="shared" si="15"/>
        <v/>
      </c>
    </row>
    <row r="111" spans="1:22" s="124" customFormat="1" ht="23.25" customHeight="1">
      <c r="A111" s="125">
        <v>18</v>
      </c>
      <c r="B111" s="231" t="s">
        <v>118</v>
      </c>
      <c r="C111" s="127"/>
      <c r="D111" s="127"/>
      <c r="E111" s="127"/>
      <c r="F111" s="128">
        <f t="shared" si="13"/>
        <v>0</v>
      </c>
      <c r="G111" s="127"/>
      <c r="H111" s="127"/>
      <c r="I111" s="127"/>
      <c r="J111" s="127"/>
      <c r="K111" s="127"/>
      <c r="L111" s="128">
        <f t="shared" si="14"/>
        <v>0</v>
      </c>
      <c r="M111" s="127"/>
      <c r="N111" s="127"/>
      <c r="O111" s="127"/>
      <c r="P111" s="127"/>
      <c r="Q111" s="127"/>
      <c r="R111" s="127"/>
      <c r="S111" s="127"/>
      <c r="T111" s="128">
        <f t="shared" si="3"/>
        <v>0</v>
      </c>
      <c r="V111" s="120" t="str">
        <f t="shared" si="15"/>
        <v/>
      </c>
    </row>
    <row r="112" spans="1:22" s="124" customFormat="1" ht="33" customHeight="1">
      <c r="A112" s="125">
        <v>19</v>
      </c>
      <c r="B112" s="231" t="s">
        <v>119</v>
      </c>
      <c r="C112" s="127"/>
      <c r="D112" s="127"/>
      <c r="E112" s="127"/>
      <c r="F112" s="128">
        <f t="shared" si="13"/>
        <v>0</v>
      </c>
      <c r="G112" s="127"/>
      <c r="H112" s="127"/>
      <c r="I112" s="127"/>
      <c r="J112" s="127"/>
      <c r="K112" s="127"/>
      <c r="L112" s="128">
        <f t="shared" si="14"/>
        <v>0</v>
      </c>
      <c r="M112" s="127"/>
      <c r="N112" s="127"/>
      <c r="O112" s="127"/>
      <c r="P112" s="127"/>
      <c r="Q112" s="127"/>
      <c r="R112" s="127"/>
      <c r="S112" s="127"/>
      <c r="T112" s="128">
        <f t="shared" si="3"/>
        <v>0</v>
      </c>
      <c r="V112" s="120" t="str">
        <f t="shared" si="15"/>
        <v/>
      </c>
    </row>
    <row r="113" spans="1:22" s="124" customFormat="1" ht="11.25" customHeight="1">
      <c r="A113" s="125">
        <v>20</v>
      </c>
      <c r="B113" s="231" t="s">
        <v>120</v>
      </c>
      <c r="C113" s="127"/>
      <c r="D113" s="127"/>
      <c r="E113" s="127"/>
      <c r="F113" s="128">
        <f t="shared" si="13"/>
        <v>0</v>
      </c>
      <c r="G113" s="127"/>
      <c r="H113" s="127"/>
      <c r="I113" s="127"/>
      <c r="J113" s="127"/>
      <c r="K113" s="127"/>
      <c r="L113" s="128">
        <f t="shared" si="14"/>
        <v>0</v>
      </c>
      <c r="M113" s="127"/>
      <c r="N113" s="127"/>
      <c r="O113" s="127"/>
      <c r="P113" s="127"/>
      <c r="Q113" s="127"/>
      <c r="R113" s="127"/>
      <c r="S113" s="127"/>
      <c r="T113" s="128">
        <f t="shared" si="3"/>
        <v>0</v>
      </c>
      <c r="V113" s="120" t="str">
        <f t="shared" si="15"/>
        <v/>
      </c>
    </row>
    <row r="114" spans="1:22" s="124" customFormat="1" ht="11.25" customHeight="1">
      <c r="A114" s="125">
        <v>21</v>
      </c>
      <c r="B114" s="231" t="s">
        <v>121</v>
      </c>
      <c r="C114" s="127"/>
      <c r="D114" s="127"/>
      <c r="E114" s="127"/>
      <c r="F114" s="128">
        <f t="shared" si="13"/>
        <v>0</v>
      </c>
      <c r="G114" s="127"/>
      <c r="H114" s="127"/>
      <c r="I114" s="127"/>
      <c r="J114" s="127"/>
      <c r="K114" s="127"/>
      <c r="L114" s="128">
        <f t="shared" si="14"/>
        <v>0</v>
      </c>
      <c r="M114" s="127"/>
      <c r="N114" s="127"/>
      <c r="O114" s="127"/>
      <c r="P114" s="127"/>
      <c r="Q114" s="127"/>
      <c r="R114" s="127"/>
      <c r="S114" s="127"/>
      <c r="T114" s="128">
        <f t="shared" si="3"/>
        <v>0</v>
      </c>
      <c r="V114" s="120" t="str">
        <f t="shared" si="15"/>
        <v/>
      </c>
    </row>
    <row r="115" spans="1:22" s="124" customFormat="1" ht="11.25" customHeight="1">
      <c r="A115" s="125">
        <v>22</v>
      </c>
      <c r="B115" s="231" t="s">
        <v>122</v>
      </c>
      <c r="C115" s="127"/>
      <c r="D115" s="127"/>
      <c r="E115" s="127"/>
      <c r="F115" s="128">
        <f t="shared" si="13"/>
        <v>0</v>
      </c>
      <c r="G115" s="127"/>
      <c r="H115" s="127"/>
      <c r="I115" s="127"/>
      <c r="J115" s="127"/>
      <c r="K115" s="127"/>
      <c r="L115" s="128">
        <f t="shared" si="14"/>
        <v>0</v>
      </c>
      <c r="M115" s="127"/>
      <c r="N115" s="127"/>
      <c r="O115" s="127"/>
      <c r="P115" s="127"/>
      <c r="Q115" s="127"/>
      <c r="R115" s="127"/>
      <c r="S115" s="127"/>
      <c r="T115" s="128">
        <f t="shared" ref="T115:T148" si="16">SUM(M115:S115)</f>
        <v>0</v>
      </c>
      <c r="V115" s="120" t="str">
        <f t="shared" si="15"/>
        <v/>
      </c>
    </row>
    <row r="116" spans="1:22" s="124" customFormat="1" ht="11.25" customHeight="1">
      <c r="A116" s="125">
        <v>23</v>
      </c>
      <c r="B116" s="231" t="s">
        <v>123</v>
      </c>
      <c r="C116" s="127"/>
      <c r="D116" s="127"/>
      <c r="E116" s="127"/>
      <c r="F116" s="128">
        <f t="shared" si="13"/>
        <v>0</v>
      </c>
      <c r="G116" s="127"/>
      <c r="H116" s="127"/>
      <c r="I116" s="127"/>
      <c r="J116" s="127"/>
      <c r="K116" s="127"/>
      <c r="L116" s="128">
        <f t="shared" si="14"/>
        <v>0</v>
      </c>
      <c r="M116" s="127"/>
      <c r="N116" s="127"/>
      <c r="O116" s="127"/>
      <c r="P116" s="127"/>
      <c r="Q116" s="127"/>
      <c r="R116" s="127"/>
      <c r="S116" s="127"/>
      <c r="T116" s="128">
        <f t="shared" si="16"/>
        <v>0</v>
      </c>
      <c r="V116" s="120" t="str">
        <f t="shared" si="15"/>
        <v/>
      </c>
    </row>
    <row r="117" spans="1:22" s="124" customFormat="1" ht="11.25" customHeight="1">
      <c r="A117" s="125">
        <v>24</v>
      </c>
      <c r="B117" s="231" t="s">
        <v>124</v>
      </c>
      <c r="C117" s="127"/>
      <c r="D117" s="127"/>
      <c r="E117" s="127"/>
      <c r="F117" s="128">
        <f t="shared" si="13"/>
        <v>0</v>
      </c>
      <c r="G117" s="127"/>
      <c r="H117" s="127"/>
      <c r="I117" s="127"/>
      <c r="J117" s="127"/>
      <c r="K117" s="127"/>
      <c r="L117" s="128">
        <f t="shared" si="14"/>
        <v>0</v>
      </c>
      <c r="M117" s="127"/>
      <c r="N117" s="127"/>
      <c r="O117" s="127"/>
      <c r="P117" s="127"/>
      <c r="Q117" s="127"/>
      <c r="R117" s="127"/>
      <c r="S117" s="127"/>
      <c r="T117" s="128">
        <f t="shared" si="16"/>
        <v>0</v>
      </c>
      <c r="V117" s="120" t="str">
        <f t="shared" si="15"/>
        <v/>
      </c>
    </row>
    <row r="118" spans="1:22" s="124" customFormat="1" ht="11.25" customHeight="1">
      <c r="A118" s="125">
        <v>25</v>
      </c>
      <c r="B118" s="231" t="s">
        <v>125</v>
      </c>
      <c r="C118" s="127"/>
      <c r="D118" s="127"/>
      <c r="E118" s="127"/>
      <c r="F118" s="128">
        <f t="shared" si="13"/>
        <v>0</v>
      </c>
      <c r="G118" s="127"/>
      <c r="H118" s="127"/>
      <c r="I118" s="127"/>
      <c r="J118" s="127"/>
      <c r="K118" s="127"/>
      <c r="L118" s="128">
        <f t="shared" si="14"/>
        <v>0</v>
      </c>
      <c r="M118" s="127"/>
      <c r="N118" s="127"/>
      <c r="O118" s="127"/>
      <c r="P118" s="127"/>
      <c r="Q118" s="127"/>
      <c r="R118" s="127"/>
      <c r="S118" s="127"/>
      <c r="T118" s="128">
        <f t="shared" si="16"/>
        <v>0</v>
      </c>
      <c r="V118" s="120" t="str">
        <f t="shared" si="15"/>
        <v/>
      </c>
    </row>
    <row r="119" spans="1:22" s="124" customFormat="1" ht="11.25" customHeight="1">
      <c r="A119" s="125">
        <v>26</v>
      </c>
      <c r="B119" s="231" t="s">
        <v>126</v>
      </c>
      <c r="C119" s="127">
        <v>39</v>
      </c>
      <c r="D119" s="127"/>
      <c r="E119" s="127"/>
      <c r="F119" s="128">
        <f t="shared" si="13"/>
        <v>39</v>
      </c>
      <c r="G119" s="127">
        <v>12</v>
      </c>
      <c r="H119" s="127">
        <v>1</v>
      </c>
      <c r="I119" s="127">
        <v>1</v>
      </c>
      <c r="J119" s="127">
        <v>1</v>
      </c>
      <c r="K119" s="127"/>
      <c r="L119" s="128">
        <f t="shared" si="14"/>
        <v>3</v>
      </c>
      <c r="M119" s="127">
        <v>7</v>
      </c>
      <c r="N119" s="127">
        <v>1</v>
      </c>
      <c r="O119" s="127"/>
      <c r="P119" s="127"/>
      <c r="Q119" s="127"/>
      <c r="R119" s="127"/>
      <c r="S119" s="127"/>
      <c r="T119" s="128">
        <f t="shared" si="16"/>
        <v>8</v>
      </c>
      <c r="V119" s="120" t="str">
        <f t="shared" si="15"/>
        <v/>
      </c>
    </row>
    <row r="120" spans="1:22" s="124" customFormat="1" ht="11.25" customHeight="1">
      <c r="A120" s="125">
        <v>27</v>
      </c>
      <c r="B120" s="231" t="s">
        <v>127</v>
      </c>
      <c r="C120" s="127"/>
      <c r="D120" s="127"/>
      <c r="E120" s="127"/>
      <c r="F120" s="128">
        <f t="shared" si="13"/>
        <v>0</v>
      </c>
      <c r="G120" s="127"/>
      <c r="H120" s="127"/>
      <c r="I120" s="127"/>
      <c r="J120" s="127"/>
      <c r="K120" s="127"/>
      <c r="L120" s="128">
        <f t="shared" si="14"/>
        <v>0</v>
      </c>
      <c r="M120" s="127"/>
      <c r="N120" s="127"/>
      <c r="O120" s="127"/>
      <c r="P120" s="127"/>
      <c r="Q120" s="127"/>
      <c r="R120" s="127"/>
      <c r="S120" s="127"/>
      <c r="T120" s="128">
        <f t="shared" si="16"/>
        <v>0</v>
      </c>
      <c r="V120" s="120" t="str">
        <f t="shared" si="15"/>
        <v/>
      </c>
    </row>
    <row r="121" spans="1:22" s="124" customFormat="1" ht="11.25" customHeight="1">
      <c r="A121" s="125">
        <v>28</v>
      </c>
      <c r="B121" s="231" t="s">
        <v>128</v>
      </c>
      <c r="C121" s="127"/>
      <c r="D121" s="127"/>
      <c r="E121" s="127"/>
      <c r="F121" s="128">
        <f t="shared" si="13"/>
        <v>0</v>
      </c>
      <c r="G121" s="127"/>
      <c r="H121" s="127"/>
      <c r="I121" s="127"/>
      <c r="J121" s="127"/>
      <c r="K121" s="127"/>
      <c r="L121" s="128">
        <f t="shared" si="14"/>
        <v>0</v>
      </c>
      <c r="M121" s="127"/>
      <c r="N121" s="127"/>
      <c r="O121" s="127"/>
      <c r="P121" s="127"/>
      <c r="Q121" s="127"/>
      <c r="R121" s="127"/>
      <c r="S121" s="127"/>
      <c r="T121" s="128">
        <f t="shared" si="16"/>
        <v>0</v>
      </c>
      <c r="V121" s="120" t="str">
        <f t="shared" si="15"/>
        <v/>
      </c>
    </row>
    <row r="122" spans="1:22" s="124" customFormat="1" ht="11.25" customHeight="1">
      <c r="A122" s="125">
        <v>29</v>
      </c>
      <c r="B122" s="231" t="s">
        <v>129</v>
      </c>
      <c r="C122" s="127"/>
      <c r="D122" s="127"/>
      <c r="E122" s="127"/>
      <c r="F122" s="128">
        <f t="shared" si="13"/>
        <v>0</v>
      </c>
      <c r="G122" s="127"/>
      <c r="H122" s="127"/>
      <c r="I122" s="127"/>
      <c r="J122" s="127"/>
      <c r="K122" s="127"/>
      <c r="L122" s="128">
        <f t="shared" si="14"/>
        <v>0</v>
      </c>
      <c r="M122" s="127"/>
      <c r="N122" s="127"/>
      <c r="O122" s="127"/>
      <c r="P122" s="127"/>
      <c r="Q122" s="127"/>
      <c r="R122" s="127"/>
      <c r="S122" s="127"/>
      <c r="T122" s="128">
        <f t="shared" si="16"/>
        <v>0</v>
      </c>
      <c r="V122" s="120" t="str">
        <f t="shared" si="15"/>
        <v/>
      </c>
    </row>
    <row r="123" spans="1:22" s="124" customFormat="1" ht="11.25" customHeight="1">
      <c r="A123" s="125">
        <v>30</v>
      </c>
      <c r="B123" s="231" t="s">
        <v>130</v>
      </c>
      <c r="C123" s="127"/>
      <c r="D123" s="127"/>
      <c r="E123" s="127"/>
      <c r="F123" s="128">
        <f t="shared" si="13"/>
        <v>0</v>
      </c>
      <c r="G123" s="127"/>
      <c r="H123" s="127"/>
      <c r="I123" s="127"/>
      <c r="J123" s="127"/>
      <c r="K123" s="127"/>
      <c r="L123" s="128">
        <f t="shared" si="14"/>
        <v>0</v>
      </c>
      <c r="M123" s="127"/>
      <c r="N123" s="127"/>
      <c r="O123" s="127"/>
      <c r="P123" s="127"/>
      <c r="Q123" s="127"/>
      <c r="R123" s="127"/>
      <c r="S123" s="127"/>
      <c r="T123" s="128">
        <f t="shared" si="16"/>
        <v>0</v>
      </c>
      <c r="V123" s="120" t="str">
        <f t="shared" si="15"/>
        <v/>
      </c>
    </row>
    <row r="124" spans="1:22" s="124" customFormat="1" ht="11.25" customHeight="1">
      <c r="A124" s="125">
        <v>31</v>
      </c>
      <c r="B124" s="231" t="s">
        <v>131</v>
      </c>
      <c r="C124" s="127"/>
      <c r="D124" s="127"/>
      <c r="E124" s="127"/>
      <c r="F124" s="128">
        <f t="shared" si="13"/>
        <v>0</v>
      </c>
      <c r="G124" s="127"/>
      <c r="H124" s="127"/>
      <c r="I124" s="127"/>
      <c r="J124" s="127"/>
      <c r="K124" s="127"/>
      <c r="L124" s="128">
        <f t="shared" si="14"/>
        <v>0</v>
      </c>
      <c r="M124" s="127"/>
      <c r="N124" s="127"/>
      <c r="O124" s="127"/>
      <c r="P124" s="127"/>
      <c r="Q124" s="127"/>
      <c r="R124" s="127"/>
      <c r="S124" s="127"/>
      <c r="T124" s="128">
        <f t="shared" si="16"/>
        <v>0</v>
      </c>
      <c r="V124" s="120" t="str">
        <f t="shared" si="15"/>
        <v/>
      </c>
    </row>
    <row r="125" spans="1:22" s="124" customFormat="1" ht="11.25" customHeight="1">
      <c r="A125" s="125">
        <v>32</v>
      </c>
      <c r="B125" s="231" t="s">
        <v>132</v>
      </c>
      <c r="C125" s="127"/>
      <c r="D125" s="127"/>
      <c r="E125" s="127"/>
      <c r="F125" s="128">
        <f t="shared" si="13"/>
        <v>0</v>
      </c>
      <c r="G125" s="127"/>
      <c r="H125" s="127"/>
      <c r="I125" s="127"/>
      <c r="J125" s="127"/>
      <c r="K125" s="127"/>
      <c r="L125" s="128">
        <f t="shared" si="14"/>
        <v>0</v>
      </c>
      <c r="M125" s="127"/>
      <c r="N125" s="127"/>
      <c r="O125" s="127"/>
      <c r="P125" s="127"/>
      <c r="Q125" s="127"/>
      <c r="R125" s="127"/>
      <c r="S125" s="127"/>
      <c r="T125" s="128">
        <f t="shared" si="16"/>
        <v>0</v>
      </c>
      <c r="V125" s="120" t="str">
        <f t="shared" si="15"/>
        <v/>
      </c>
    </row>
    <row r="126" spans="1:22" s="124" customFormat="1" ht="11.25" customHeight="1">
      <c r="A126" s="125">
        <v>33</v>
      </c>
      <c r="B126" s="231" t="s">
        <v>133</v>
      </c>
      <c r="C126" s="127"/>
      <c r="D126" s="127"/>
      <c r="E126" s="127"/>
      <c r="F126" s="128">
        <f t="shared" si="13"/>
        <v>0</v>
      </c>
      <c r="G126" s="127"/>
      <c r="H126" s="127"/>
      <c r="I126" s="127"/>
      <c r="J126" s="127"/>
      <c r="K126" s="127"/>
      <c r="L126" s="128">
        <f t="shared" si="14"/>
        <v>0</v>
      </c>
      <c r="M126" s="127"/>
      <c r="N126" s="127"/>
      <c r="O126" s="127"/>
      <c r="P126" s="127"/>
      <c r="Q126" s="127"/>
      <c r="R126" s="127"/>
      <c r="S126" s="127"/>
      <c r="T126" s="128">
        <f t="shared" si="16"/>
        <v>0</v>
      </c>
      <c r="V126" s="120" t="str">
        <f t="shared" si="15"/>
        <v/>
      </c>
    </row>
    <row r="127" spans="1:22" s="124" customFormat="1" ht="22.5" customHeight="1">
      <c r="A127" s="125">
        <v>34</v>
      </c>
      <c r="B127" s="231" t="s">
        <v>134</v>
      </c>
      <c r="C127" s="127"/>
      <c r="D127" s="127"/>
      <c r="E127" s="127"/>
      <c r="F127" s="128">
        <f t="shared" si="13"/>
        <v>0</v>
      </c>
      <c r="G127" s="127"/>
      <c r="H127" s="127"/>
      <c r="I127" s="127"/>
      <c r="J127" s="127"/>
      <c r="K127" s="127"/>
      <c r="L127" s="128">
        <f t="shared" si="14"/>
        <v>0</v>
      </c>
      <c r="M127" s="127"/>
      <c r="N127" s="127"/>
      <c r="O127" s="127"/>
      <c r="P127" s="127"/>
      <c r="Q127" s="127"/>
      <c r="R127" s="127"/>
      <c r="S127" s="127"/>
      <c r="T127" s="128">
        <f t="shared" si="16"/>
        <v>0</v>
      </c>
      <c r="V127" s="120" t="str">
        <f t="shared" si="15"/>
        <v/>
      </c>
    </row>
    <row r="128" spans="1:22" s="124" customFormat="1" ht="11.25" customHeight="1">
      <c r="A128" s="125">
        <v>35</v>
      </c>
      <c r="B128" s="231" t="s">
        <v>135</v>
      </c>
      <c r="C128" s="127"/>
      <c r="D128" s="127"/>
      <c r="E128" s="127"/>
      <c r="F128" s="128">
        <f t="shared" si="13"/>
        <v>0</v>
      </c>
      <c r="G128" s="127"/>
      <c r="H128" s="127"/>
      <c r="I128" s="127"/>
      <c r="J128" s="127"/>
      <c r="K128" s="127"/>
      <c r="L128" s="128">
        <f t="shared" si="14"/>
        <v>0</v>
      </c>
      <c r="M128" s="127"/>
      <c r="N128" s="127"/>
      <c r="O128" s="127"/>
      <c r="P128" s="127"/>
      <c r="Q128" s="127"/>
      <c r="R128" s="127"/>
      <c r="S128" s="127"/>
      <c r="T128" s="128">
        <f t="shared" si="16"/>
        <v>0</v>
      </c>
      <c r="V128" s="120" t="str">
        <f t="shared" si="15"/>
        <v/>
      </c>
    </row>
    <row r="129" spans="1:22" s="124" customFormat="1" ht="11.25" customHeight="1">
      <c r="A129" s="125">
        <v>36</v>
      </c>
      <c r="B129" s="231" t="s">
        <v>136</v>
      </c>
      <c r="C129" s="127"/>
      <c r="D129" s="127"/>
      <c r="E129" s="127"/>
      <c r="F129" s="128">
        <f t="shared" si="13"/>
        <v>0</v>
      </c>
      <c r="G129" s="127"/>
      <c r="H129" s="127"/>
      <c r="I129" s="127"/>
      <c r="J129" s="127"/>
      <c r="K129" s="127"/>
      <c r="L129" s="128">
        <f t="shared" si="14"/>
        <v>0</v>
      </c>
      <c r="M129" s="127"/>
      <c r="N129" s="127"/>
      <c r="O129" s="127"/>
      <c r="P129" s="127"/>
      <c r="Q129" s="127"/>
      <c r="R129" s="127"/>
      <c r="S129" s="127"/>
      <c r="T129" s="128">
        <f t="shared" si="16"/>
        <v>0</v>
      </c>
      <c r="V129" s="120" t="str">
        <f t="shared" si="15"/>
        <v/>
      </c>
    </row>
    <row r="130" spans="1:22" s="124" customFormat="1" ht="11.25" customHeight="1">
      <c r="A130" s="125">
        <v>37</v>
      </c>
      <c r="B130" s="231" t="s">
        <v>137</v>
      </c>
      <c r="C130" s="127"/>
      <c r="D130" s="127"/>
      <c r="E130" s="127"/>
      <c r="F130" s="128">
        <f t="shared" si="13"/>
        <v>0</v>
      </c>
      <c r="G130" s="127"/>
      <c r="H130" s="127"/>
      <c r="I130" s="127"/>
      <c r="J130" s="127"/>
      <c r="K130" s="127"/>
      <c r="L130" s="128">
        <f t="shared" si="14"/>
        <v>0</v>
      </c>
      <c r="M130" s="127"/>
      <c r="N130" s="127"/>
      <c r="O130" s="127"/>
      <c r="P130" s="127"/>
      <c r="Q130" s="127"/>
      <c r="R130" s="127"/>
      <c r="S130" s="127"/>
      <c r="T130" s="128">
        <f t="shared" si="16"/>
        <v>0</v>
      </c>
      <c r="V130" s="120" t="str">
        <f t="shared" si="15"/>
        <v/>
      </c>
    </row>
    <row r="131" spans="1:22" s="124" customFormat="1" ht="11.25" customHeight="1">
      <c r="A131" s="125">
        <v>38</v>
      </c>
      <c r="B131" s="231" t="s">
        <v>138</v>
      </c>
      <c r="C131" s="127"/>
      <c r="D131" s="127"/>
      <c r="E131" s="127"/>
      <c r="F131" s="128">
        <f t="shared" si="13"/>
        <v>0</v>
      </c>
      <c r="G131" s="127"/>
      <c r="H131" s="127"/>
      <c r="I131" s="127"/>
      <c r="J131" s="127"/>
      <c r="K131" s="127"/>
      <c r="L131" s="128">
        <f t="shared" si="14"/>
        <v>0</v>
      </c>
      <c r="M131" s="127"/>
      <c r="N131" s="127"/>
      <c r="O131" s="127"/>
      <c r="P131" s="127"/>
      <c r="Q131" s="127"/>
      <c r="R131" s="127"/>
      <c r="S131" s="127"/>
      <c r="T131" s="128">
        <f t="shared" si="16"/>
        <v>0</v>
      </c>
      <c r="V131" s="120" t="str">
        <f t="shared" si="15"/>
        <v/>
      </c>
    </row>
    <row r="132" spans="1:22" s="124" customFormat="1" ht="11.25" customHeight="1">
      <c r="A132" s="125">
        <v>39</v>
      </c>
      <c r="B132" s="231" t="s">
        <v>139</v>
      </c>
      <c r="C132" s="127"/>
      <c r="D132" s="127"/>
      <c r="E132" s="127"/>
      <c r="F132" s="128">
        <f t="shared" si="13"/>
        <v>0</v>
      </c>
      <c r="G132" s="127"/>
      <c r="H132" s="127"/>
      <c r="I132" s="127"/>
      <c r="J132" s="127"/>
      <c r="K132" s="127"/>
      <c r="L132" s="128">
        <f t="shared" si="14"/>
        <v>0</v>
      </c>
      <c r="M132" s="127"/>
      <c r="N132" s="127"/>
      <c r="O132" s="127"/>
      <c r="P132" s="127"/>
      <c r="Q132" s="127"/>
      <c r="R132" s="127"/>
      <c r="S132" s="127"/>
      <c r="T132" s="128">
        <f t="shared" si="16"/>
        <v>0</v>
      </c>
      <c r="V132" s="120" t="str">
        <f t="shared" si="15"/>
        <v/>
      </c>
    </row>
    <row r="133" spans="1:22" s="124" customFormat="1" ht="11.25" customHeight="1">
      <c r="A133" s="125">
        <v>40</v>
      </c>
      <c r="B133" s="231" t="s">
        <v>140</v>
      </c>
      <c r="C133" s="127"/>
      <c r="D133" s="127"/>
      <c r="E133" s="127"/>
      <c r="F133" s="128">
        <f t="shared" si="13"/>
        <v>0</v>
      </c>
      <c r="G133" s="127"/>
      <c r="H133" s="127"/>
      <c r="I133" s="127"/>
      <c r="J133" s="127"/>
      <c r="K133" s="127"/>
      <c r="L133" s="128">
        <f t="shared" si="14"/>
        <v>0</v>
      </c>
      <c r="M133" s="127"/>
      <c r="N133" s="127"/>
      <c r="O133" s="127"/>
      <c r="P133" s="127"/>
      <c r="Q133" s="127"/>
      <c r="R133" s="127"/>
      <c r="S133" s="127"/>
      <c r="T133" s="128">
        <f t="shared" si="16"/>
        <v>0</v>
      </c>
      <c r="V133" s="120" t="str">
        <f t="shared" si="15"/>
        <v/>
      </c>
    </row>
    <row r="134" spans="1:22" s="124" customFormat="1" ht="11.25" customHeight="1">
      <c r="A134" s="125">
        <v>41</v>
      </c>
      <c r="B134" s="231" t="s">
        <v>141</v>
      </c>
      <c r="C134" s="127"/>
      <c r="D134" s="127"/>
      <c r="E134" s="127"/>
      <c r="F134" s="128">
        <f t="shared" si="13"/>
        <v>0</v>
      </c>
      <c r="G134" s="127"/>
      <c r="H134" s="127"/>
      <c r="I134" s="127"/>
      <c r="J134" s="127"/>
      <c r="K134" s="127"/>
      <c r="L134" s="128">
        <f t="shared" si="14"/>
        <v>0</v>
      </c>
      <c r="M134" s="127"/>
      <c r="N134" s="127"/>
      <c r="O134" s="127"/>
      <c r="P134" s="127"/>
      <c r="Q134" s="127"/>
      <c r="R134" s="127"/>
      <c r="S134" s="127"/>
      <c r="T134" s="128">
        <f t="shared" si="16"/>
        <v>0</v>
      </c>
      <c r="V134" s="120" t="str">
        <f t="shared" si="15"/>
        <v/>
      </c>
    </row>
    <row r="135" spans="1:22" s="124" customFormat="1" ht="11.25" customHeight="1">
      <c r="A135" s="125">
        <v>42</v>
      </c>
      <c r="B135" s="231" t="s">
        <v>142</v>
      </c>
      <c r="C135" s="127"/>
      <c r="D135" s="127"/>
      <c r="E135" s="127"/>
      <c r="F135" s="128">
        <f t="shared" si="13"/>
        <v>0</v>
      </c>
      <c r="G135" s="127"/>
      <c r="H135" s="127"/>
      <c r="I135" s="127"/>
      <c r="J135" s="127"/>
      <c r="K135" s="127"/>
      <c r="L135" s="128">
        <f t="shared" si="14"/>
        <v>0</v>
      </c>
      <c r="M135" s="127"/>
      <c r="N135" s="127"/>
      <c r="O135" s="127"/>
      <c r="P135" s="127"/>
      <c r="Q135" s="127"/>
      <c r="R135" s="127"/>
      <c r="S135" s="127"/>
      <c r="T135" s="128">
        <f t="shared" si="16"/>
        <v>0</v>
      </c>
      <c r="V135" s="120" t="str">
        <f t="shared" si="15"/>
        <v/>
      </c>
    </row>
    <row r="136" spans="1:22" s="124" customFormat="1" ht="11.25" customHeight="1">
      <c r="A136" s="125">
        <v>43</v>
      </c>
      <c r="B136" s="231" t="s">
        <v>143</v>
      </c>
      <c r="C136" s="127"/>
      <c r="D136" s="127"/>
      <c r="E136" s="127"/>
      <c r="F136" s="128">
        <f t="shared" si="13"/>
        <v>0</v>
      </c>
      <c r="G136" s="127"/>
      <c r="H136" s="127"/>
      <c r="I136" s="127"/>
      <c r="J136" s="127"/>
      <c r="K136" s="127"/>
      <c r="L136" s="128">
        <f t="shared" si="14"/>
        <v>0</v>
      </c>
      <c r="M136" s="127"/>
      <c r="N136" s="127"/>
      <c r="O136" s="127"/>
      <c r="P136" s="127"/>
      <c r="Q136" s="127"/>
      <c r="R136" s="127"/>
      <c r="S136" s="127"/>
      <c r="T136" s="128">
        <f t="shared" si="16"/>
        <v>0</v>
      </c>
      <c r="V136" s="120" t="str">
        <f t="shared" si="15"/>
        <v/>
      </c>
    </row>
    <row r="137" spans="1:22" s="124" customFormat="1" ht="11.25" customHeight="1">
      <c r="A137" s="125">
        <v>44</v>
      </c>
      <c r="B137" s="231" t="s">
        <v>144</v>
      </c>
      <c r="C137" s="127"/>
      <c r="D137" s="127"/>
      <c r="E137" s="127"/>
      <c r="F137" s="128">
        <f t="shared" si="13"/>
        <v>0</v>
      </c>
      <c r="G137" s="127"/>
      <c r="H137" s="127"/>
      <c r="I137" s="127"/>
      <c r="J137" s="127"/>
      <c r="K137" s="127"/>
      <c r="L137" s="128">
        <f t="shared" si="14"/>
        <v>0</v>
      </c>
      <c r="M137" s="127"/>
      <c r="N137" s="127"/>
      <c r="O137" s="127"/>
      <c r="P137" s="127"/>
      <c r="Q137" s="127"/>
      <c r="R137" s="127"/>
      <c r="S137" s="127"/>
      <c r="T137" s="128">
        <f t="shared" si="16"/>
        <v>0</v>
      </c>
      <c r="V137" s="120" t="str">
        <f t="shared" si="15"/>
        <v/>
      </c>
    </row>
    <row r="138" spans="1:22" s="124" customFormat="1" ht="10.5" customHeight="1">
      <c r="A138" s="125">
        <v>45</v>
      </c>
      <c r="B138" s="231" t="s">
        <v>145</v>
      </c>
      <c r="C138" s="127"/>
      <c r="D138" s="127"/>
      <c r="E138" s="127"/>
      <c r="F138" s="128">
        <f t="shared" si="13"/>
        <v>0</v>
      </c>
      <c r="G138" s="127"/>
      <c r="H138" s="127"/>
      <c r="I138" s="127"/>
      <c r="J138" s="127"/>
      <c r="K138" s="127"/>
      <c r="L138" s="128">
        <f t="shared" si="14"/>
        <v>0</v>
      </c>
      <c r="M138" s="127"/>
      <c r="N138" s="127"/>
      <c r="O138" s="127"/>
      <c r="P138" s="127"/>
      <c r="Q138" s="127"/>
      <c r="R138" s="127"/>
      <c r="S138" s="127"/>
      <c r="T138" s="128">
        <f t="shared" si="16"/>
        <v>0</v>
      </c>
      <c r="V138" s="120" t="str">
        <f t="shared" si="15"/>
        <v/>
      </c>
    </row>
    <row r="139" spans="1:22" s="124" customFormat="1" ht="10.5" customHeight="1">
      <c r="A139" s="125">
        <v>46</v>
      </c>
      <c r="B139" s="231" t="s">
        <v>146</v>
      </c>
      <c r="C139" s="127"/>
      <c r="D139" s="127"/>
      <c r="E139" s="127"/>
      <c r="F139" s="128">
        <f t="shared" ref="F139:F142" si="17">SUM(C139:E139)</f>
        <v>0</v>
      </c>
      <c r="G139" s="127"/>
      <c r="H139" s="127"/>
      <c r="I139" s="127"/>
      <c r="J139" s="127"/>
      <c r="K139" s="127"/>
      <c r="L139" s="128">
        <f t="shared" ref="L139:L142" si="18">SUM(H139:K139)</f>
        <v>0</v>
      </c>
      <c r="M139" s="127"/>
      <c r="N139" s="127"/>
      <c r="O139" s="127"/>
      <c r="P139" s="127"/>
      <c r="Q139" s="127"/>
      <c r="R139" s="127"/>
      <c r="S139" s="127"/>
      <c r="T139" s="128">
        <f t="shared" ref="T139:T142" si="19">SUM(M139:S139)</f>
        <v>0</v>
      </c>
      <c r="V139" s="120" t="str">
        <f t="shared" ref="V139:V142" si="20">IF(G139&gt;F139,"Klaida! Negali būti moterų daugiau nei iš viso buvo sportininkų!",IF(T139&gt;F139,"Klaida! Negali būti meistriškumo pakopų daugiau nei iš viso buvo sportininkų!",""))</f>
        <v/>
      </c>
    </row>
    <row r="140" spans="1:22" s="124" customFormat="1" ht="10.5" customHeight="1">
      <c r="A140" s="125">
        <v>47</v>
      </c>
      <c r="B140" s="231" t="s">
        <v>147</v>
      </c>
      <c r="C140" s="127"/>
      <c r="D140" s="127"/>
      <c r="E140" s="127"/>
      <c r="F140" s="128">
        <f t="shared" si="17"/>
        <v>0</v>
      </c>
      <c r="G140" s="127"/>
      <c r="H140" s="127"/>
      <c r="I140" s="127"/>
      <c r="J140" s="127"/>
      <c r="K140" s="127"/>
      <c r="L140" s="128">
        <f t="shared" si="18"/>
        <v>0</v>
      </c>
      <c r="M140" s="127"/>
      <c r="N140" s="127"/>
      <c r="O140" s="127"/>
      <c r="P140" s="127"/>
      <c r="Q140" s="127"/>
      <c r="R140" s="127"/>
      <c r="S140" s="127"/>
      <c r="T140" s="128">
        <f t="shared" si="19"/>
        <v>0</v>
      </c>
      <c r="V140" s="120" t="str">
        <f t="shared" si="20"/>
        <v/>
      </c>
    </row>
    <row r="141" spans="1:22" s="124" customFormat="1" ht="10.5" customHeight="1">
      <c r="A141" s="125">
        <v>48</v>
      </c>
      <c r="B141" s="231" t="s">
        <v>148</v>
      </c>
      <c r="C141" s="127"/>
      <c r="D141" s="127"/>
      <c r="E141" s="127"/>
      <c r="F141" s="128">
        <f t="shared" si="17"/>
        <v>0</v>
      </c>
      <c r="G141" s="127"/>
      <c r="H141" s="127"/>
      <c r="I141" s="127"/>
      <c r="J141" s="127"/>
      <c r="K141" s="127"/>
      <c r="L141" s="128">
        <f t="shared" si="18"/>
        <v>0</v>
      </c>
      <c r="M141" s="127"/>
      <c r="N141" s="127"/>
      <c r="O141" s="127"/>
      <c r="P141" s="127"/>
      <c r="Q141" s="127"/>
      <c r="R141" s="127"/>
      <c r="S141" s="127"/>
      <c r="T141" s="128">
        <f t="shared" si="19"/>
        <v>0</v>
      </c>
      <c r="V141" s="120" t="str">
        <f t="shared" si="20"/>
        <v/>
      </c>
    </row>
    <row r="142" spans="1:22" s="124" customFormat="1" ht="60" customHeight="1">
      <c r="A142" s="125">
        <v>49</v>
      </c>
      <c r="B142" s="231" t="s">
        <v>149</v>
      </c>
      <c r="C142" s="127"/>
      <c r="D142" s="127"/>
      <c r="E142" s="127"/>
      <c r="F142" s="128">
        <f t="shared" si="17"/>
        <v>0</v>
      </c>
      <c r="G142" s="127"/>
      <c r="H142" s="127"/>
      <c r="I142" s="127"/>
      <c r="J142" s="127"/>
      <c r="K142" s="127"/>
      <c r="L142" s="128">
        <f t="shared" si="18"/>
        <v>0</v>
      </c>
      <c r="M142" s="127"/>
      <c r="N142" s="127"/>
      <c r="O142" s="127"/>
      <c r="P142" s="127"/>
      <c r="Q142" s="127"/>
      <c r="R142" s="127"/>
      <c r="S142" s="127"/>
      <c r="T142" s="128">
        <f t="shared" si="19"/>
        <v>0</v>
      </c>
      <c r="V142" s="120" t="str">
        <f t="shared" si="20"/>
        <v/>
      </c>
    </row>
    <row r="143" spans="1:22" s="124" customFormat="1" ht="45.75" customHeight="1">
      <c r="A143" s="125">
        <v>50</v>
      </c>
      <c r="B143" s="231" t="s">
        <v>150</v>
      </c>
      <c r="C143" s="127"/>
      <c r="D143" s="127"/>
      <c r="E143" s="127"/>
      <c r="F143" s="128">
        <f t="shared" si="13"/>
        <v>0</v>
      </c>
      <c r="G143" s="127"/>
      <c r="H143" s="127"/>
      <c r="I143" s="127"/>
      <c r="J143" s="127"/>
      <c r="K143" s="127"/>
      <c r="L143" s="128">
        <f t="shared" si="14"/>
        <v>0</v>
      </c>
      <c r="M143" s="127"/>
      <c r="N143" s="127"/>
      <c r="O143" s="127"/>
      <c r="P143" s="127"/>
      <c r="Q143" s="127"/>
      <c r="R143" s="127"/>
      <c r="S143" s="127"/>
      <c r="T143" s="128">
        <f t="shared" si="16"/>
        <v>0</v>
      </c>
      <c r="V143" s="120" t="str">
        <f t="shared" si="15"/>
        <v/>
      </c>
    </row>
    <row r="144" spans="1:22" s="124" customFormat="1" ht="11.25" customHeight="1">
      <c r="A144" s="125"/>
      <c r="B144" s="129" t="s">
        <v>151</v>
      </c>
      <c r="C144" s="130">
        <f>SUM(C94:C143)</f>
        <v>69</v>
      </c>
      <c r="D144" s="130">
        <f t="shared" ref="D144:T144" si="21">SUM(D94:D143)</f>
        <v>0</v>
      </c>
      <c r="E144" s="130">
        <f t="shared" si="21"/>
        <v>0</v>
      </c>
      <c r="F144" s="130">
        <f t="shared" si="21"/>
        <v>69</v>
      </c>
      <c r="G144" s="130">
        <f t="shared" si="21"/>
        <v>42</v>
      </c>
      <c r="H144" s="130">
        <f t="shared" si="21"/>
        <v>1</v>
      </c>
      <c r="I144" s="130">
        <f t="shared" si="21"/>
        <v>1</v>
      </c>
      <c r="J144" s="130">
        <f t="shared" si="21"/>
        <v>7</v>
      </c>
      <c r="K144" s="130">
        <f t="shared" si="21"/>
        <v>0</v>
      </c>
      <c r="L144" s="130">
        <f t="shared" si="21"/>
        <v>9</v>
      </c>
      <c r="M144" s="130">
        <f t="shared" si="21"/>
        <v>7</v>
      </c>
      <c r="N144" s="130">
        <f t="shared" si="21"/>
        <v>1</v>
      </c>
      <c r="O144" s="130">
        <f t="shared" si="21"/>
        <v>0</v>
      </c>
      <c r="P144" s="130">
        <f t="shared" si="21"/>
        <v>4</v>
      </c>
      <c r="Q144" s="130">
        <f t="shared" si="21"/>
        <v>19</v>
      </c>
      <c r="R144" s="130">
        <f t="shared" si="21"/>
        <v>3</v>
      </c>
      <c r="S144" s="130">
        <f t="shared" si="21"/>
        <v>3</v>
      </c>
      <c r="T144" s="130">
        <f t="shared" si="21"/>
        <v>37</v>
      </c>
      <c r="V144" s="120" t="str">
        <f t="shared" si="15"/>
        <v/>
      </c>
    </row>
    <row r="145" spans="1:22" s="124" customFormat="1" ht="12" customHeight="1">
      <c r="A145" s="125"/>
      <c r="B145" s="131" t="s">
        <v>96</v>
      </c>
      <c r="C145" s="132"/>
      <c r="D145" s="132"/>
      <c r="E145" s="128"/>
      <c r="F145" s="128"/>
      <c r="G145" s="132"/>
      <c r="H145" s="132"/>
      <c r="I145" s="132"/>
      <c r="J145" s="132"/>
      <c r="K145" s="132"/>
      <c r="L145" s="128"/>
      <c r="M145" s="132"/>
      <c r="N145" s="132"/>
      <c r="O145" s="132"/>
      <c r="P145" s="132"/>
      <c r="Q145" s="132"/>
      <c r="R145" s="132"/>
      <c r="S145" s="132"/>
      <c r="T145" s="128"/>
      <c r="V145" s="120"/>
    </row>
    <row r="146" spans="1:22" s="124" customFormat="1" ht="12.75" customHeight="1">
      <c r="A146" s="125">
        <v>1</v>
      </c>
      <c r="B146" s="126" t="s">
        <v>97</v>
      </c>
      <c r="C146" s="127">
        <v>69</v>
      </c>
      <c r="D146" s="127"/>
      <c r="E146" s="127"/>
      <c r="F146" s="128">
        <f t="shared" ref="F146:F148" si="22">SUM(C146:E146)</f>
        <v>69</v>
      </c>
      <c r="G146" s="127">
        <v>42</v>
      </c>
      <c r="H146" s="127">
        <v>1</v>
      </c>
      <c r="I146" s="127">
        <v>1</v>
      </c>
      <c r="J146" s="127">
        <v>7</v>
      </c>
      <c r="K146" s="127"/>
      <c r="L146" s="128">
        <f>SUM(H146:K146)</f>
        <v>9</v>
      </c>
      <c r="M146" s="127">
        <v>7</v>
      </c>
      <c r="N146" s="127">
        <v>1</v>
      </c>
      <c r="O146" s="127"/>
      <c r="P146" s="127">
        <v>4</v>
      </c>
      <c r="Q146" s="127">
        <v>19</v>
      </c>
      <c r="R146" s="127">
        <v>3</v>
      </c>
      <c r="S146" s="127">
        <v>3</v>
      </c>
      <c r="T146" s="128">
        <f t="shared" si="16"/>
        <v>37</v>
      </c>
      <c r="V146" s="120" t="str">
        <f t="shared" si="15"/>
        <v/>
      </c>
    </row>
    <row r="147" spans="1:22" s="124" customFormat="1" ht="11.25" customHeight="1">
      <c r="A147" s="125">
        <v>2</v>
      </c>
      <c r="B147" s="126" t="s">
        <v>98</v>
      </c>
      <c r="C147" s="127"/>
      <c r="D147" s="127"/>
      <c r="E147" s="127"/>
      <c r="F147" s="128">
        <f t="shared" si="22"/>
        <v>0</v>
      </c>
      <c r="G147" s="127"/>
      <c r="H147" s="127"/>
      <c r="I147" s="127"/>
      <c r="J147" s="127"/>
      <c r="K147" s="127"/>
      <c r="L147" s="128">
        <f>SUM(H147:K147)</f>
        <v>0</v>
      </c>
      <c r="M147" s="127"/>
      <c r="N147" s="127"/>
      <c r="O147" s="127"/>
      <c r="P147" s="127"/>
      <c r="Q147" s="127"/>
      <c r="R147" s="127"/>
      <c r="S147" s="127"/>
      <c r="T147" s="128">
        <f t="shared" si="16"/>
        <v>0</v>
      </c>
      <c r="V147" s="120" t="str">
        <f t="shared" si="15"/>
        <v/>
      </c>
    </row>
    <row r="148" spans="1:22" s="124" customFormat="1" ht="11.25" customHeight="1">
      <c r="A148" s="125">
        <v>3</v>
      </c>
      <c r="B148" s="134" t="s">
        <v>99</v>
      </c>
      <c r="C148" s="127"/>
      <c r="D148" s="127"/>
      <c r="E148" s="127"/>
      <c r="F148" s="128">
        <f t="shared" si="22"/>
        <v>0</v>
      </c>
      <c r="G148" s="127"/>
      <c r="H148" s="127"/>
      <c r="I148" s="127"/>
      <c r="J148" s="127"/>
      <c r="K148" s="127"/>
      <c r="L148" s="128">
        <f>SUM(H148:K148)</f>
        <v>0</v>
      </c>
      <c r="M148" s="127"/>
      <c r="N148" s="127"/>
      <c r="O148" s="127"/>
      <c r="P148" s="127"/>
      <c r="Q148" s="127"/>
      <c r="R148" s="127"/>
      <c r="S148" s="127"/>
      <c r="T148" s="128">
        <f t="shared" si="16"/>
        <v>0</v>
      </c>
      <c r="V148" s="120" t="str">
        <f t="shared" si="15"/>
        <v/>
      </c>
    </row>
    <row r="149" spans="1:22" s="124" customFormat="1" ht="11.25" customHeight="1">
      <c r="A149" s="125"/>
      <c r="B149" s="141" t="s">
        <v>95</v>
      </c>
      <c r="C149" s="138">
        <f t="shared" ref="C149:S149" si="23">SUM(C146:C148)</f>
        <v>69</v>
      </c>
      <c r="D149" s="138">
        <f t="shared" si="23"/>
        <v>0</v>
      </c>
      <c r="E149" s="138">
        <f t="shared" si="23"/>
        <v>0</v>
      </c>
      <c r="F149" s="138">
        <f t="shared" si="23"/>
        <v>69</v>
      </c>
      <c r="G149" s="138">
        <f t="shared" si="23"/>
        <v>42</v>
      </c>
      <c r="H149" s="138">
        <f t="shared" si="23"/>
        <v>1</v>
      </c>
      <c r="I149" s="138">
        <f t="shared" si="23"/>
        <v>1</v>
      </c>
      <c r="J149" s="138">
        <f t="shared" si="23"/>
        <v>7</v>
      </c>
      <c r="K149" s="138">
        <f t="shared" si="23"/>
        <v>0</v>
      </c>
      <c r="L149" s="138">
        <f t="shared" si="23"/>
        <v>9</v>
      </c>
      <c r="M149" s="138">
        <f t="shared" si="23"/>
        <v>7</v>
      </c>
      <c r="N149" s="138">
        <f t="shared" si="23"/>
        <v>1</v>
      </c>
      <c r="O149" s="138">
        <f t="shared" si="23"/>
        <v>0</v>
      </c>
      <c r="P149" s="138">
        <f t="shared" si="23"/>
        <v>4</v>
      </c>
      <c r="Q149" s="138">
        <f>SUM(Q146:Q148)</f>
        <v>19</v>
      </c>
      <c r="R149" s="138">
        <f>SUM(R146:R148)</f>
        <v>3</v>
      </c>
      <c r="S149" s="138">
        <f t="shared" si="23"/>
        <v>3</v>
      </c>
      <c r="T149" s="138">
        <f>SUM(T146:T148)</f>
        <v>37</v>
      </c>
      <c r="U149" s="195"/>
      <c r="V149" s="285" t="str">
        <f>IF(AND(C144=C149,D144=D149,E144=E149,G144=G149,H144=H149,I144=I149,J144=J149,K144=K149,M144=M149,N144=N149,O144=O149,P144=P149,Q144=Q149,R144=R149,S144=S149),"","Eilutė nesutampa!!!  Šis pranešimas išnyks teisingai suvedus duomenis. Paskirstymas pagal sporto padalinius turi sutapti su 136 eilute")</f>
        <v/>
      </c>
    </row>
    <row r="150" spans="1:22" s="124" customFormat="1" ht="15" customHeight="1">
      <c r="A150" s="125"/>
      <c r="B150" s="405" t="s">
        <v>152</v>
      </c>
      <c r="C150" s="403"/>
      <c r="D150" s="403"/>
      <c r="E150" s="403"/>
      <c r="F150" s="403"/>
      <c r="G150" s="403"/>
      <c r="H150" s="403"/>
      <c r="I150" s="403"/>
      <c r="J150" s="403"/>
      <c r="K150" s="403"/>
      <c r="L150" s="403"/>
      <c r="M150" s="403"/>
      <c r="N150" s="403"/>
      <c r="O150" s="403"/>
      <c r="P150" s="403"/>
      <c r="Q150" s="403"/>
      <c r="R150" s="403"/>
      <c r="S150" s="403"/>
      <c r="T150" s="404"/>
      <c r="V150" s="120"/>
    </row>
    <row r="151" spans="1:22" s="124" customFormat="1" ht="11.25" customHeight="1">
      <c r="A151" s="125">
        <v>1</v>
      </c>
      <c r="B151" s="126" t="s">
        <v>153</v>
      </c>
      <c r="C151" s="127">
        <v>1</v>
      </c>
      <c r="D151" s="127">
        <v>1</v>
      </c>
      <c r="E151" s="127"/>
      <c r="F151" s="128">
        <f t="shared" ref="F151:F154" si="24">SUM(C151:E151)</f>
        <v>2</v>
      </c>
      <c r="G151" s="127"/>
      <c r="H151" s="127"/>
      <c r="I151" s="127"/>
      <c r="J151" s="127"/>
      <c r="K151" s="127"/>
      <c r="L151" s="128">
        <f>SUM(H151:K151)</f>
        <v>0</v>
      </c>
      <c r="M151" s="127"/>
      <c r="N151" s="127"/>
      <c r="O151" s="127"/>
      <c r="P151" s="127"/>
      <c r="Q151" s="127"/>
      <c r="R151" s="127"/>
      <c r="S151" s="127"/>
      <c r="T151" s="128">
        <f>SUM(M151:S151)</f>
        <v>0</v>
      </c>
      <c r="V151" s="120" t="str">
        <f t="shared" si="15"/>
        <v/>
      </c>
    </row>
    <row r="152" spans="1:22" s="124" customFormat="1" ht="11.25" customHeight="1">
      <c r="A152" s="125">
        <v>2</v>
      </c>
      <c r="B152" s="126" t="s">
        <v>154</v>
      </c>
      <c r="C152" s="127">
        <v>2</v>
      </c>
      <c r="D152" s="127"/>
      <c r="E152" s="127"/>
      <c r="F152" s="128">
        <f t="shared" si="24"/>
        <v>2</v>
      </c>
      <c r="G152" s="127"/>
      <c r="H152" s="127"/>
      <c r="I152" s="127"/>
      <c r="J152" s="127"/>
      <c r="K152" s="127"/>
      <c r="L152" s="128">
        <f>SUM(H152:K152)</f>
        <v>0</v>
      </c>
      <c r="M152" s="127"/>
      <c r="N152" s="127"/>
      <c r="O152" s="127"/>
      <c r="P152" s="127"/>
      <c r="Q152" s="127"/>
      <c r="R152" s="127"/>
      <c r="S152" s="127"/>
      <c r="T152" s="128">
        <f>SUM(M152:S152)</f>
        <v>0</v>
      </c>
      <c r="V152" s="120" t="str">
        <f t="shared" si="15"/>
        <v/>
      </c>
    </row>
    <row r="153" spans="1:22" s="124" customFormat="1" ht="11.25" customHeight="1">
      <c r="A153" s="125">
        <v>3</v>
      </c>
      <c r="B153" s="126" t="s">
        <v>155</v>
      </c>
      <c r="C153" s="127">
        <v>6</v>
      </c>
      <c r="D153" s="127">
        <v>5</v>
      </c>
      <c r="E153" s="127"/>
      <c r="F153" s="128">
        <f t="shared" si="24"/>
        <v>11</v>
      </c>
      <c r="G153" s="127"/>
      <c r="H153" s="127"/>
      <c r="I153" s="127"/>
      <c r="J153" s="127"/>
      <c r="K153" s="127"/>
      <c r="L153" s="128">
        <f>SUM(H153:K153)</f>
        <v>0</v>
      </c>
      <c r="M153" s="127"/>
      <c r="N153" s="127"/>
      <c r="O153" s="127"/>
      <c r="P153" s="127"/>
      <c r="Q153" s="127"/>
      <c r="R153" s="127"/>
      <c r="S153" s="127"/>
      <c r="T153" s="128">
        <f>SUM(M153:S153)</f>
        <v>0</v>
      </c>
      <c r="V153" s="120" t="str">
        <f t="shared" si="15"/>
        <v/>
      </c>
    </row>
    <row r="154" spans="1:22" s="124" customFormat="1" ht="11.25" customHeight="1">
      <c r="A154" s="125">
        <v>4</v>
      </c>
      <c r="B154" s="126" t="s">
        <v>156</v>
      </c>
      <c r="C154" s="127">
        <v>57</v>
      </c>
      <c r="D154" s="127"/>
      <c r="E154" s="127"/>
      <c r="F154" s="128">
        <f t="shared" si="24"/>
        <v>57</v>
      </c>
      <c r="G154" s="127">
        <v>7</v>
      </c>
      <c r="H154" s="127">
        <v>4</v>
      </c>
      <c r="I154" s="127"/>
      <c r="J154" s="127"/>
      <c r="K154" s="127"/>
      <c r="L154" s="128">
        <f>SUM(H154:K154)</f>
        <v>4</v>
      </c>
      <c r="M154" s="127"/>
      <c r="N154" s="127"/>
      <c r="O154" s="127"/>
      <c r="P154" s="127"/>
      <c r="Q154" s="127"/>
      <c r="R154" s="127"/>
      <c r="S154" s="127"/>
      <c r="T154" s="128">
        <f>SUM(M154:S154)</f>
        <v>0</v>
      </c>
      <c r="V154" s="120" t="str">
        <f t="shared" si="15"/>
        <v/>
      </c>
    </row>
    <row r="155" spans="1:22" s="124" customFormat="1" ht="12.75" customHeight="1">
      <c r="A155" s="125"/>
      <c r="B155" s="129" t="s">
        <v>157</v>
      </c>
      <c r="C155" s="130">
        <f>SUM(C151:C154)</f>
        <v>66</v>
      </c>
      <c r="D155" s="130">
        <f t="shared" ref="D155:T155" si="25">SUM(D151:D154)</f>
        <v>6</v>
      </c>
      <c r="E155" s="130">
        <f t="shared" si="25"/>
        <v>0</v>
      </c>
      <c r="F155" s="130">
        <f t="shared" si="25"/>
        <v>72</v>
      </c>
      <c r="G155" s="130">
        <f t="shared" si="25"/>
        <v>7</v>
      </c>
      <c r="H155" s="130">
        <f t="shared" si="25"/>
        <v>4</v>
      </c>
      <c r="I155" s="130">
        <f t="shared" si="25"/>
        <v>0</v>
      </c>
      <c r="J155" s="130">
        <f t="shared" si="25"/>
        <v>0</v>
      </c>
      <c r="K155" s="130">
        <f t="shared" si="25"/>
        <v>0</v>
      </c>
      <c r="L155" s="130">
        <f t="shared" si="25"/>
        <v>4</v>
      </c>
      <c r="M155" s="130">
        <f t="shared" si="25"/>
        <v>0</v>
      </c>
      <c r="N155" s="130">
        <f t="shared" si="25"/>
        <v>0</v>
      </c>
      <c r="O155" s="130">
        <f t="shared" si="25"/>
        <v>0</v>
      </c>
      <c r="P155" s="130">
        <f t="shared" si="25"/>
        <v>0</v>
      </c>
      <c r="Q155" s="130">
        <f>SUM(Q151:Q154)</f>
        <v>0</v>
      </c>
      <c r="R155" s="130">
        <f>SUM(R151:R154)</f>
        <v>0</v>
      </c>
      <c r="S155" s="130">
        <f t="shared" si="25"/>
        <v>0</v>
      </c>
      <c r="T155" s="130">
        <f t="shared" si="25"/>
        <v>0</v>
      </c>
      <c r="V155" s="120" t="str">
        <f t="shared" si="15"/>
        <v/>
      </c>
    </row>
    <row r="156" spans="1:22" s="124" customFormat="1" ht="12" customHeight="1">
      <c r="A156" s="125"/>
      <c r="B156" s="131" t="s">
        <v>96</v>
      </c>
      <c r="C156" s="132"/>
      <c r="D156" s="132"/>
      <c r="E156" s="128"/>
      <c r="F156" s="128"/>
      <c r="G156" s="132"/>
      <c r="H156" s="132"/>
      <c r="I156" s="132"/>
      <c r="J156" s="132"/>
      <c r="K156" s="132"/>
      <c r="L156" s="128"/>
      <c r="M156" s="132"/>
      <c r="N156" s="132"/>
      <c r="O156" s="132"/>
      <c r="P156" s="132"/>
      <c r="Q156" s="132"/>
      <c r="R156" s="132"/>
      <c r="S156" s="132"/>
      <c r="T156" s="128"/>
      <c r="V156" s="120"/>
    </row>
    <row r="157" spans="1:22" s="124" customFormat="1" ht="12.75" customHeight="1">
      <c r="A157" s="125">
        <v>1</v>
      </c>
      <c r="B157" s="126" t="s">
        <v>97</v>
      </c>
      <c r="C157" s="127">
        <v>66</v>
      </c>
      <c r="D157" s="127">
        <v>6</v>
      </c>
      <c r="E157" s="127"/>
      <c r="F157" s="128">
        <f t="shared" ref="F157:F159" si="26">SUM(C157:E157)</f>
        <v>72</v>
      </c>
      <c r="G157" s="127">
        <v>7</v>
      </c>
      <c r="H157" s="127">
        <v>4</v>
      </c>
      <c r="I157" s="127"/>
      <c r="J157" s="127"/>
      <c r="K157" s="127"/>
      <c r="L157" s="128">
        <f>SUM(H157:K157)</f>
        <v>4</v>
      </c>
      <c r="M157" s="127"/>
      <c r="N157" s="127"/>
      <c r="O157" s="127"/>
      <c r="P157" s="127"/>
      <c r="Q157" s="127"/>
      <c r="R157" s="127"/>
      <c r="S157" s="127"/>
      <c r="T157" s="128">
        <f>SUM(M157:S157)</f>
        <v>0</v>
      </c>
      <c r="V157" s="120" t="str">
        <f t="shared" si="15"/>
        <v/>
      </c>
    </row>
    <row r="158" spans="1:22" s="124" customFormat="1" ht="11.25" customHeight="1">
      <c r="A158" s="125">
        <v>2</v>
      </c>
      <c r="B158" s="126" t="s">
        <v>98</v>
      </c>
      <c r="C158" s="127"/>
      <c r="D158" s="127"/>
      <c r="E158" s="127"/>
      <c r="F158" s="128">
        <f t="shared" si="26"/>
        <v>0</v>
      </c>
      <c r="G158" s="127"/>
      <c r="H158" s="127"/>
      <c r="I158" s="127"/>
      <c r="J158" s="127"/>
      <c r="K158" s="127"/>
      <c r="L158" s="128">
        <f>SUM(H158:K158)</f>
        <v>0</v>
      </c>
      <c r="M158" s="127"/>
      <c r="N158" s="127"/>
      <c r="O158" s="127"/>
      <c r="P158" s="127"/>
      <c r="Q158" s="127"/>
      <c r="R158" s="127"/>
      <c r="S158" s="127"/>
      <c r="T158" s="128">
        <f>SUM(M158:S158)</f>
        <v>0</v>
      </c>
      <c r="V158" s="120" t="str">
        <f t="shared" si="15"/>
        <v/>
      </c>
    </row>
    <row r="159" spans="1:22" s="124" customFormat="1" ht="11.25" customHeight="1">
      <c r="A159" s="125">
        <v>3</v>
      </c>
      <c r="B159" s="134" t="s">
        <v>99</v>
      </c>
      <c r="C159" s="127"/>
      <c r="D159" s="127"/>
      <c r="E159" s="127"/>
      <c r="F159" s="128">
        <f t="shared" si="26"/>
        <v>0</v>
      </c>
      <c r="G159" s="127"/>
      <c r="H159" s="127"/>
      <c r="I159" s="127"/>
      <c r="J159" s="127"/>
      <c r="K159" s="127"/>
      <c r="L159" s="128">
        <f>SUM(H159:K159)</f>
        <v>0</v>
      </c>
      <c r="M159" s="127"/>
      <c r="N159" s="127"/>
      <c r="O159" s="127"/>
      <c r="P159" s="127"/>
      <c r="Q159" s="127"/>
      <c r="R159" s="127"/>
      <c r="S159" s="127"/>
      <c r="T159" s="128">
        <f>SUM(M159:S159)</f>
        <v>0</v>
      </c>
      <c r="V159" s="120" t="str">
        <f t="shared" si="15"/>
        <v/>
      </c>
    </row>
    <row r="160" spans="1:22" s="124" customFormat="1" ht="11.25" customHeight="1">
      <c r="A160" s="125"/>
      <c r="B160" s="141" t="s">
        <v>95</v>
      </c>
      <c r="C160" s="138">
        <f t="shared" ref="C160:T160" si="27">SUM(C157:C159)</f>
        <v>66</v>
      </c>
      <c r="D160" s="138">
        <f t="shared" si="27"/>
        <v>6</v>
      </c>
      <c r="E160" s="138">
        <f t="shared" si="27"/>
        <v>0</v>
      </c>
      <c r="F160" s="138">
        <f t="shared" si="27"/>
        <v>72</v>
      </c>
      <c r="G160" s="138">
        <f t="shared" si="27"/>
        <v>7</v>
      </c>
      <c r="H160" s="138">
        <f t="shared" si="27"/>
        <v>4</v>
      </c>
      <c r="I160" s="138">
        <f t="shared" si="27"/>
        <v>0</v>
      </c>
      <c r="J160" s="138">
        <f t="shared" si="27"/>
        <v>0</v>
      </c>
      <c r="K160" s="138">
        <f t="shared" si="27"/>
        <v>0</v>
      </c>
      <c r="L160" s="138">
        <f t="shared" si="27"/>
        <v>4</v>
      </c>
      <c r="M160" s="138">
        <f t="shared" si="27"/>
        <v>0</v>
      </c>
      <c r="N160" s="138">
        <f t="shared" si="27"/>
        <v>0</v>
      </c>
      <c r="O160" s="138">
        <f t="shared" si="27"/>
        <v>0</v>
      </c>
      <c r="P160" s="138">
        <f t="shared" si="27"/>
        <v>0</v>
      </c>
      <c r="Q160" s="138">
        <f>SUM(Q157:Q159)</f>
        <v>0</v>
      </c>
      <c r="R160" s="138">
        <f>SUM(R157:R159)</f>
        <v>0</v>
      </c>
      <c r="S160" s="138">
        <f t="shared" si="27"/>
        <v>0</v>
      </c>
      <c r="T160" s="138">
        <f t="shared" si="27"/>
        <v>0</v>
      </c>
      <c r="U160" s="195"/>
      <c r="V160" s="285" t="str">
        <f>IF(AND(C155=C160,D155=D160,E155=E160,G155=G160,H155=H160,I155=I160,J155=J160,K155=K160,M155=M160,N155=N160,O155=O160,P155=P160,Q155=Q160,R155=R160,S155=S160),"","Eilutė nesutampa!!!  Šis pranešimas išnyks teisingai suvedus duomenis. Paskirstymas pagal sporto padalinius turi sutapti su 147 eilute")</f>
        <v/>
      </c>
    </row>
    <row r="161" spans="1:22" s="124" customFormat="1" ht="11.25" customHeight="1">
      <c r="A161" s="406"/>
      <c r="B161" s="407"/>
      <c r="C161" s="407"/>
      <c r="D161" s="407"/>
      <c r="E161" s="407"/>
      <c r="F161" s="407"/>
      <c r="G161" s="407"/>
      <c r="H161" s="407"/>
      <c r="I161" s="407"/>
      <c r="J161" s="407"/>
      <c r="K161" s="407"/>
      <c r="L161" s="407"/>
      <c r="M161" s="407"/>
      <c r="N161" s="407"/>
      <c r="O161" s="407"/>
      <c r="P161" s="407"/>
      <c r="Q161" s="407"/>
      <c r="R161" s="407"/>
      <c r="S161" s="407"/>
      <c r="T161" s="408"/>
    </row>
    <row r="162" spans="1:22" s="124" customFormat="1" ht="15.75" customHeight="1">
      <c r="A162" s="125"/>
      <c r="B162" s="400" t="s">
        <v>158</v>
      </c>
      <c r="C162" s="401"/>
      <c r="D162" s="401"/>
      <c r="E162" s="401"/>
      <c r="F162" s="401"/>
      <c r="G162" s="401"/>
      <c r="H162" s="401"/>
      <c r="I162" s="401"/>
      <c r="J162" s="401"/>
      <c r="K162" s="401"/>
      <c r="L162" s="401"/>
      <c r="M162" s="401"/>
      <c r="N162" s="401"/>
      <c r="O162" s="401"/>
      <c r="P162" s="401"/>
      <c r="Q162" s="401"/>
      <c r="R162" s="401"/>
      <c r="S162" s="401"/>
      <c r="T162" s="402"/>
    </row>
    <row r="163" spans="1:22" s="124" customFormat="1" ht="12.75" customHeight="1">
      <c r="A163" s="125">
        <v>1</v>
      </c>
      <c r="B163" s="126" t="s">
        <v>97</v>
      </c>
      <c r="C163" s="132">
        <f>C89+C146+C157</f>
        <v>3173</v>
      </c>
      <c r="D163" s="132">
        <f t="shared" ref="D163:T163" si="28">D89+D146+D157</f>
        <v>48</v>
      </c>
      <c r="E163" s="132">
        <f t="shared" ref="E163:F165" si="29">E89+E146+E157</f>
        <v>0</v>
      </c>
      <c r="F163" s="132">
        <f t="shared" si="29"/>
        <v>3221</v>
      </c>
      <c r="G163" s="132">
        <f t="shared" si="28"/>
        <v>995</v>
      </c>
      <c r="H163" s="132">
        <f t="shared" si="28"/>
        <v>96</v>
      </c>
      <c r="I163" s="132">
        <f t="shared" si="28"/>
        <v>81</v>
      </c>
      <c r="J163" s="132">
        <f t="shared" si="28"/>
        <v>73</v>
      </c>
      <c r="K163" s="132">
        <f t="shared" si="28"/>
        <v>9</v>
      </c>
      <c r="L163" s="132">
        <f t="shared" si="28"/>
        <v>259</v>
      </c>
      <c r="M163" s="132">
        <f t="shared" si="28"/>
        <v>214</v>
      </c>
      <c r="N163" s="132">
        <f t="shared" si="28"/>
        <v>122</v>
      </c>
      <c r="O163" s="132">
        <f t="shared" si="28"/>
        <v>145</v>
      </c>
      <c r="P163" s="132">
        <f t="shared" si="28"/>
        <v>202</v>
      </c>
      <c r="Q163" s="132">
        <f t="shared" si="28"/>
        <v>116</v>
      </c>
      <c r="R163" s="132">
        <f t="shared" si="28"/>
        <v>31</v>
      </c>
      <c r="S163" s="132">
        <f t="shared" si="28"/>
        <v>12</v>
      </c>
      <c r="T163" s="132">
        <f t="shared" si="28"/>
        <v>842</v>
      </c>
    </row>
    <row r="164" spans="1:22" s="124" customFormat="1" ht="11.25" customHeight="1">
      <c r="A164" s="125">
        <v>2</v>
      </c>
      <c r="B164" s="126" t="s">
        <v>98</v>
      </c>
      <c r="C164" s="132">
        <f t="shared" ref="C164:T164" si="30">C90+C147+C158</f>
        <v>0</v>
      </c>
      <c r="D164" s="132">
        <f t="shared" si="30"/>
        <v>0</v>
      </c>
      <c r="E164" s="132">
        <f t="shared" si="29"/>
        <v>0</v>
      </c>
      <c r="F164" s="132">
        <f t="shared" si="29"/>
        <v>0</v>
      </c>
      <c r="G164" s="132">
        <f t="shared" si="30"/>
        <v>0</v>
      </c>
      <c r="H164" s="132">
        <f t="shared" si="30"/>
        <v>0</v>
      </c>
      <c r="I164" s="132">
        <f t="shared" si="30"/>
        <v>0</v>
      </c>
      <c r="J164" s="132">
        <f t="shared" si="30"/>
        <v>0</v>
      </c>
      <c r="K164" s="132">
        <f t="shared" si="30"/>
        <v>0</v>
      </c>
      <c r="L164" s="132">
        <f t="shared" si="30"/>
        <v>0</v>
      </c>
      <c r="M164" s="132">
        <f t="shared" si="30"/>
        <v>0</v>
      </c>
      <c r="N164" s="132">
        <f t="shared" si="30"/>
        <v>0</v>
      </c>
      <c r="O164" s="132">
        <f t="shared" si="30"/>
        <v>0</v>
      </c>
      <c r="P164" s="132">
        <f t="shared" si="30"/>
        <v>0</v>
      </c>
      <c r="Q164" s="132">
        <f t="shared" si="30"/>
        <v>0</v>
      </c>
      <c r="R164" s="132">
        <f t="shared" si="30"/>
        <v>0</v>
      </c>
      <c r="S164" s="132">
        <f t="shared" si="30"/>
        <v>0</v>
      </c>
      <c r="T164" s="132">
        <f t="shared" si="30"/>
        <v>0</v>
      </c>
    </row>
    <row r="165" spans="1:22" s="124" customFormat="1" ht="11.25" customHeight="1">
      <c r="A165" s="125">
        <v>3</v>
      </c>
      <c r="B165" s="134" t="s">
        <v>99</v>
      </c>
      <c r="C165" s="132">
        <f t="shared" ref="C165:T165" si="31">C91+C148+C159</f>
        <v>0</v>
      </c>
      <c r="D165" s="132">
        <f t="shared" si="31"/>
        <v>0</v>
      </c>
      <c r="E165" s="132">
        <f t="shared" si="29"/>
        <v>0</v>
      </c>
      <c r="F165" s="132">
        <f t="shared" si="29"/>
        <v>0</v>
      </c>
      <c r="G165" s="132">
        <f t="shared" si="31"/>
        <v>0</v>
      </c>
      <c r="H165" s="132">
        <f t="shared" si="31"/>
        <v>0</v>
      </c>
      <c r="I165" s="132">
        <f t="shared" si="31"/>
        <v>0</v>
      </c>
      <c r="J165" s="132">
        <f t="shared" si="31"/>
        <v>0</v>
      </c>
      <c r="K165" s="132">
        <f t="shared" si="31"/>
        <v>0</v>
      </c>
      <c r="L165" s="132">
        <f t="shared" si="31"/>
        <v>0</v>
      </c>
      <c r="M165" s="132">
        <f t="shared" si="31"/>
        <v>0</v>
      </c>
      <c r="N165" s="132">
        <f t="shared" si="31"/>
        <v>0</v>
      </c>
      <c r="O165" s="132">
        <f t="shared" si="31"/>
        <v>0</v>
      </c>
      <c r="P165" s="132">
        <f t="shared" si="31"/>
        <v>0</v>
      </c>
      <c r="Q165" s="132">
        <f t="shared" si="31"/>
        <v>0</v>
      </c>
      <c r="R165" s="132">
        <f t="shared" si="31"/>
        <v>0</v>
      </c>
      <c r="S165" s="132">
        <f t="shared" si="31"/>
        <v>0</v>
      </c>
      <c r="T165" s="132">
        <f t="shared" si="31"/>
        <v>0</v>
      </c>
    </row>
    <row r="166" spans="1:22" s="124" customFormat="1" ht="11.25" customHeight="1">
      <c r="A166" s="125"/>
      <c r="B166" s="141" t="s">
        <v>95</v>
      </c>
      <c r="C166" s="138">
        <f>SUM(C163:C165)</f>
        <v>3173</v>
      </c>
      <c r="D166" s="138">
        <f t="shared" ref="D166:T166" si="32">SUM(D163:D165)</f>
        <v>48</v>
      </c>
      <c r="E166" s="138">
        <f>SUM(E163:E165)</f>
        <v>0</v>
      </c>
      <c r="F166" s="138">
        <f>SUM(F163:F165)</f>
        <v>3221</v>
      </c>
      <c r="G166" s="138">
        <f t="shared" si="32"/>
        <v>995</v>
      </c>
      <c r="H166" s="138">
        <f t="shared" si="32"/>
        <v>96</v>
      </c>
      <c r="I166" s="138">
        <f t="shared" si="32"/>
        <v>81</v>
      </c>
      <c r="J166" s="138">
        <f t="shared" si="32"/>
        <v>73</v>
      </c>
      <c r="K166" s="138">
        <f t="shared" si="32"/>
        <v>9</v>
      </c>
      <c r="L166" s="138">
        <f t="shared" si="32"/>
        <v>259</v>
      </c>
      <c r="M166" s="138">
        <f t="shared" si="32"/>
        <v>214</v>
      </c>
      <c r="N166" s="138">
        <f t="shared" si="32"/>
        <v>122</v>
      </c>
      <c r="O166" s="138">
        <f t="shared" si="32"/>
        <v>145</v>
      </c>
      <c r="P166" s="138">
        <f t="shared" si="32"/>
        <v>202</v>
      </c>
      <c r="Q166" s="138">
        <f>SUM(Q163:Q165)</f>
        <v>116</v>
      </c>
      <c r="R166" s="138">
        <f>SUM(R163:R165)</f>
        <v>31</v>
      </c>
      <c r="S166" s="138">
        <f t="shared" si="32"/>
        <v>12</v>
      </c>
      <c r="T166" s="138">
        <f t="shared" si="32"/>
        <v>842</v>
      </c>
    </row>
    <row r="167" spans="1:22" ht="19.5" customHeight="1">
      <c r="A167" s="142"/>
      <c r="B167" s="143" t="s">
        <v>159</v>
      </c>
      <c r="C167" s="194">
        <f>C87+C144+C155</f>
        <v>3173</v>
      </c>
      <c r="D167" s="194">
        <f t="shared" ref="D167:T167" si="33">D87+D144+D155</f>
        <v>48</v>
      </c>
      <c r="E167" s="194">
        <f>E87+E144+E155</f>
        <v>0</v>
      </c>
      <c r="F167" s="194">
        <f>F87+F144+F155</f>
        <v>3221</v>
      </c>
      <c r="G167" s="194">
        <f t="shared" si="33"/>
        <v>995</v>
      </c>
      <c r="H167" s="194">
        <f t="shared" si="33"/>
        <v>96</v>
      </c>
      <c r="I167" s="194">
        <f t="shared" si="33"/>
        <v>81</v>
      </c>
      <c r="J167" s="194">
        <f t="shared" si="33"/>
        <v>73</v>
      </c>
      <c r="K167" s="194">
        <f t="shared" si="33"/>
        <v>9</v>
      </c>
      <c r="L167" s="194">
        <f t="shared" si="33"/>
        <v>259</v>
      </c>
      <c r="M167" s="194">
        <f t="shared" si="33"/>
        <v>214</v>
      </c>
      <c r="N167" s="194">
        <f t="shared" si="33"/>
        <v>122</v>
      </c>
      <c r="O167" s="194">
        <f t="shared" si="33"/>
        <v>145</v>
      </c>
      <c r="P167" s="194">
        <f t="shared" si="33"/>
        <v>202</v>
      </c>
      <c r="Q167" s="194">
        <f t="shared" si="33"/>
        <v>116</v>
      </c>
      <c r="R167" s="194">
        <f t="shared" si="33"/>
        <v>31</v>
      </c>
      <c r="S167" s="194">
        <f t="shared" si="33"/>
        <v>12</v>
      </c>
      <c r="T167" s="194">
        <f t="shared" si="33"/>
        <v>842</v>
      </c>
      <c r="V167" s="285" t="str">
        <f>IF(AND(C167=C166,D167=D166,E167=E166,G167=G166,H167=H166,I167=I166,J167=J166,K167=K166,M167=M166,N167=N166,O167=O166,P167=P166,Q167=Q166,R167=R166,S167=S166),"","Eilutė nesutampa!!!  Šis pranešimas išnyks teisingai suvedus duomenis. Paskirstymas pagal sporto padalinius turi sutapti su 159 eilute")</f>
        <v/>
      </c>
    </row>
    <row r="168" spans="1:22" ht="19.5" customHeight="1">
      <c r="A168" s="144" t="s">
        <v>160</v>
      </c>
      <c r="B168" s="398" t="s">
        <v>161</v>
      </c>
      <c r="C168" s="398"/>
      <c r="D168" s="398"/>
      <c r="E168" s="398"/>
      <c r="F168" s="398"/>
      <c r="G168" s="398"/>
      <c r="H168" s="398"/>
      <c r="I168" s="398"/>
      <c r="J168" s="398"/>
      <c r="K168" s="398"/>
      <c r="L168" s="398"/>
      <c r="M168" s="398"/>
      <c r="N168" s="398"/>
      <c r="O168" s="398"/>
      <c r="P168" s="398"/>
      <c r="Q168" s="398"/>
      <c r="R168" s="398"/>
      <c r="S168" s="398"/>
      <c r="T168" s="398"/>
    </row>
    <row r="169" spans="1:22" ht="27" customHeight="1">
      <c r="A169" s="144" t="s">
        <v>162</v>
      </c>
      <c r="B169" s="399" t="s">
        <v>163</v>
      </c>
      <c r="C169" s="399"/>
      <c r="D169" s="399"/>
      <c r="E169" s="399"/>
      <c r="F169" s="399"/>
      <c r="G169" s="399"/>
      <c r="H169" s="399"/>
      <c r="I169" s="399"/>
      <c r="J169" s="399"/>
      <c r="K169" s="399"/>
      <c r="L169" s="399"/>
      <c r="M169" s="399"/>
      <c r="N169" s="399"/>
      <c r="O169" s="399"/>
      <c r="P169" s="399"/>
      <c r="Q169" s="399"/>
      <c r="R169" s="399"/>
      <c r="S169" s="399"/>
      <c r="T169" s="399"/>
    </row>
    <row r="170" spans="1:22">
      <c r="A170" s="144"/>
    </row>
    <row r="171" spans="1:22">
      <c r="A171" s="144"/>
    </row>
    <row r="172" spans="1:22">
      <c r="A172" s="144"/>
    </row>
    <row r="173" spans="1:22">
      <c r="A173" s="144"/>
    </row>
    <row r="174" spans="1:22">
      <c r="A174" s="144"/>
    </row>
    <row r="175" spans="1:22">
      <c r="A175" s="144"/>
    </row>
    <row r="176" spans="1:22">
      <c r="A176" s="144"/>
    </row>
    <row r="177" spans="1:1">
      <c r="A177" s="144"/>
    </row>
    <row r="178" spans="1:1">
      <c r="A178" s="144"/>
    </row>
    <row r="179" spans="1:1">
      <c r="A179" s="144"/>
    </row>
    <row r="180" spans="1:1">
      <c r="A180" s="144"/>
    </row>
    <row r="181" spans="1:1">
      <c r="A181" s="144"/>
    </row>
    <row r="182" spans="1:1">
      <c r="A182" s="144"/>
    </row>
    <row r="183" spans="1:1">
      <c r="A183" s="144"/>
    </row>
    <row r="184" spans="1:1">
      <c r="A184" s="144"/>
    </row>
    <row r="185" spans="1:1">
      <c r="A185" s="144"/>
    </row>
    <row r="186" spans="1:1">
      <c r="A186" s="144"/>
    </row>
    <row r="187" spans="1:1">
      <c r="A187" s="144"/>
    </row>
    <row r="188" spans="1:1">
      <c r="A188" s="144"/>
    </row>
    <row r="189" spans="1:1">
      <c r="A189" s="144"/>
    </row>
    <row r="190" spans="1:1">
      <c r="A190" s="144"/>
    </row>
    <row r="191" spans="1:1">
      <c r="A191" s="144"/>
    </row>
    <row r="192" spans="1:1">
      <c r="A192" s="144"/>
    </row>
    <row r="193" spans="1:1">
      <c r="A193" s="144"/>
    </row>
    <row r="194" spans="1:1">
      <c r="A194" s="144"/>
    </row>
    <row r="195" spans="1:1">
      <c r="A195" s="144"/>
    </row>
    <row r="196" spans="1:1">
      <c r="A196" s="144"/>
    </row>
    <row r="197" spans="1:1">
      <c r="A197" s="144"/>
    </row>
    <row r="198" spans="1:1">
      <c r="A198" s="144"/>
    </row>
    <row r="199" spans="1:1">
      <c r="A199" s="144"/>
    </row>
    <row r="200" spans="1:1">
      <c r="A200" s="144"/>
    </row>
    <row r="201" spans="1:1">
      <c r="A201" s="144"/>
    </row>
    <row r="202" spans="1:1">
      <c r="A202" s="144"/>
    </row>
    <row r="203" spans="1:1">
      <c r="A203" s="144"/>
    </row>
    <row r="204" spans="1:1">
      <c r="A204" s="144"/>
    </row>
    <row r="205" spans="1:1">
      <c r="A205" s="144"/>
    </row>
    <row r="206" spans="1:1">
      <c r="A206" s="144"/>
    </row>
    <row r="207" spans="1:1">
      <c r="A207" s="144"/>
    </row>
    <row r="208" spans="1:1">
      <c r="A208" s="144"/>
    </row>
    <row r="209" spans="1:1">
      <c r="A209" s="144"/>
    </row>
    <row r="210" spans="1:1">
      <c r="A210" s="144"/>
    </row>
    <row r="211" spans="1:1">
      <c r="A211" s="144"/>
    </row>
    <row r="212" spans="1:1">
      <c r="A212" s="144"/>
    </row>
    <row r="213" spans="1:1">
      <c r="A213" s="144"/>
    </row>
    <row r="214" spans="1:1">
      <c r="A214" s="144"/>
    </row>
    <row r="215" spans="1:1">
      <c r="A215" s="144"/>
    </row>
    <row r="216" spans="1:1">
      <c r="A216" s="144"/>
    </row>
    <row r="217" spans="1:1">
      <c r="A217" s="144"/>
    </row>
    <row r="218" spans="1:1">
      <c r="A218" s="144"/>
    </row>
    <row r="219" spans="1:1">
      <c r="A219" s="144"/>
    </row>
    <row r="220" spans="1:1">
      <c r="A220" s="144"/>
    </row>
    <row r="221" spans="1:1">
      <c r="A221" s="144"/>
    </row>
    <row r="222" spans="1:1">
      <c r="A222" s="144"/>
    </row>
    <row r="223" spans="1:1">
      <c r="A223" s="144"/>
    </row>
    <row r="224" spans="1:1">
      <c r="A224" s="144"/>
    </row>
    <row r="225" spans="1:1">
      <c r="A225" s="144"/>
    </row>
    <row r="226" spans="1:1">
      <c r="A226" s="144"/>
    </row>
    <row r="227" spans="1:1">
      <c r="A227" s="144"/>
    </row>
    <row r="228" spans="1:1">
      <c r="A228" s="144"/>
    </row>
    <row r="229" spans="1:1">
      <c r="A229" s="144"/>
    </row>
    <row r="230" spans="1:1">
      <c r="A230" s="144"/>
    </row>
    <row r="231" spans="1:1">
      <c r="A231" s="144"/>
    </row>
    <row r="232" spans="1:1">
      <c r="A232" s="144"/>
    </row>
    <row r="233" spans="1:1">
      <c r="A233" s="144"/>
    </row>
    <row r="234" spans="1:1">
      <c r="A234" s="144"/>
    </row>
    <row r="235" spans="1:1">
      <c r="A235" s="144"/>
    </row>
    <row r="236" spans="1:1">
      <c r="A236" s="144"/>
    </row>
    <row r="237" spans="1:1">
      <c r="A237" s="144"/>
    </row>
    <row r="238" spans="1:1">
      <c r="A238" s="144"/>
    </row>
    <row r="239" spans="1:1">
      <c r="A239" s="144"/>
    </row>
    <row r="240" spans="1:1">
      <c r="A240" s="144"/>
    </row>
    <row r="241" spans="1:1">
      <c r="A241" s="144"/>
    </row>
    <row r="242" spans="1:1">
      <c r="A242" s="144"/>
    </row>
    <row r="243" spans="1:1">
      <c r="A243" s="144"/>
    </row>
    <row r="244" spans="1:1">
      <c r="A244" s="144"/>
    </row>
    <row r="245" spans="1:1">
      <c r="A245" s="144"/>
    </row>
    <row r="246" spans="1:1">
      <c r="A246" s="144"/>
    </row>
    <row r="247" spans="1:1">
      <c r="A247" s="144"/>
    </row>
    <row r="248" spans="1:1">
      <c r="A248" s="144"/>
    </row>
    <row r="249" spans="1:1">
      <c r="A249" s="144"/>
    </row>
    <row r="250" spans="1:1">
      <c r="A250" s="144"/>
    </row>
    <row r="251" spans="1:1">
      <c r="A251" s="144"/>
    </row>
    <row r="252" spans="1:1">
      <c r="A252" s="144"/>
    </row>
    <row r="253" spans="1:1">
      <c r="A253" s="144"/>
    </row>
    <row r="254" spans="1:1">
      <c r="A254" s="144"/>
    </row>
    <row r="255" spans="1:1">
      <c r="A255" s="144"/>
    </row>
    <row r="256" spans="1:1">
      <c r="A256" s="144"/>
    </row>
    <row r="257" spans="1:1">
      <c r="A257" s="144"/>
    </row>
    <row r="258" spans="1:1">
      <c r="A258" s="144"/>
    </row>
    <row r="259" spans="1:1">
      <c r="A259" s="144"/>
    </row>
    <row r="260" spans="1:1">
      <c r="A260" s="144"/>
    </row>
    <row r="261" spans="1:1">
      <c r="A261" s="144"/>
    </row>
    <row r="262" spans="1:1">
      <c r="A262" s="144"/>
    </row>
    <row r="263" spans="1:1">
      <c r="A263" s="144"/>
    </row>
    <row r="264" spans="1:1">
      <c r="A264" s="144"/>
    </row>
    <row r="265" spans="1:1">
      <c r="A265" s="144"/>
    </row>
    <row r="266" spans="1:1">
      <c r="A266" s="144"/>
    </row>
    <row r="267" spans="1:1">
      <c r="A267" s="144"/>
    </row>
    <row r="268" spans="1:1">
      <c r="A268" s="144"/>
    </row>
    <row r="269" spans="1:1">
      <c r="A269" s="144"/>
    </row>
    <row r="270" spans="1:1">
      <c r="A270" s="144"/>
    </row>
    <row r="271" spans="1:1">
      <c r="A271" s="144"/>
    </row>
    <row r="272" spans="1:1">
      <c r="A272" s="144"/>
    </row>
    <row r="273" spans="1:1">
      <c r="A273" s="144"/>
    </row>
    <row r="274" spans="1:1">
      <c r="A274" s="144"/>
    </row>
    <row r="275" spans="1:1">
      <c r="A275" s="144"/>
    </row>
    <row r="276" spans="1:1">
      <c r="A276" s="144"/>
    </row>
    <row r="277" spans="1:1">
      <c r="A277" s="144"/>
    </row>
    <row r="278" spans="1:1">
      <c r="A278" s="144"/>
    </row>
    <row r="279" spans="1:1">
      <c r="A279" s="144"/>
    </row>
  </sheetData>
  <sheetProtection algorithmName="SHA-512" hashValue="+Nn04T4/NWWY0OeFeHPRJoFkhuxWySnzEqh8xV7zhn627hRNxybOUbx1L5iywY2NtW2vY/nfJ/v+9SYX/1+i7Q==" saltValue="NbIon9aSm7PMPrcFs0KxqA==" spinCount="100000" sheet="1" objects="1" scenarios="1"/>
  <mergeCells count="37">
    <mergeCell ref="G27:G28"/>
    <mergeCell ref="K27:K28"/>
    <mergeCell ref="B168:T168"/>
    <mergeCell ref="B169:T169"/>
    <mergeCell ref="E27:E28"/>
    <mergeCell ref="B162:T162"/>
    <mergeCell ref="B30:T30"/>
    <mergeCell ref="B93:T93"/>
    <mergeCell ref="B150:T150"/>
    <mergeCell ref="A161:T161"/>
    <mergeCell ref="J27:J28"/>
    <mergeCell ref="F27:F28"/>
    <mergeCell ref="N4:U4"/>
    <mergeCell ref="A16:U16"/>
    <mergeCell ref="A13:U13"/>
    <mergeCell ref="A14:U14"/>
    <mergeCell ref="A17:U17"/>
    <mergeCell ref="N10:U10"/>
    <mergeCell ref="N9:U9"/>
    <mergeCell ref="N5:T5"/>
    <mergeCell ref="N6:T6"/>
    <mergeCell ref="A21:U21"/>
    <mergeCell ref="H27:H28"/>
    <mergeCell ref="A19:U19"/>
    <mergeCell ref="B26:B28"/>
    <mergeCell ref="L27:L28"/>
    <mergeCell ref="A26:A28"/>
    <mergeCell ref="I27:I28"/>
    <mergeCell ref="A20:U20"/>
    <mergeCell ref="M26:T27"/>
    <mergeCell ref="A23:U23"/>
    <mergeCell ref="A22:U22"/>
    <mergeCell ref="C26:G26"/>
    <mergeCell ref="H26:L26"/>
    <mergeCell ref="U26:U28"/>
    <mergeCell ref="C27:C28"/>
    <mergeCell ref="D27:D28"/>
  </mergeCells>
  <phoneticPr fontId="33" type="noConversion"/>
  <pageMargins left="0.43307086614173229" right="0.19685039370078741" top="0.31496062992125984" bottom="0.35433070866141736" header="0.23622047244094491" footer="0.31496062992125984"/>
  <pageSetup paperSize="9" scale="95" fitToHeight="3"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0"/>
    <pageSetUpPr fitToPage="1"/>
  </sheetPr>
  <dimension ref="A1:XFD154"/>
  <sheetViews>
    <sheetView showGridLines="0" zoomScale="107" zoomScaleNormal="107" workbookViewId="0">
      <pane ySplit="9" topLeftCell="A118" activePane="bottomLeft" state="frozen"/>
      <selection pane="bottomLeft" activeCell="A120" sqref="A120:XFD120"/>
    </sheetView>
  </sheetViews>
  <sheetFormatPr defaultColWidth="9" defaultRowHeight="15"/>
  <cols>
    <col min="1" max="1" width="2.375" style="159" customWidth="1"/>
    <col min="2" max="2" width="23.625" style="120" customWidth="1"/>
    <col min="3" max="5" width="3.75" style="149" customWidth="1"/>
    <col min="6" max="11" width="3.25" style="149" customWidth="1"/>
    <col min="12" max="14" width="3.75" style="149" customWidth="1"/>
    <col min="15" max="15" width="4.375" style="149" customWidth="1"/>
    <col min="16" max="16" width="3.75" style="149" customWidth="1"/>
    <col min="17" max="20" width="3.625" style="149" customWidth="1"/>
    <col min="21" max="21" width="4.375" style="149" customWidth="1"/>
    <col min="22" max="25" width="3.5" style="149" customWidth="1"/>
    <col min="26" max="26" width="4.375" style="149" customWidth="1"/>
    <col min="27" max="31" width="3.75" style="149" customWidth="1"/>
    <col min="32" max="32" width="4.25" style="149" customWidth="1"/>
    <col min="33" max="33" width="3.5" style="149" customWidth="1"/>
    <col min="34" max="16384" width="9" style="149"/>
  </cols>
  <sheetData>
    <row r="1" spans="1:36" ht="51" customHeight="1">
      <c r="A1" s="435" t="str">
        <f>IF('SUC1_B. duomenys'!A13:U13="","",'SUC1_B. duomenys'!A13:U13)</f>
        <v>BĮ KLAIPĖDOS MIESTO LENGVOSIOS ATLETIKOS MOKYKLA, BĮ KLAIPĖDOS „GINTARO“ SPORTO CENTRAS, BĮ KLAIPĖDOS VLADO KNAŠIAUS KREPŠINIO MOKYKLA, BĮ KLAIPĖDOS "VIESULO" SPORTO CENTRAS, BĮ KLAIPĖDOS MIESTO SPORTO BAZIŲ VALDYMO CENTRAS.</v>
      </c>
      <c r="B1" s="435"/>
      <c r="C1" s="435"/>
      <c r="D1" s="435"/>
      <c r="E1" s="435"/>
      <c r="F1" s="435"/>
      <c r="G1" s="435"/>
      <c r="H1" s="435"/>
      <c r="I1" s="435"/>
      <c r="J1" s="435"/>
      <c r="K1" s="435"/>
      <c r="L1" s="435"/>
      <c r="M1" s="435"/>
      <c r="N1" s="435"/>
      <c r="O1" s="435"/>
      <c r="P1" s="435"/>
      <c r="Q1" s="435"/>
      <c r="R1" s="435"/>
      <c r="S1" s="435"/>
      <c r="T1" s="435"/>
      <c r="U1" s="435"/>
      <c r="V1" s="435"/>
      <c r="W1" s="435"/>
      <c r="X1" s="435"/>
      <c r="Y1" s="435"/>
      <c r="Z1" s="435"/>
      <c r="AA1" s="435"/>
      <c r="AB1" s="435"/>
      <c r="AC1" s="435"/>
      <c r="AD1" s="435"/>
      <c r="AE1" s="435"/>
      <c r="AF1" s="435"/>
      <c r="AG1" s="227"/>
      <c r="AH1" s="227"/>
      <c r="AI1" s="227"/>
      <c r="AJ1" s="227"/>
    </row>
    <row r="2" spans="1:36">
      <c r="A2" s="436" t="s">
        <v>11</v>
      </c>
      <c r="B2" s="436"/>
      <c r="C2" s="436"/>
      <c r="D2" s="436"/>
      <c r="E2" s="436"/>
      <c r="F2" s="436"/>
      <c r="G2" s="436"/>
      <c r="H2" s="436"/>
      <c r="I2" s="436"/>
      <c r="J2" s="436"/>
      <c r="K2" s="436"/>
      <c r="L2" s="436"/>
      <c r="M2" s="436"/>
      <c r="N2" s="436"/>
      <c r="O2" s="436"/>
      <c r="P2" s="436"/>
      <c r="Q2" s="436"/>
      <c r="R2" s="436"/>
      <c r="S2" s="436"/>
      <c r="T2" s="436"/>
      <c r="U2" s="436"/>
      <c r="V2" s="436"/>
      <c r="W2" s="436"/>
      <c r="X2" s="436"/>
      <c r="Y2" s="436"/>
      <c r="Z2" s="436"/>
      <c r="AA2" s="436"/>
      <c r="AB2" s="436"/>
      <c r="AC2" s="436"/>
      <c r="AD2" s="436"/>
      <c r="AE2" s="436"/>
      <c r="AF2" s="436"/>
      <c r="AG2" s="97"/>
      <c r="AH2" s="97"/>
      <c r="AI2" s="97"/>
      <c r="AJ2" s="97"/>
    </row>
    <row r="3" spans="1:36" s="120" customFormat="1">
      <c r="A3" s="311" t="s">
        <v>164</v>
      </c>
      <c r="B3" s="199"/>
      <c r="C3" s="199"/>
      <c r="D3" s="199"/>
      <c r="E3" s="199"/>
      <c r="F3" s="199"/>
      <c r="G3" s="199"/>
      <c r="H3" s="199"/>
      <c r="I3" s="199"/>
      <c r="J3" s="199"/>
      <c r="K3" s="199"/>
      <c r="L3" s="199"/>
      <c r="M3" s="199"/>
      <c r="N3" s="199"/>
      <c r="O3" s="199"/>
      <c r="P3" s="199"/>
      <c r="Q3" s="199"/>
      <c r="R3" s="199"/>
      <c r="S3" s="199"/>
      <c r="T3" s="199"/>
      <c r="U3" s="199"/>
      <c r="V3" s="199"/>
      <c r="W3" s="199"/>
      <c r="X3" s="199"/>
      <c r="Y3" s="199"/>
      <c r="Z3" s="199"/>
      <c r="AA3" s="199"/>
      <c r="AB3" s="199"/>
      <c r="AC3" s="199"/>
      <c r="AD3" s="199"/>
      <c r="AE3" s="199"/>
      <c r="AF3" s="341" t="s">
        <v>1</v>
      </c>
    </row>
    <row r="4" spans="1:36" s="120" customFormat="1" ht="15" customHeight="1" thickBot="1">
      <c r="A4" s="451" t="s">
        <v>16</v>
      </c>
      <c r="B4" s="453" t="s">
        <v>17</v>
      </c>
      <c r="C4" s="423" t="s">
        <v>165</v>
      </c>
      <c r="D4" s="423"/>
      <c r="E4" s="423"/>
      <c r="F4" s="423"/>
      <c r="G4" s="423"/>
      <c r="H4" s="423"/>
      <c r="I4" s="423"/>
      <c r="J4" s="423"/>
      <c r="K4" s="423"/>
      <c r="L4" s="423"/>
      <c r="M4" s="423"/>
      <c r="N4" s="423"/>
      <c r="O4" s="423"/>
      <c r="P4" s="423"/>
      <c r="Q4" s="423"/>
      <c r="R4" s="423"/>
      <c r="S4" s="423"/>
      <c r="T4" s="423"/>
      <c r="U4" s="424" t="s">
        <v>166</v>
      </c>
      <c r="V4" s="425"/>
      <c r="W4" s="425"/>
      <c r="X4" s="425"/>
      <c r="Y4" s="425"/>
      <c r="Z4" s="425"/>
      <c r="AA4" s="425"/>
      <c r="AB4" s="425"/>
      <c r="AC4" s="425"/>
      <c r="AD4" s="425"/>
      <c r="AE4" s="426"/>
      <c r="AF4" s="456" t="s">
        <v>167</v>
      </c>
    </row>
    <row r="5" spans="1:36" s="120" customFormat="1" ht="15" customHeight="1" thickTop="1">
      <c r="A5" s="452"/>
      <c r="B5" s="454"/>
      <c r="C5" s="412" t="s">
        <v>168</v>
      </c>
      <c r="D5" s="413"/>
      <c r="E5" s="413"/>
      <c r="F5" s="413"/>
      <c r="G5" s="413"/>
      <c r="H5" s="413"/>
      <c r="I5" s="413"/>
      <c r="J5" s="413"/>
      <c r="K5" s="413"/>
      <c r="L5" s="413"/>
      <c r="M5" s="413"/>
      <c r="N5" s="414"/>
      <c r="O5" s="415" t="s">
        <v>169</v>
      </c>
      <c r="P5" s="415"/>
      <c r="Q5" s="415"/>
      <c r="R5" s="415"/>
      <c r="S5" s="415"/>
      <c r="T5" s="415"/>
      <c r="U5" s="416" t="s">
        <v>170</v>
      </c>
      <c r="V5" s="417"/>
      <c r="W5" s="417"/>
      <c r="X5" s="417"/>
      <c r="Y5" s="418"/>
      <c r="Z5" s="416" t="s">
        <v>171</v>
      </c>
      <c r="AA5" s="417"/>
      <c r="AB5" s="417"/>
      <c r="AC5" s="417"/>
      <c r="AD5" s="417"/>
      <c r="AE5" s="418"/>
      <c r="AF5" s="457"/>
    </row>
    <row r="6" spans="1:36" s="120" customFormat="1" ht="15" customHeight="1">
      <c r="A6" s="452"/>
      <c r="B6" s="454"/>
      <c r="C6" s="428" t="s">
        <v>172</v>
      </c>
      <c r="D6" s="422" t="s">
        <v>173</v>
      </c>
      <c r="E6" s="422" t="s">
        <v>174</v>
      </c>
      <c r="F6" s="429" t="s">
        <v>175</v>
      </c>
      <c r="G6" s="429"/>
      <c r="H6" s="429"/>
      <c r="I6" s="429"/>
      <c r="J6" s="429"/>
      <c r="K6" s="429"/>
      <c r="L6" s="422" t="s">
        <v>176</v>
      </c>
      <c r="M6" s="422" t="s">
        <v>177</v>
      </c>
      <c r="N6" s="427" t="s">
        <v>178</v>
      </c>
      <c r="O6" s="419" t="s">
        <v>172</v>
      </c>
      <c r="P6" s="430" t="s">
        <v>173</v>
      </c>
      <c r="Q6" s="422" t="s">
        <v>176</v>
      </c>
      <c r="R6" s="422" t="s">
        <v>177</v>
      </c>
      <c r="S6" s="422" t="s">
        <v>179</v>
      </c>
      <c r="T6" s="433" t="s">
        <v>178</v>
      </c>
      <c r="U6" s="419" t="s">
        <v>172</v>
      </c>
      <c r="V6" s="430" t="s">
        <v>173</v>
      </c>
      <c r="W6" s="422" t="s">
        <v>176</v>
      </c>
      <c r="X6" s="422" t="s">
        <v>177</v>
      </c>
      <c r="Y6" s="427" t="s">
        <v>178</v>
      </c>
      <c r="Z6" s="419" t="s">
        <v>172</v>
      </c>
      <c r="AA6" s="422" t="s">
        <v>173</v>
      </c>
      <c r="AB6" s="422" t="s">
        <v>176</v>
      </c>
      <c r="AC6" s="422" t="s">
        <v>177</v>
      </c>
      <c r="AD6" s="422" t="s">
        <v>179</v>
      </c>
      <c r="AE6" s="427" t="s">
        <v>178</v>
      </c>
      <c r="AF6" s="457"/>
    </row>
    <row r="7" spans="1:36" s="120" customFormat="1" ht="22.5" customHeight="1">
      <c r="A7" s="452"/>
      <c r="B7" s="455"/>
      <c r="C7" s="428"/>
      <c r="D7" s="422"/>
      <c r="E7" s="422"/>
      <c r="F7" s="422" t="s">
        <v>180</v>
      </c>
      <c r="G7" s="422" t="s">
        <v>181</v>
      </c>
      <c r="H7" s="422" t="s">
        <v>182</v>
      </c>
      <c r="I7" s="422" t="s">
        <v>183</v>
      </c>
      <c r="J7" s="422" t="s">
        <v>184</v>
      </c>
      <c r="K7" s="422" t="s">
        <v>185</v>
      </c>
      <c r="L7" s="422"/>
      <c r="M7" s="422"/>
      <c r="N7" s="427"/>
      <c r="O7" s="420"/>
      <c r="P7" s="431"/>
      <c r="Q7" s="422"/>
      <c r="R7" s="422"/>
      <c r="S7" s="422"/>
      <c r="T7" s="433"/>
      <c r="U7" s="420"/>
      <c r="V7" s="431"/>
      <c r="W7" s="422"/>
      <c r="X7" s="422"/>
      <c r="Y7" s="427"/>
      <c r="Z7" s="420"/>
      <c r="AA7" s="422"/>
      <c r="AB7" s="422"/>
      <c r="AC7" s="422"/>
      <c r="AD7" s="422"/>
      <c r="AE7" s="427"/>
      <c r="AF7" s="457"/>
    </row>
    <row r="8" spans="1:36" s="120" customFormat="1" ht="85.5" customHeight="1">
      <c r="A8" s="452"/>
      <c r="B8" s="455"/>
      <c r="C8" s="428"/>
      <c r="D8" s="422"/>
      <c r="E8" s="422"/>
      <c r="F8" s="422"/>
      <c r="G8" s="422"/>
      <c r="H8" s="422"/>
      <c r="I8" s="422"/>
      <c r="J8" s="422"/>
      <c r="K8" s="422"/>
      <c r="L8" s="422"/>
      <c r="M8" s="422"/>
      <c r="N8" s="427"/>
      <c r="O8" s="421"/>
      <c r="P8" s="432"/>
      <c r="Q8" s="422"/>
      <c r="R8" s="422"/>
      <c r="S8" s="422"/>
      <c r="T8" s="433"/>
      <c r="U8" s="421"/>
      <c r="V8" s="432"/>
      <c r="W8" s="422"/>
      <c r="X8" s="422"/>
      <c r="Y8" s="427"/>
      <c r="Z8" s="421"/>
      <c r="AA8" s="422"/>
      <c r="AB8" s="422"/>
      <c r="AC8" s="422"/>
      <c r="AD8" s="422"/>
      <c r="AE8" s="427"/>
      <c r="AF8" s="458"/>
    </row>
    <row r="9" spans="1:36" s="120" customFormat="1" ht="12" customHeight="1">
      <c r="A9" s="112">
        <v>1</v>
      </c>
      <c r="B9" s="307">
        <v>2</v>
      </c>
      <c r="C9" s="309">
        <v>3</v>
      </c>
      <c r="D9" s="112">
        <v>4</v>
      </c>
      <c r="E9" s="112">
        <v>5</v>
      </c>
      <c r="F9" s="112">
        <v>6</v>
      </c>
      <c r="G9" s="112">
        <v>7</v>
      </c>
      <c r="H9" s="112">
        <v>8</v>
      </c>
      <c r="I9" s="112">
        <v>9</v>
      </c>
      <c r="J9" s="112">
        <v>10</v>
      </c>
      <c r="K9" s="112">
        <v>11</v>
      </c>
      <c r="L9" s="112">
        <v>12</v>
      </c>
      <c r="M9" s="112">
        <v>13</v>
      </c>
      <c r="N9" s="310">
        <v>14</v>
      </c>
      <c r="O9" s="308">
        <v>15</v>
      </c>
      <c r="P9" s="112">
        <v>16</v>
      </c>
      <c r="Q9" s="112">
        <v>17</v>
      </c>
      <c r="R9" s="112">
        <v>18</v>
      </c>
      <c r="S9" s="112">
        <v>19</v>
      </c>
      <c r="T9" s="307">
        <v>20</v>
      </c>
      <c r="U9" s="309">
        <v>21</v>
      </c>
      <c r="V9" s="112">
        <v>22</v>
      </c>
      <c r="W9" s="112">
        <v>23</v>
      </c>
      <c r="X9" s="112">
        <v>24</v>
      </c>
      <c r="Y9" s="310">
        <v>25</v>
      </c>
      <c r="Z9" s="308">
        <v>26</v>
      </c>
      <c r="AA9" s="112">
        <v>27</v>
      </c>
      <c r="AB9" s="112">
        <v>28</v>
      </c>
      <c r="AC9" s="112">
        <v>29</v>
      </c>
      <c r="AD9" s="112">
        <v>30</v>
      </c>
      <c r="AE9" s="310">
        <v>31</v>
      </c>
      <c r="AF9" s="308">
        <v>32</v>
      </c>
    </row>
    <row r="10" spans="1:36" s="120" customFormat="1" ht="13.7" customHeight="1">
      <c r="A10" s="123"/>
      <c r="B10" s="438" t="s">
        <v>38</v>
      </c>
      <c r="C10" s="438"/>
      <c r="D10" s="438"/>
      <c r="E10" s="438"/>
      <c r="F10" s="438"/>
      <c r="G10" s="438"/>
      <c r="H10" s="438"/>
      <c r="I10" s="438"/>
      <c r="J10" s="438"/>
      <c r="K10" s="438"/>
      <c r="L10" s="438"/>
      <c r="M10" s="438"/>
      <c r="N10" s="438"/>
      <c r="O10" s="438"/>
      <c r="P10" s="438"/>
      <c r="Q10" s="438"/>
      <c r="R10" s="438"/>
      <c r="S10" s="438"/>
      <c r="T10" s="438"/>
      <c r="U10" s="438"/>
      <c r="V10" s="438"/>
      <c r="W10" s="438"/>
      <c r="X10" s="438"/>
      <c r="Y10" s="438"/>
      <c r="Z10" s="438"/>
      <c r="AA10" s="438"/>
      <c r="AB10" s="438"/>
      <c r="AC10" s="438"/>
      <c r="AD10" s="438"/>
      <c r="AE10" s="438"/>
      <c r="AF10" s="438"/>
    </row>
    <row r="11" spans="1:36" ht="12" customHeight="1">
      <c r="A11" s="63">
        <f>'SUC1_B. duomenys'!A31</f>
        <v>1</v>
      </c>
      <c r="B11" s="233" t="str">
        <f>'SUC1_B. duomenys'!B31</f>
        <v>Badmintonas</v>
      </c>
      <c r="C11" s="16">
        <v>1</v>
      </c>
      <c r="D11" s="16"/>
      <c r="E11" s="147">
        <f t="shared" ref="E11" si="0">C11-(F11+G11+H11+I11+J11+K11)</f>
        <v>0</v>
      </c>
      <c r="F11" s="16"/>
      <c r="G11" s="16"/>
      <c r="H11" s="16"/>
      <c r="I11" s="16"/>
      <c r="J11" s="16"/>
      <c r="K11" s="16">
        <v>1</v>
      </c>
      <c r="L11" s="16">
        <v>1</v>
      </c>
      <c r="M11" s="16"/>
      <c r="N11" s="16"/>
      <c r="O11" s="148">
        <f t="shared" ref="O11:O66" si="1">Q11+R11+S11+T11</f>
        <v>0</v>
      </c>
      <c r="P11" s="16"/>
      <c r="Q11" s="16"/>
      <c r="R11" s="16"/>
      <c r="S11" s="16"/>
      <c r="T11" s="16"/>
      <c r="U11" s="148">
        <f t="shared" ref="U11:U66" si="2">W11+X11+Y11</f>
        <v>0</v>
      </c>
      <c r="V11" s="16"/>
      <c r="W11" s="16"/>
      <c r="X11" s="16"/>
      <c r="Y11" s="331"/>
      <c r="Z11" s="148">
        <f t="shared" ref="Z11:Z66" si="3">AB11+AC11+AD11+AE11</f>
        <v>0</v>
      </c>
      <c r="AA11" s="16"/>
      <c r="AB11" s="16"/>
      <c r="AC11" s="16"/>
      <c r="AD11" s="16"/>
      <c r="AE11" s="16"/>
      <c r="AF11" s="148"/>
      <c r="AH11" s="332" t="str">
        <f>IF(D11&gt;C11,"Klaida! Negali būti moterų daugiau nei iš viso trenerių/AM sp. specialistų!",IF(F11+G11+H11+I11+J11+K11&gt;C11,"Klaida! Negali būti kategorijų daugiau negu trenerių/AM sp. specialistų!",IF(L11+N11&gt;C11,"Klaida! Negali būti išsilavinimų, veiklos leidimų ir t.t. daugiau negu trenerių/AM sp. specialistų!",IF(P11&gt;O11,"Klaida! Negali būti moterų daugiau nei iš viso AM instruktorių!",IF(Q11+R11+S11+T11&gt;O11,"Klaida! Negali būti išsilavinimų, veiklos leidimų ir t.t. daugiau negu AM instruktorių!",IF(V11&gt;U11,"Klaida! Negali būti moterų daugiau nei iš viso FA specialistų!",IF(W11+X11+Y11&gt;U11,"Klaida! Negali būti išsilavinimų, veiklos leidimų ir t.t. daugiau negu FA specialistų!",IF(AA11&gt;Z11,"Klaida! Negali būti moterų daugiau nei iš viso FA instruktorių!",IF(AB11+AC11+AD11+AE11&gt;Z11,"Klaida! Negali būti išsilavinimų, veiklos leidimų ir t.t. daugiau negu FA instruktorių!","")))))))))</f>
        <v/>
      </c>
    </row>
    <row r="12" spans="1:36" ht="12" customHeight="1">
      <c r="A12" s="63">
        <f>'SUC1_B. duomenys'!A32</f>
        <v>2</v>
      </c>
      <c r="B12" s="233" t="str">
        <f>'SUC1_B. duomenys'!B32</f>
        <v>Baidarių ir kanojų irklavimas</v>
      </c>
      <c r="C12" s="16">
        <f t="shared" ref="C12:C66" si="4">L12+M12+N12</f>
        <v>0</v>
      </c>
      <c r="D12" s="16"/>
      <c r="E12" s="147">
        <f t="shared" ref="E12:E66" si="5">C12-(F12+G12+H12+I12+J12+K12)</f>
        <v>0</v>
      </c>
      <c r="F12" s="16"/>
      <c r="G12" s="16"/>
      <c r="H12" s="16"/>
      <c r="I12" s="16"/>
      <c r="J12" s="16"/>
      <c r="K12" s="16"/>
      <c r="L12" s="16"/>
      <c r="M12" s="16"/>
      <c r="N12" s="16"/>
      <c r="O12" s="148">
        <f t="shared" si="1"/>
        <v>0</v>
      </c>
      <c r="P12" s="16"/>
      <c r="Q12" s="16"/>
      <c r="R12" s="16"/>
      <c r="S12" s="16"/>
      <c r="T12" s="16"/>
      <c r="U12" s="148">
        <f t="shared" si="2"/>
        <v>0</v>
      </c>
      <c r="V12" s="16"/>
      <c r="W12" s="16"/>
      <c r="X12" s="16"/>
      <c r="Y12" s="331"/>
      <c r="Z12" s="148">
        <f t="shared" si="3"/>
        <v>0</v>
      </c>
      <c r="AA12" s="16"/>
      <c r="AB12" s="16"/>
      <c r="AC12" s="16"/>
      <c r="AD12" s="16"/>
      <c r="AE12" s="16"/>
      <c r="AF12" s="148"/>
      <c r="AH12" s="332" t="str">
        <f t="shared" ref="AH12:AH66" si="6">IF(D12&gt;C12,"Klaida! Negali būti moterų daugiau nei iš viso trenerių/AM sp. specialistų!",IF(F12+G12+H12+I12+J12+K12&gt;C12,"Klaida! Negali būti kategorijų daugiau negu trenerių/AM sp. specialistų!",IF(L12+N12&gt;C12,"Klaida! Negali būti išsilavinimų, veiklos leidimų ir t.t. daugiau negu trenerių/AM sp. specialistų!",IF(P12&gt;O12,"Klaida! Negali būti moterų daugiau nei iš viso AM instruktorių!",IF(Q12+R12+S12+T12&gt;O12,"Klaida! Negali būti išsilavinimų, veiklos leidimų ir t.t. daugiau negu AM instruktorių!",IF(V12&gt;U12,"Klaida! Negali būti moterų daugiau nei iš viso FA specialistų!",IF(W12+X12+Y12&gt;U12,"Klaida! Negali būti išsilavinimų, veiklos leidimų ir t.t. daugiau negu FA specialistų!",IF(AA12&gt;Z12,"Klaida! Negali būti moterų daugiau nei iš viso FA instruktorių!",IF(AB12+AC12+AD12+AE12&gt;Z12,"Klaida! Negali būti išsilavinimų, veiklos leidimų ir t.t. daugiau negu FA instruktorių!","")))))))))</f>
        <v/>
      </c>
    </row>
    <row r="13" spans="1:36" ht="12" customHeight="1">
      <c r="A13" s="63">
        <f>'SUC1_B. duomenys'!A33</f>
        <v>3</v>
      </c>
      <c r="B13" s="233" t="str">
        <f>'SUC1_B. duomenys'!B33</f>
        <v>Banglenčių sportas</v>
      </c>
      <c r="C13" s="16">
        <f t="shared" si="4"/>
        <v>0</v>
      </c>
      <c r="D13" s="16"/>
      <c r="E13" s="147">
        <f t="shared" si="5"/>
        <v>0</v>
      </c>
      <c r="F13" s="16"/>
      <c r="G13" s="16"/>
      <c r="H13" s="16"/>
      <c r="I13" s="16"/>
      <c r="J13" s="16"/>
      <c r="K13" s="16"/>
      <c r="L13" s="16"/>
      <c r="M13" s="16"/>
      <c r="N13" s="16"/>
      <c r="O13" s="148">
        <f t="shared" si="1"/>
        <v>0</v>
      </c>
      <c r="P13" s="16"/>
      <c r="Q13" s="16"/>
      <c r="R13" s="16"/>
      <c r="S13" s="16"/>
      <c r="T13" s="16"/>
      <c r="U13" s="148">
        <f t="shared" si="2"/>
        <v>0</v>
      </c>
      <c r="V13" s="16"/>
      <c r="W13" s="16"/>
      <c r="X13" s="16"/>
      <c r="Y13" s="331"/>
      <c r="Z13" s="148">
        <f t="shared" si="3"/>
        <v>0</v>
      </c>
      <c r="AA13" s="16"/>
      <c r="AB13" s="16"/>
      <c r="AC13" s="16"/>
      <c r="AD13" s="16"/>
      <c r="AE13" s="16"/>
      <c r="AF13" s="148"/>
      <c r="AH13" s="332" t="str">
        <f t="shared" si="6"/>
        <v/>
      </c>
    </row>
    <row r="14" spans="1:36" ht="12" customHeight="1">
      <c r="A14" s="63">
        <f>'SUC1_B. duomenys'!A34</f>
        <v>4</v>
      </c>
      <c r="B14" s="233" t="str">
        <f>'SUC1_B. duomenys'!B34</f>
        <v>Beisbolas*</v>
      </c>
      <c r="C14" s="16">
        <f t="shared" si="4"/>
        <v>0</v>
      </c>
      <c r="D14" s="16"/>
      <c r="E14" s="147">
        <f t="shared" si="5"/>
        <v>0</v>
      </c>
      <c r="F14" s="16"/>
      <c r="G14" s="16"/>
      <c r="H14" s="16"/>
      <c r="I14" s="16"/>
      <c r="J14" s="16"/>
      <c r="K14" s="16"/>
      <c r="L14" s="16"/>
      <c r="M14" s="16"/>
      <c r="N14" s="16"/>
      <c r="O14" s="148">
        <f t="shared" si="1"/>
        <v>0</v>
      </c>
      <c r="P14" s="16"/>
      <c r="Q14" s="16"/>
      <c r="R14" s="16"/>
      <c r="S14" s="16"/>
      <c r="T14" s="16"/>
      <c r="U14" s="148">
        <f t="shared" si="2"/>
        <v>0</v>
      </c>
      <c r="V14" s="16"/>
      <c r="W14" s="16"/>
      <c r="X14" s="16"/>
      <c r="Y14" s="331"/>
      <c r="Z14" s="148">
        <f t="shared" si="3"/>
        <v>0</v>
      </c>
      <c r="AA14" s="16"/>
      <c r="AB14" s="16"/>
      <c r="AC14" s="16"/>
      <c r="AD14" s="16"/>
      <c r="AE14" s="16"/>
      <c r="AF14" s="148"/>
      <c r="AH14" s="332" t="str">
        <f t="shared" si="6"/>
        <v/>
      </c>
    </row>
    <row r="15" spans="1:36" ht="12" customHeight="1">
      <c r="A15" s="63">
        <f>'SUC1_B. duomenys'!A35</f>
        <v>5</v>
      </c>
      <c r="B15" s="233" t="str">
        <f>'SUC1_B. duomenys'!B35</f>
        <v>Beisbolas (softbolas)*</v>
      </c>
      <c r="C15" s="16">
        <f t="shared" si="4"/>
        <v>0</v>
      </c>
      <c r="D15" s="16"/>
      <c r="E15" s="147">
        <f t="shared" si="5"/>
        <v>0</v>
      </c>
      <c r="F15" s="16"/>
      <c r="G15" s="16"/>
      <c r="H15" s="16"/>
      <c r="I15" s="16"/>
      <c r="J15" s="16"/>
      <c r="K15" s="16"/>
      <c r="L15" s="16"/>
      <c r="M15" s="16"/>
      <c r="N15" s="16"/>
      <c r="O15" s="148">
        <f t="shared" si="1"/>
        <v>0</v>
      </c>
      <c r="P15" s="16"/>
      <c r="Q15" s="16"/>
      <c r="R15" s="16"/>
      <c r="S15" s="16"/>
      <c r="T15" s="16"/>
      <c r="U15" s="148">
        <f t="shared" si="2"/>
        <v>0</v>
      </c>
      <c r="V15" s="16"/>
      <c r="W15" s="16"/>
      <c r="X15" s="16"/>
      <c r="Y15" s="331"/>
      <c r="Z15" s="148">
        <f t="shared" si="3"/>
        <v>0</v>
      </c>
      <c r="AA15" s="16"/>
      <c r="AB15" s="16"/>
      <c r="AC15" s="16"/>
      <c r="AD15" s="16"/>
      <c r="AE15" s="16"/>
      <c r="AF15" s="148"/>
      <c r="AH15" s="332" t="str">
        <f t="shared" si="6"/>
        <v/>
      </c>
    </row>
    <row r="16" spans="1:36" ht="12" customHeight="1">
      <c r="A16" s="63">
        <f>'SUC1_B. duomenys'!A36</f>
        <v>6</v>
      </c>
      <c r="B16" s="233" t="str">
        <f>'SUC1_B. duomenys'!B36</f>
        <v>Biatlonas</v>
      </c>
      <c r="C16" s="16">
        <f t="shared" si="4"/>
        <v>0</v>
      </c>
      <c r="D16" s="16"/>
      <c r="E16" s="147">
        <f t="shared" si="5"/>
        <v>0</v>
      </c>
      <c r="F16" s="16"/>
      <c r="G16" s="16"/>
      <c r="H16" s="16"/>
      <c r="I16" s="16"/>
      <c r="J16" s="16"/>
      <c r="K16" s="16"/>
      <c r="L16" s="16"/>
      <c r="M16" s="16"/>
      <c r="N16" s="16"/>
      <c r="O16" s="148">
        <f t="shared" si="1"/>
        <v>0</v>
      </c>
      <c r="P16" s="16"/>
      <c r="Q16" s="16"/>
      <c r="R16" s="16"/>
      <c r="S16" s="16"/>
      <c r="T16" s="16"/>
      <c r="U16" s="148">
        <f t="shared" si="2"/>
        <v>0</v>
      </c>
      <c r="V16" s="16"/>
      <c r="W16" s="16"/>
      <c r="X16" s="16"/>
      <c r="Y16" s="331"/>
      <c r="Z16" s="148">
        <f t="shared" si="3"/>
        <v>0</v>
      </c>
      <c r="AA16" s="16"/>
      <c r="AB16" s="16"/>
      <c r="AC16" s="16"/>
      <c r="AD16" s="16"/>
      <c r="AE16" s="16"/>
      <c r="AF16" s="148"/>
      <c r="AH16" s="332" t="str">
        <f t="shared" si="6"/>
        <v/>
      </c>
    </row>
    <row r="17" spans="1:34" ht="12" customHeight="1">
      <c r="A17" s="63">
        <f>'SUC1_B. duomenys'!A37</f>
        <v>7</v>
      </c>
      <c r="B17" s="233" t="str">
        <f>'SUC1_B. duomenys'!B37</f>
        <v>Bobslėjus</v>
      </c>
      <c r="C17" s="16">
        <f t="shared" si="4"/>
        <v>0</v>
      </c>
      <c r="D17" s="16"/>
      <c r="E17" s="147">
        <f t="shared" si="5"/>
        <v>0</v>
      </c>
      <c r="F17" s="16"/>
      <c r="G17" s="16"/>
      <c r="H17" s="16"/>
      <c r="I17" s="16"/>
      <c r="J17" s="16"/>
      <c r="K17" s="16"/>
      <c r="L17" s="16"/>
      <c r="M17" s="16"/>
      <c r="N17" s="16"/>
      <c r="O17" s="148">
        <f t="shared" si="1"/>
        <v>0</v>
      </c>
      <c r="P17" s="16"/>
      <c r="Q17" s="16"/>
      <c r="R17" s="16"/>
      <c r="S17" s="16"/>
      <c r="T17" s="16"/>
      <c r="U17" s="148">
        <f t="shared" si="2"/>
        <v>0</v>
      </c>
      <c r="V17" s="16"/>
      <c r="W17" s="16"/>
      <c r="X17" s="16"/>
      <c r="Y17" s="331"/>
      <c r="Z17" s="148">
        <f t="shared" si="3"/>
        <v>0</v>
      </c>
      <c r="AA17" s="16"/>
      <c r="AB17" s="16"/>
      <c r="AC17" s="16"/>
      <c r="AD17" s="16"/>
      <c r="AE17" s="16"/>
      <c r="AF17" s="148"/>
      <c r="AH17" s="332" t="str">
        <f t="shared" si="6"/>
        <v/>
      </c>
    </row>
    <row r="18" spans="1:34" ht="12" customHeight="1">
      <c r="A18" s="63">
        <f>'SUC1_B. duomenys'!A38</f>
        <v>8</v>
      </c>
      <c r="B18" s="233" t="str">
        <f>'SUC1_B. duomenys'!B38</f>
        <v>Boksas</v>
      </c>
      <c r="C18" s="16">
        <f t="shared" si="4"/>
        <v>4</v>
      </c>
      <c r="D18" s="16"/>
      <c r="E18" s="147">
        <f t="shared" si="5"/>
        <v>0</v>
      </c>
      <c r="F18" s="16"/>
      <c r="G18" s="16">
        <v>2</v>
      </c>
      <c r="H18" s="16">
        <v>2</v>
      </c>
      <c r="I18" s="16"/>
      <c r="J18" s="16"/>
      <c r="K18" s="16"/>
      <c r="L18" s="16">
        <v>4</v>
      </c>
      <c r="M18" s="16"/>
      <c r="N18" s="16"/>
      <c r="O18" s="148">
        <f t="shared" si="1"/>
        <v>0</v>
      </c>
      <c r="P18" s="16"/>
      <c r="Q18" s="16"/>
      <c r="R18" s="16"/>
      <c r="S18" s="16"/>
      <c r="T18" s="16"/>
      <c r="U18" s="148">
        <f t="shared" si="2"/>
        <v>0</v>
      </c>
      <c r="V18" s="16"/>
      <c r="W18" s="16"/>
      <c r="X18" s="16"/>
      <c r="Y18" s="331"/>
      <c r="Z18" s="148">
        <f t="shared" si="3"/>
        <v>0</v>
      </c>
      <c r="AA18" s="16"/>
      <c r="AB18" s="16"/>
      <c r="AC18" s="16"/>
      <c r="AD18" s="16"/>
      <c r="AE18" s="16"/>
      <c r="AF18" s="148"/>
      <c r="AH18" s="332" t="str">
        <f t="shared" si="6"/>
        <v/>
      </c>
    </row>
    <row r="19" spans="1:34" ht="12" customHeight="1">
      <c r="A19" s="63">
        <v>9</v>
      </c>
      <c r="B19" s="233" t="s">
        <v>47</v>
      </c>
      <c r="C19" s="16">
        <f t="shared" ref="C19" si="7">L19+M19+N19</f>
        <v>0</v>
      </c>
      <c r="D19" s="16"/>
      <c r="E19" s="147">
        <f t="shared" ref="E19" si="8">C19-(F19+G19+H19+I19+J19+K19)</f>
        <v>0</v>
      </c>
      <c r="F19" s="16"/>
      <c r="G19" s="16"/>
      <c r="H19" s="16"/>
      <c r="I19" s="16"/>
      <c r="J19" s="16"/>
      <c r="K19" s="16"/>
      <c r="L19" s="16"/>
      <c r="M19" s="16"/>
      <c r="N19" s="16"/>
      <c r="O19" s="148">
        <f t="shared" ref="O19" si="9">Q19+R19+S19+T19</f>
        <v>0</v>
      </c>
      <c r="P19" s="16"/>
      <c r="Q19" s="16"/>
      <c r="R19" s="16"/>
      <c r="S19" s="16"/>
      <c r="T19" s="16"/>
      <c r="U19" s="148">
        <f t="shared" ref="U19" si="10">W19+X19+Y19</f>
        <v>0</v>
      </c>
      <c r="V19" s="16"/>
      <c r="W19" s="16"/>
      <c r="X19" s="16"/>
      <c r="Y19" s="331"/>
      <c r="Z19" s="148">
        <f t="shared" ref="Z19" si="11">AB19+AC19+AD19+AE19</f>
        <v>0</v>
      </c>
      <c r="AA19" s="16"/>
      <c r="AB19" s="16"/>
      <c r="AC19" s="16"/>
      <c r="AD19" s="16"/>
      <c r="AE19" s="16"/>
      <c r="AF19" s="148"/>
      <c r="AH19" s="332" t="str">
        <f t="shared" ref="AH19" si="12">IF(D19&gt;C19,"Klaida! Negali būti moterų daugiau nei iš viso trenerių/AM sp. specialistų!",IF(F19+G19+H19+I19+J19+K19&gt;C19,"Klaida! Negali būti kategorijų daugiau negu trenerių/AM sp. specialistų!",IF(L19+N19&gt;C19,"Klaida! Negali būti išsilavinimų, veiklos leidimų ir t.t. daugiau negu trenerių/AM sp. specialistų!",IF(P19&gt;O19,"Klaida! Negali būti moterų daugiau nei iš viso AM instruktorių!",IF(Q19+R19+S19+T19&gt;O19,"Klaida! Negali būti išsilavinimų, veiklos leidimų ir t.t. daugiau negu AM instruktorių!",IF(V19&gt;U19,"Klaida! Negali būti moterų daugiau nei iš viso FA specialistų!",IF(W19+X19+Y19&gt;U19,"Klaida! Negali būti išsilavinimų, veiklos leidimų ir t.t. daugiau negu FA specialistų!",IF(AA19&gt;Z19,"Klaida! Negali būti moterų daugiau nei iš viso FA instruktorių!",IF(AB19+AC19+AD19+AE19&gt;Z19,"Klaida! Negali būti išsilavinimų, veiklos leidimų ir t.t. daugiau negu FA instruktorių!","")))))))))</f>
        <v/>
      </c>
    </row>
    <row r="20" spans="1:34" ht="12" customHeight="1">
      <c r="A20" s="63">
        <f>'SUC1_B. duomenys'!A40</f>
        <v>10</v>
      </c>
      <c r="B20" s="233" t="str">
        <f>'SUC1_B. duomenys'!B40</f>
        <v>Buriavimas</v>
      </c>
      <c r="C20" s="16">
        <f t="shared" si="4"/>
        <v>0</v>
      </c>
      <c r="D20" s="16"/>
      <c r="E20" s="147">
        <f t="shared" si="5"/>
        <v>0</v>
      </c>
      <c r="F20" s="16"/>
      <c r="G20" s="16"/>
      <c r="H20" s="16"/>
      <c r="I20" s="16"/>
      <c r="J20" s="16"/>
      <c r="K20" s="16"/>
      <c r="L20" s="16"/>
      <c r="M20" s="16"/>
      <c r="N20" s="16"/>
      <c r="O20" s="148">
        <f t="shared" si="1"/>
        <v>0</v>
      </c>
      <c r="P20" s="16"/>
      <c r="Q20" s="16"/>
      <c r="R20" s="16"/>
      <c r="S20" s="16"/>
      <c r="T20" s="16"/>
      <c r="U20" s="148">
        <f t="shared" si="2"/>
        <v>0</v>
      </c>
      <c r="V20" s="16"/>
      <c r="W20" s="16"/>
      <c r="X20" s="16"/>
      <c r="Y20" s="331"/>
      <c r="Z20" s="148">
        <f t="shared" si="3"/>
        <v>0</v>
      </c>
      <c r="AA20" s="16"/>
      <c r="AB20" s="16"/>
      <c r="AC20" s="16"/>
      <c r="AD20" s="16"/>
      <c r="AE20" s="16"/>
      <c r="AF20" s="148"/>
      <c r="AH20" s="332" t="str">
        <f t="shared" si="6"/>
        <v/>
      </c>
    </row>
    <row r="21" spans="1:34" ht="12" customHeight="1">
      <c r="A21" s="63">
        <f>'SUC1_B. duomenys'!A41</f>
        <v>11</v>
      </c>
      <c r="B21" s="233" t="str">
        <f>'SUC1_B. duomenys'!B41</f>
        <v>Čiuožimas (dailusis)</v>
      </c>
      <c r="C21" s="16">
        <f t="shared" si="4"/>
        <v>0</v>
      </c>
      <c r="D21" s="16"/>
      <c r="E21" s="147">
        <f t="shared" si="5"/>
        <v>0</v>
      </c>
      <c r="F21" s="16"/>
      <c r="G21" s="16"/>
      <c r="H21" s="16"/>
      <c r="I21" s="16"/>
      <c r="J21" s="16"/>
      <c r="K21" s="16"/>
      <c r="L21" s="16"/>
      <c r="M21" s="16"/>
      <c r="N21" s="16"/>
      <c r="O21" s="148">
        <f t="shared" si="1"/>
        <v>0</v>
      </c>
      <c r="P21" s="16"/>
      <c r="Q21" s="16"/>
      <c r="R21" s="16"/>
      <c r="S21" s="16"/>
      <c r="T21" s="16"/>
      <c r="U21" s="148">
        <f t="shared" si="2"/>
        <v>0</v>
      </c>
      <c r="V21" s="16"/>
      <c r="W21" s="16"/>
      <c r="X21" s="16"/>
      <c r="Y21" s="331"/>
      <c r="Z21" s="148">
        <f t="shared" si="3"/>
        <v>0</v>
      </c>
      <c r="AA21" s="16"/>
      <c r="AB21" s="16"/>
      <c r="AC21" s="16"/>
      <c r="AD21" s="16"/>
      <c r="AE21" s="16"/>
      <c r="AF21" s="148"/>
      <c r="AH21" s="332" t="str">
        <f t="shared" si="6"/>
        <v/>
      </c>
    </row>
    <row r="22" spans="1:34" ht="12" customHeight="1">
      <c r="A22" s="63">
        <f>'SUC1_B. duomenys'!A42</f>
        <v>12</v>
      </c>
      <c r="B22" s="233" t="str">
        <f>'SUC1_B. duomenys'!B42</f>
        <v>Čiuožimas (greitasis)</v>
      </c>
      <c r="C22" s="16">
        <f t="shared" si="4"/>
        <v>0</v>
      </c>
      <c r="D22" s="16"/>
      <c r="E22" s="147">
        <f t="shared" si="5"/>
        <v>0</v>
      </c>
      <c r="F22" s="16"/>
      <c r="G22" s="16"/>
      <c r="H22" s="16"/>
      <c r="I22" s="16"/>
      <c r="J22" s="16"/>
      <c r="K22" s="16"/>
      <c r="L22" s="16"/>
      <c r="M22" s="16"/>
      <c r="N22" s="16"/>
      <c r="O22" s="148">
        <f t="shared" si="1"/>
        <v>0</v>
      </c>
      <c r="P22" s="16"/>
      <c r="Q22" s="16"/>
      <c r="R22" s="16"/>
      <c r="S22" s="16"/>
      <c r="T22" s="16"/>
      <c r="U22" s="148">
        <f t="shared" si="2"/>
        <v>0</v>
      </c>
      <c r="V22" s="16"/>
      <c r="W22" s="16"/>
      <c r="X22" s="16"/>
      <c r="Y22" s="331"/>
      <c r="Z22" s="148">
        <f t="shared" si="3"/>
        <v>0</v>
      </c>
      <c r="AA22" s="16"/>
      <c r="AB22" s="16"/>
      <c r="AC22" s="16"/>
      <c r="AD22" s="16"/>
      <c r="AE22" s="16"/>
      <c r="AF22" s="148"/>
      <c r="AH22" s="332" t="str">
        <f t="shared" si="6"/>
        <v/>
      </c>
    </row>
    <row r="23" spans="1:34" ht="12" customHeight="1">
      <c r="A23" s="63">
        <f>'SUC1_B. duomenys'!A43</f>
        <v>13</v>
      </c>
      <c r="B23" s="233" t="str">
        <f>'SUC1_B. duomenys'!B43</f>
        <v>Dviračių sportas (plentas)</v>
      </c>
      <c r="C23" s="16">
        <v>3</v>
      </c>
      <c r="D23" s="16">
        <v>1</v>
      </c>
      <c r="E23" s="147">
        <f t="shared" si="5"/>
        <v>0</v>
      </c>
      <c r="F23" s="16"/>
      <c r="G23" s="16"/>
      <c r="H23" s="16">
        <v>3</v>
      </c>
      <c r="I23" s="16"/>
      <c r="J23" s="16"/>
      <c r="K23" s="16"/>
      <c r="L23" s="16">
        <v>3</v>
      </c>
      <c r="M23" s="16"/>
      <c r="N23" s="16"/>
      <c r="O23" s="148">
        <f t="shared" si="1"/>
        <v>0</v>
      </c>
      <c r="P23" s="16"/>
      <c r="Q23" s="16"/>
      <c r="R23" s="16"/>
      <c r="S23" s="16"/>
      <c r="T23" s="16"/>
      <c r="U23" s="148">
        <f t="shared" si="2"/>
        <v>0</v>
      </c>
      <c r="V23" s="16"/>
      <c r="W23" s="16"/>
      <c r="X23" s="16"/>
      <c r="Y23" s="331"/>
      <c r="Z23" s="148">
        <f t="shared" si="3"/>
        <v>0</v>
      </c>
      <c r="AA23" s="16"/>
      <c r="AB23" s="16"/>
      <c r="AC23" s="16"/>
      <c r="AD23" s="16"/>
      <c r="AE23" s="16"/>
      <c r="AF23" s="148"/>
      <c r="AH23" s="332" t="str">
        <f t="shared" si="6"/>
        <v/>
      </c>
    </row>
    <row r="24" spans="1:34" ht="12" customHeight="1">
      <c r="A24" s="63">
        <f>'SUC1_B. duomenys'!A44</f>
        <v>14</v>
      </c>
      <c r="B24" s="233" t="str">
        <f>'SUC1_B. duomenys'!B44</f>
        <v>Dviračių sportas (trekas)</v>
      </c>
      <c r="C24" s="16">
        <f t="shared" si="4"/>
        <v>0</v>
      </c>
      <c r="D24" s="16"/>
      <c r="E24" s="147">
        <f t="shared" si="5"/>
        <v>0</v>
      </c>
      <c r="F24" s="16"/>
      <c r="G24" s="16"/>
      <c r="H24" s="16"/>
      <c r="I24" s="16"/>
      <c r="J24" s="16"/>
      <c r="K24" s="16"/>
      <c r="L24" s="16"/>
      <c r="M24" s="16"/>
      <c r="N24" s="16"/>
      <c r="O24" s="148">
        <f t="shared" si="1"/>
        <v>0</v>
      </c>
      <c r="P24" s="16"/>
      <c r="Q24" s="16"/>
      <c r="R24" s="16"/>
      <c r="S24" s="16"/>
      <c r="T24" s="16"/>
      <c r="U24" s="148">
        <f t="shared" si="2"/>
        <v>0</v>
      </c>
      <c r="V24" s="16"/>
      <c r="W24" s="16"/>
      <c r="X24" s="16"/>
      <c r="Y24" s="331"/>
      <c r="Z24" s="148">
        <f t="shared" si="3"/>
        <v>0</v>
      </c>
      <c r="AA24" s="16"/>
      <c r="AB24" s="16"/>
      <c r="AC24" s="16"/>
      <c r="AD24" s="16"/>
      <c r="AE24" s="16"/>
      <c r="AF24" s="148"/>
      <c r="AH24" s="332" t="str">
        <f t="shared" si="6"/>
        <v/>
      </c>
    </row>
    <row r="25" spans="1:34" ht="12" customHeight="1">
      <c r="A25" s="63">
        <f>'SUC1_B. duomenys'!A45</f>
        <v>15</v>
      </c>
      <c r="B25" s="233" t="str">
        <f>'SUC1_B. duomenys'!B45</f>
        <v>Dviračių sportas (kalnų)</v>
      </c>
      <c r="C25" s="16">
        <f t="shared" si="4"/>
        <v>0</v>
      </c>
      <c r="D25" s="16"/>
      <c r="E25" s="147">
        <f t="shared" si="5"/>
        <v>0</v>
      </c>
      <c r="F25" s="16"/>
      <c r="G25" s="16"/>
      <c r="H25" s="16"/>
      <c r="I25" s="16"/>
      <c r="J25" s="16"/>
      <c r="K25" s="16"/>
      <c r="L25" s="16"/>
      <c r="M25" s="16"/>
      <c r="N25" s="16"/>
      <c r="O25" s="148">
        <f t="shared" si="1"/>
        <v>0</v>
      </c>
      <c r="P25" s="16"/>
      <c r="Q25" s="16"/>
      <c r="R25" s="16"/>
      <c r="S25" s="16"/>
      <c r="T25" s="16"/>
      <c r="U25" s="148">
        <f t="shared" si="2"/>
        <v>0</v>
      </c>
      <c r="V25" s="16"/>
      <c r="W25" s="16"/>
      <c r="X25" s="16"/>
      <c r="Y25" s="331"/>
      <c r="Z25" s="148">
        <f t="shared" si="3"/>
        <v>0</v>
      </c>
      <c r="AA25" s="16"/>
      <c r="AB25" s="16"/>
      <c r="AC25" s="16"/>
      <c r="AD25" s="16"/>
      <c r="AE25" s="16"/>
      <c r="AF25" s="148"/>
      <c r="AH25" s="332" t="str">
        <f t="shared" si="6"/>
        <v/>
      </c>
    </row>
    <row r="26" spans="1:34" ht="12" customHeight="1">
      <c r="A26" s="63">
        <f>'SUC1_B. duomenys'!A46</f>
        <v>16</v>
      </c>
      <c r="B26" s="233" t="str">
        <f>'SUC1_B. duomenys'!B46</f>
        <v>Dviračių sportas (mažųjų dviračių kroso)</v>
      </c>
      <c r="C26" s="16">
        <f t="shared" si="4"/>
        <v>0</v>
      </c>
      <c r="D26" s="16"/>
      <c r="E26" s="147">
        <f t="shared" si="5"/>
        <v>0</v>
      </c>
      <c r="F26" s="16"/>
      <c r="G26" s="16"/>
      <c r="H26" s="16"/>
      <c r="I26" s="16"/>
      <c r="J26" s="16"/>
      <c r="K26" s="16"/>
      <c r="L26" s="16"/>
      <c r="M26" s="16"/>
      <c r="N26" s="16"/>
      <c r="O26" s="148">
        <f t="shared" si="1"/>
        <v>0</v>
      </c>
      <c r="P26" s="16"/>
      <c r="Q26" s="16"/>
      <c r="R26" s="16"/>
      <c r="S26" s="16"/>
      <c r="T26" s="16"/>
      <c r="U26" s="148">
        <f t="shared" si="2"/>
        <v>0</v>
      </c>
      <c r="V26" s="16"/>
      <c r="W26" s="16"/>
      <c r="X26" s="16"/>
      <c r="Y26" s="331"/>
      <c r="Z26" s="148">
        <f t="shared" si="3"/>
        <v>0</v>
      </c>
      <c r="AA26" s="16"/>
      <c r="AB26" s="16"/>
      <c r="AC26" s="16"/>
      <c r="AD26" s="16"/>
      <c r="AE26" s="16"/>
      <c r="AF26" s="148"/>
      <c r="AH26" s="332" t="str">
        <f t="shared" si="6"/>
        <v/>
      </c>
    </row>
    <row r="27" spans="1:34" ht="12" customHeight="1">
      <c r="A27" s="63">
        <f>'SUC1_B. duomenys'!A47</f>
        <v>17</v>
      </c>
      <c r="B27" s="233" t="str">
        <f>'SUC1_B. duomenys'!B47</f>
        <v>Dziudo</v>
      </c>
      <c r="C27" s="16">
        <v>2</v>
      </c>
      <c r="D27" s="16"/>
      <c r="E27" s="147">
        <f t="shared" si="5"/>
        <v>0</v>
      </c>
      <c r="F27" s="16"/>
      <c r="G27" s="16"/>
      <c r="H27" s="16">
        <v>2</v>
      </c>
      <c r="I27" s="16"/>
      <c r="J27" s="16"/>
      <c r="K27" s="16"/>
      <c r="L27" s="16">
        <v>2</v>
      </c>
      <c r="M27" s="16"/>
      <c r="N27" s="16"/>
      <c r="O27" s="148">
        <f t="shared" si="1"/>
        <v>0</v>
      </c>
      <c r="P27" s="16"/>
      <c r="Q27" s="16"/>
      <c r="R27" s="16"/>
      <c r="S27" s="16"/>
      <c r="T27" s="16"/>
      <c r="U27" s="148">
        <f t="shared" si="2"/>
        <v>0</v>
      </c>
      <c r="V27" s="16"/>
      <c r="W27" s="16"/>
      <c r="X27" s="16"/>
      <c r="Y27" s="331"/>
      <c r="Z27" s="148">
        <f t="shared" si="3"/>
        <v>0</v>
      </c>
      <c r="AA27" s="16"/>
      <c r="AB27" s="16"/>
      <c r="AC27" s="16"/>
      <c r="AD27" s="16"/>
      <c r="AE27" s="16"/>
      <c r="AF27" s="148"/>
      <c r="AH27" s="332" t="str">
        <f t="shared" si="6"/>
        <v/>
      </c>
    </row>
    <row r="28" spans="1:34" ht="12" customHeight="1">
      <c r="A28" s="63">
        <f>'SUC1_B. duomenys'!A48</f>
        <v>18</v>
      </c>
      <c r="B28" s="233" t="str">
        <f>'SUC1_B. duomenys'!B48</f>
        <v>Fechtavimasis</v>
      </c>
      <c r="C28" s="16">
        <f t="shared" si="4"/>
        <v>0</v>
      </c>
      <c r="D28" s="16"/>
      <c r="E28" s="147">
        <f t="shared" si="5"/>
        <v>0</v>
      </c>
      <c r="F28" s="16"/>
      <c r="G28" s="16"/>
      <c r="H28" s="16"/>
      <c r="I28" s="16"/>
      <c r="J28" s="16"/>
      <c r="K28" s="16"/>
      <c r="L28" s="16"/>
      <c r="M28" s="16"/>
      <c r="N28" s="16"/>
      <c r="O28" s="148">
        <f t="shared" si="1"/>
        <v>0</v>
      </c>
      <c r="P28" s="16"/>
      <c r="Q28" s="16"/>
      <c r="R28" s="16"/>
      <c r="S28" s="16"/>
      <c r="T28" s="16"/>
      <c r="U28" s="148">
        <f t="shared" si="2"/>
        <v>0</v>
      </c>
      <c r="V28" s="16"/>
      <c r="W28" s="16"/>
      <c r="X28" s="16"/>
      <c r="Y28" s="331"/>
      <c r="Z28" s="148">
        <f t="shared" si="3"/>
        <v>0</v>
      </c>
      <c r="AA28" s="16"/>
      <c r="AB28" s="16"/>
      <c r="AC28" s="16"/>
      <c r="AD28" s="16"/>
      <c r="AE28" s="16"/>
      <c r="AF28" s="148"/>
      <c r="AH28" s="332" t="str">
        <f t="shared" si="6"/>
        <v/>
      </c>
    </row>
    <row r="29" spans="1:34" ht="12" customHeight="1">
      <c r="A29" s="63">
        <f>'SUC1_B. duomenys'!A49</f>
        <v>19</v>
      </c>
      <c r="B29" s="233" t="str">
        <f>'SUC1_B. duomenys'!B49</f>
        <v>Futbolas</v>
      </c>
      <c r="C29" s="16">
        <f t="shared" si="4"/>
        <v>0</v>
      </c>
      <c r="D29" s="16"/>
      <c r="E29" s="147">
        <f t="shared" si="5"/>
        <v>0</v>
      </c>
      <c r="F29" s="16"/>
      <c r="G29" s="16"/>
      <c r="H29" s="16"/>
      <c r="I29" s="16"/>
      <c r="J29" s="16"/>
      <c r="K29" s="16"/>
      <c r="L29" s="16"/>
      <c r="M29" s="16"/>
      <c r="N29" s="16"/>
      <c r="O29" s="148">
        <f t="shared" si="1"/>
        <v>0</v>
      </c>
      <c r="P29" s="16"/>
      <c r="Q29" s="16"/>
      <c r="R29" s="16"/>
      <c r="S29" s="16"/>
      <c r="T29" s="16"/>
      <c r="U29" s="148">
        <f t="shared" si="2"/>
        <v>0</v>
      </c>
      <c r="V29" s="16"/>
      <c r="W29" s="16"/>
      <c r="X29" s="16"/>
      <c r="Y29" s="331"/>
      <c r="Z29" s="148">
        <f t="shared" si="3"/>
        <v>0</v>
      </c>
      <c r="AA29" s="16"/>
      <c r="AB29" s="16"/>
      <c r="AC29" s="16"/>
      <c r="AD29" s="16"/>
      <c r="AE29" s="16"/>
      <c r="AF29" s="148"/>
      <c r="AH29" s="332" t="str">
        <f t="shared" si="6"/>
        <v/>
      </c>
    </row>
    <row r="30" spans="1:34" ht="12" customHeight="1">
      <c r="A30" s="63">
        <f>'SUC1_B. duomenys'!A50</f>
        <v>20</v>
      </c>
      <c r="B30" s="233" t="str">
        <f>'SUC1_B. duomenys'!B50</f>
        <v>Gimnastika (sportinė)</v>
      </c>
      <c r="C30" s="16">
        <v>4</v>
      </c>
      <c r="D30" s="16">
        <v>3</v>
      </c>
      <c r="E30" s="147">
        <f t="shared" si="5"/>
        <v>0</v>
      </c>
      <c r="F30" s="16"/>
      <c r="G30" s="16">
        <v>4</v>
      </c>
      <c r="H30" s="16"/>
      <c r="I30" s="16"/>
      <c r="J30" s="16"/>
      <c r="K30" s="16"/>
      <c r="L30" s="16">
        <v>4</v>
      </c>
      <c r="M30" s="16"/>
      <c r="N30" s="16"/>
      <c r="O30" s="148">
        <f t="shared" si="1"/>
        <v>0</v>
      </c>
      <c r="P30" s="16"/>
      <c r="Q30" s="16"/>
      <c r="R30" s="16"/>
      <c r="S30" s="16"/>
      <c r="T30" s="16"/>
      <c r="U30" s="148">
        <f t="shared" si="2"/>
        <v>0</v>
      </c>
      <c r="V30" s="16"/>
      <c r="W30" s="16"/>
      <c r="X30" s="16"/>
      <c r="Y30" s="331"/>
      <c r="Z30" s="148">
        <f t="shared" si="3"/>
        <v>0</v>
      </c>
      <c r="AA30" s="16"/>
      <c r="AB30" s="16"/>
      <c r="AC30" s="16"/>
      <c r="AD30" s="16"/>
      <c r="AE30" s="16"/>
      <c r="AF30" s="148"/>
      <c r="AH30" s="332" t="str">
        <f t="shared" si="6"/>
        <v/>
      </c>
    </row>
    <row r="31" spans="1:34" ht="12" customHeight="1">
      <c r="A31" s="63">
        <f>'SUC1_B. duomenys'!A51</f>
        <v>21</v>
      </c>
      <c r="B31" s="233" t="str">
        <f>'SUC1_B. duomenys'!B51</f>
        <v>Gimnastika (meninė)</v>
      </c>
      <c r="C31" s="16">
        <v>11</v>
      </c>
      <c r="D31" s="16">
        <v>10</v>
      </c>
      <c r="E31" s="147">
        <f t="shared" si="5"/>
        <v>0</v>
      </c>
      <c r="F31" s="16"/>
      <c r="G31" s="16">
        <v>7</v>
      </c>
      <c r="H31" s="16"/>
      <c r="I31" s="16">
        <v>4</v>
      </c>
      <c r="J31" s="16"/>
      <c r="K31" s="16"/>
      <c r="L31" s="16">
        <v>11</v>
      </c>
      <c r="M31" s="16"/>
      <c r="N31" s="16"/>
      <c r="O31" s="148">
        <f t="shared" si="1"/>
        <v>0</v>
      </c>
      <c r="P31" s="16"/>
      <c r="Q31" s="16"/>
      <c r="R31" s="16"/>
      <c r="S31" s="16"/>
      <c r="T31" s="16"/>
      <c r="U31" s="148">
        <f t="shared" si="2"/>
        <v>0</v>
      </c>
      <c r="V31" s="16"/>
      <c r="W31" s="16"/>
      <c r="X31" s="16"/>
      <c r="Y31" s="331"/>
      <c r="Z31" s="148">
        <f t="shared" si="3"/>
        <v>0</v>
      </c>
      <c r="AA31" s="16"/>
      <c r="AB31" s="16"/>
      <c r="AC31" s="16"/>
      <c r="AD31" s="16"/>
      <c r="AE31" s="16"/>
      <c r="AF31" s="148">
        <v>5</v>
      </c>
      <c r="AH31" s="332" t="str">
        <f t="shared" si="6"/>
        <v/>
      </c>
    </row>
    <row r="32" spans="1:34" ht="12" customHeight="1">
      <c r="A32" s="63">
        <f>'SUC1_B. duomenys'!A52</f>
        <v>22</v>
      </c>
      <c r="B32" s="233" t="str">
        <f>'SUC1_B. duomenys'!B52</f>
        <v>Gimnastika (akr. šuoliai ant batuto)</v>
      </c>
      <c r="C32" s="16">
        <f t="shared" si="4"/>
        <v>0</v>
      </c>
      <c r="D32" s="16"/>
      <c r="E32" s="147">
        <f t="shared" si="5"/>
        <v>0</v>
      </c>
      <c r="F32" s="16"/>
      <c r="G32" s="16"/>
      <c r="H32" s="16"/>
      <c r="I32" s="16"/>
      <c r="J32" s="16"/>
      <c r="K32" s="16"/>
      <c r="L32" s="16"/>
      <c r="M32" s="16"/>
      <c r="N32" s="16"/>
      <c r="O32" s="148">
        <f t="shared" si="1"/>
        <v>0</v>
      </c>
      <c r="P32" s="16"/>
      <c r="Q32" s="16"/>
      <c r="R32" s="16"/>
      <c r="S32" s="16"/>
      <c r="T32" s="16"/>
      <c r="U32" s="148">
        <f t="shared" si="2"/>
        <v>0</v>
      </c>
      <c r="V32" s="16"/>
      <c r="W32" s="16"/>
      <c r="X32" s="16"/>
      <c r="Y32" s="331"/>
      <c r="Z32" s="148">
        <f t="shared" si="3"/>
        <v>0</v>
      </c>
      <c r="AA32" s="16"/>
      <c r="AB32" s="16"/>
      <c r="AC32" s="16"/>
      <c r="AD32" s="16"/>
      <c r="AE32" s="16"/>
      <c r="AF32" s="148"/>
      <c r="AH32" s="332" t="str">
        <f t="shared" si="6"/>
        <v/>
      </c>
    </row>
    <row r="33" spans="1:34" ht="12" customHeight="1">
      <c r="A33" s="63">
        <f>'SUC1_B. duomenys'!A53</f>
        <v>23</v>
      </c>
      <c r="B33" s="233" t="str">
        <f>'SUC1_B. duomenys'!B53</f>
        <v>Golfas</v>
      </c>
      <c r="C33" s="16">
        <f t="shared" si="4"/>
        <v>0</v>
      </c>
      <c r="D33" s="16"/>
      <c r="E33" s="147">
        <f t="shared" si="5"/>
        <v>0</v>
      </c>
      <c r="F33" s="16"/>
      <c r="G33" s="16"/>
      <c r="H33" s="16"/>
      <c r="I33" s="16"/>
      <c r="J33" s="16"/>
      <c r="K33" s="16"/>
      <c r="L33" s="16"/>
      <c r="M33" s="16"/>
      <c r="N33" s="16"/>
      <c r="O33" s="148">
        <f t="shared" si="1"/>
        <v>0</v>
      </c>
      <c r="P33" s="16"/>
      <c r="Q33" s="16"/>
      <c r="R33" s="16"/>
      <c r="S33" s="16"/>
      <c r="T33" s="16"/>
      <c r="U33" s="148">
        <f t="shared" si="2"/>
        <v>0</v>
      </c>
      <c r="V33" s="16"/>
      <c r="W33" s="16"/>
      <c r="X33" s="16"/>
      <c r="Y33" s="331"/>
      <c r="Z33" s="148">
        <f t="shared" si="3"/>
        <v>0</v>
      </c>
      <c r="AA33" s="16"/>
      <c r="AB33" s="16"/>
      <c r="AC33" s="16"/>
      <c r="AD33" s="16"/>
      <c r="AE33" s="16"/>
      <c r="AF33" s="148"/>
      <c r="AH33" s="332" t="str">
        <f t="shared" si="6"/>
        <v/>
      </c>
    </row>
    <row r="34" spans="1:34" ht="12" customHeight="1">
      <c r="A34" s="63">
        <f>'SUC1_B. duomenys'!A54</f>
        <v>24</v>
      </c>
      <c r="B34" s="233" t="str">
        <f>'SUC1_B. duomenys'!B54</f>
        <v>Imtynės (graikų ir romėnų)</v>
      </c>
      <c r="C34" s="16">
        <v>6</v>
      </c>
      <c r="D34" s="16">
        <v>1</v>
      </c>
      <c r="E34" s="147">
        <f t="shared" si="5"/>
        <v>2</v>
      </c>
      <c r="F34" s="16"/>
      <c r="G34" s="16"/>
      <c r="H34" s="16">
        <v>3</v>
      </c>
      <c r="I34" s="16"/>
      <c r="J34" s="16"/>
      <c r="K34" s="16">
        <v>1</v>
      </c>
      <c r="L34" s="16">
        <v>6</v>
      </c>
      <c r="M34" s="16"/>
      <c r="N34" s="16"/>
      <c r="O34" s="148">
        <f t="shared" si="1"/>
        <v>0</v>
      </c>
      <c r="P34" s="16"/>
      <c r="Q34" s="16"/>
      <c r="R34" s="16"/>
      <c r="S34" s="16"/>
      <c r="T34" s="16"/>
      <c r="U34" s="148">
        <f t="shared" si="2"/>
        <v>0</v>
      </c>
      <c r="V34" s="16"/>
      <c r="W34" s="16"/>
      <c r="X34" s="16"/>
      <c r="Y34" s="331"/>
      <c r="Z34" s="148">
        <f t="shared" si="3"/>
        <v>0</v>
      </c>
      <c r="AA34" s="16"/>
      <c r="AB34" s="16"/>
      <c r="AC34" s="16"/>
      <c r="AD34" s="16"/>
      <c r="AE34" s="16"/>
      <c r="AF34" s="148">
        <v>2</v>
      </c>
      <c r="AH34" s="332" t="str">
        <f t="shared" si="6"/>
        <v/>
      </c>
    </row>
    <row r="35" spans="1:34" ht="12" customHeight="1">
      <c r="A35" s="63">
        <f>'SUC1_B. duomenys'!A55</f>
        <v>25</v>
      </c>
      <c r="B35" s="233" t="str">
        <f>'SUC1_B. duomenys'!B55</f>
        <v>Imtynės (laisvosios)</v>
      </c>
      <c r="C35" s="16">
        <v>6</v>
      </c>
      <c r="D35" s="16"/>
      <c r="E35" s="147">
        <f t="shared" si="5"/>
        <v>2</v>
      </c>
      <c r="F35" s="16"/>
      <c r="G35" s="16">
        <v>1</v>
      </c>
      <c r="H35" s="16">
        <v>2</v>
      </c>
      <c r="I35" s="16">
        <v>1</v>
      </c>
      <c r="J35" s="16"/>
      <c r="K35" s="16"/>
      <c r="L35" s="16">
        <v>4</v>
      </c>
      <c r="M35" s="16"/>
      <c r="N35" s="16">
        <v>2</v>
      </c>
      <c r="O35" s="148">
        <f t="shared" si="1"/>
        <v>0</v>
      </c>
      <c r="P35" s="16"/>
      <c r="Q35" s="16"/>
      <c r="R35" s="16"/>
      <c r="S35" s="16"/>
      <c r="T35" s="16"/>
      <c r="U35" s="148">
        <f t="shared" si="2"/>
        <v>0</v>
      </c>
      <c r="V35" s="16"/>
      <c r="W35" s="16"/>
      <c r="X35" s="16"/>
      <c r="Y35" s="331"/>
      <c r="Z35" s="148">
        <f t="shared" si="3"/>
        <v>0</v>
      </c>
      <c r="AA35" s="16"/>
      <c r="AB35" s="16"/>
      <c r="AC35" s="16"/>
      <c r="AD35" s="16"/>
      <c r="AE35" s="16"/>
      <c r="AF35" s="148">
        <v>1</v>
      </c>
      <c r="AH35" s="332" t="str">
        <f t="shared" si="6"/>
        <v/>
      </c>
    </row>
    <row r="36" spans="1:34" ht="12" customHeight="1">
      <c r="A36" s="63">
        <f>'SUC1_B. duomenys'!A56</f>
        <v>26</v>
      </c>
      <c r="B36" s="233" t="str">
        <f>'SUC1_B. duomenys'!B56</f>
        <v>Imtynės (moterų)</v>
      </c>
      <c r="C36" s="16">
        <f t="shared" si="4"/>
        <v>0</v>
      </c>
      <c r="D36" s="16"/>
      <c r="E36" s="147">
        <f t="shared" si="5"/>
        <v>0</v>
      </c>
      <c r="F36" s="16"/>
      <c r="G36" s="16"/>
      <c r="H36" s="16"/>
      <c r="I36" s="16"/>
      <c r="J36" s="16"/>
      <c r="K36" s="16"/>
      <c r="L36" s="16"/>
      <c r="M36" s="16"/>
      <c r="N36" s="16"/>
      <c r="O36" s="148">
        <f t="shared" si="1"/>
        <v>0</v>
      </c>
      <c r="P36" s="16"/>
      <c r="Q36" s="16"/>
      <c r="R36" s="16"/>
      <c r="S36" s="16"/>
      <c r="T36" s="16"/>
      <c r="U36" s="148">
        <f t="shared" si="2"/>
        <v>0</v>
      </c>
      <c r="V36" s="16"/>
      <c r="W36" s="16"/>
      <c r="X36" s="16"/>
      <c r="Y36" s="331"/>
      <c r="Z36" s="148">
        <f t="shared" si="3"/>
        <v>0</v>
      </c>
      <c r="AA36" s="16"/>
      <c r="AB36" s="16"/>
      <c r="AC36" s="16"/>
      <c r="AD36" s="16"/>
      <c r="AE36" s="16"/>
      <c r="AF36" s="148"/>
      <c r="AH36" s="332" t="str">
        <f t="shared" si="6"/>
        <v/>
      </c>
    </row>
    <row r="37" spans="1:34" ht="12" customHeight="1">
      <c r="A37" s="63">
        <f>'SUC1_B. duomenys'!A57</f>
        <v>27</v>
      </c>
      <c r="B37" s="233" t="str">
        <f>'SUC1_B. duomenys'!B57</f>
        <v>Irklavimas</v>
      </c>
      <c r="C37" s="16">
        <f t="shared" si="4"/>
        <v>0</v>
      </c>
      <c r="D37" s="16"/>
      <c r="E37" s="147">
        <f t="shared" si="5"/>
        <v>0</v>
      </c>
      <c r="F37" s="16"/>
      <c r="G37" s="16"/>
      <c r="H37" s="16"/>
      <c r="I37" s="16"/>
      <c r="J37" s="16"/>
      <c r="K37" s="16"/>
      <c r="L37" s="16"/>
      <c r="M37" s="16"/>
      <c r="N37" s="16"/>
      <c r="O37" s="148">
        <f t="shared" si="1"/>
        <v>0</v>
      </c>
      <c r="P37" s="16"/>
      <c r="Q37" s="16"/>
      <c r="R37" s="16"/>
      <c r="S37" s="16"/>
      <c r="T37" s="16"/>
      <c r="U37" s="148">
        <f t="shared" si="2"/>
        <v>0</v>
      </c>
      <c r="V37" s="16"/>
      <c r="W37" s="16"/>
      <c r="X37" s="16"/>
      <c r="Y37" s="331"/>
      <c r="Z37" s="148">
        <f t="shared" si="3"/>
        <v>0</v>
      </c>
      <c r="AA37" s="16"/>
      <c r="AB37" s="16"/>
      <c r="AC37" s="16"/>
      <c r="AD37" s="16"/>
      <c r="AE37" s="16"/>
      <c r="AF37" s="148"/>
      <c r="AH37" s="332" t="str">
        <f t="shared" si="6"/>
        <v/>
      </c>
    </row>
    <row r="38" spans="1:34" ht="12" customHeight="1">
      <c r="A38" s="63">
        <f>'SUC1_B. duomenys'!A58</f>
        <v>28</v>
      </c>
      <c r="B38" s="233" t="str">
        <f>'SUC1_B. duomenys'!B58</f>
        <v>Karatė (WKF)</v>
      </c>
      <c r="C38" s="16">
        <f t="shared" si="4"/>
        <v>0</v>
      </c>
      <c r="D38" s="16"/>
      <c r="E38" s="147">
        <f t="shared" si="5"/>
        <v>0</v>
      </c>
      <c r="F38" s="16"/>
      <c r="G38" s="16"/>
      <c r="H38" s="16"/>
      <c r="I38" s="16"/>
      <c r="J38" s="16"/>
      <c r="K38" s="16"/>
      <c r="L38" s="16"/>
      <c r="M38" s="16"/>
      <c r="N38" s="16"/>
      <c r="O38" s="148">
        <f t="shared" si="1"/>
        <v>0</v>
      </c>
      <c r="P38" s="16"/>
      <c r="Q38" s="16"/>
      <c r="R38" s="16"/>
      <c r="S38" s="16"/>
      <c r="T38" s="16"/>
      <c r="U38" s="148">
        <f t="shared" si="2"/>
        <v>0</v>
      </c>
      <c r="V38" s="16"/>
      <c r="W38" s="16"/>
      <c r="X38" s="16"/>
      <c r="Y38" s="331"/>
      <c r="Z38" s="148">
        <f t="shared" si="3"/>
        <v>0</v>
      </c>
      <c r="AA38" s="16"/>
      <c r="AB38" s="16"/>
      <c r="AC38" s="16"/>
      <c r="AD38" s="16"/>
      <c r="AE38" s="16"/>
      <c r="AF38" s="148"/>
      <c r="AH38" s="332" t="str">
        <f t="shared" si="6"/>
        <v/>
      </c>
    </row>
    <row r="39" spans="1:34" ht="12" customHeight="1">
      <c r="A39" s="63">
        <f>'SUC1_B. duomenys'!A59</f>
        <v>29</v>
      </c>
      <c r="B39" s="233" t="str">
        <f>'SUC1_B. duomenys'!B59</f>
        <v>Kerlingas (akmenslydis)</v>
      </c>
      <c r="C39" s="16">
        <f t="shared" si="4"/>
        <v>0</v>
      </c>
      <c r="D39" s="16"/>
      <c r="E39" s="147">
        <f t="shared" si="5"/>
        <v>0</v>
      </c>
      <c r="F39" s="16"/>
      <c r="G39" s="16"/>
      <c r="H39" s="16"/>
      <c r="I39" s="16"/>
      <c r="J39" s="16"/>
      <c r="K39" s="16"/>
      <c r="L39" s="16"/>
      <c r="M39" s="16"/>
      <c r="N39" s="16"/>
      <c r="O39" s="148">
        <f t="shared" si="1"/>
        <v>0</v>
      </c>
      <c r="P39" s="16"/>
      <c r="Q39" s="16"/>
      <c r="R39" s="16"/>
      <c r="S39" s="16"/>
      <c r="T39" s="16"/>
      <c r="U39" s="148">
        <f t="shared" si="2"/>
        <v>0</v>
      </c>
      <c r="V39" s="16"/>
      <c r="W39" s="16"/>
      <c r="X39" s="16"/>
      <c r="Y39" s="331"/>
      <c r="Z39" s="148">
        <f t="shared" si="3"/>
        <v>0</v>
      </c>
      <c r="AA39" s="16"/>
      <c r="AB39" s="16"/>
      <c r="AC39" s="16"/>
      <c r="AD39" s="16"/>
      <c r="AE39" s="16"/>
      <c r="AF39" s="148"/>
      <c r="AH39" s="332" t="str">
        <f t="shared" si="6"/>
        <v/>
      </c>
    </row>
    <row r="40" spans="1:34" ht="12" customHeight="1">
      <c r="A40" s="63">
        <f>'SUC1_B. duomenys'!A60</f>
        <v>30</v>
      </c>
      <c r="B40" s="233" t="str">
        <f>'SUC1_B. duomenys'!B60</f>
        <v>Krepšinis</v>
      </c>
      <c r="C40" s="16">
        <v>21</v>
      </c>
      <c r="D40" s="16">
        <v>4</v>
      </c>
      <c r="E40" s="147">
        <f t="shared" si="5"/>
        <v>8</v>
      </c>
      <c r="F40" s="16">
        <v>1</v>
      </c>
      <c r="G40" s="16">
        <v>2</v>
      </c>
      <c r="H40" s="16">
        <v>3</v>
      </c>
      <c r="I40" s="16">
        <v>4</v>
      </c>
      <c r="J40" s="16">
        <v>3</v>
      </c>
      <c r="K40" s="16"/>
      <c r="L40" s="16">
        <v>16</v>
      </c>
      <c r="M40" s="16"/>
      <c r="N40" s="16">
        <v>5</v>
      </c>
      <c r="O40" s="148">
        <v>1</v>
      </c>
      <c r="P40" s="16"/>
      <c r="Q40" s="16">
        <v>1</v>
      </c>
      <c r="R40" s="16"/>
      <c r="S40" s="16"/>
      <c r="T40" s="16"/>
      <c r="U40" s="148">
        <f t="shared" si="2"/>
        <v>0</v>
      </c>
      <c r="V40" s="16"/>
      <c r="W40" s="16"/>
      <c r="X40" s="16"/>
      <c r="Y40" s="331"/>
      <c r="Z40" s="148">
        <f t="shared" si="3"/>
        <v>0</v>
      </c>
      <c r="AA40" s="16"/>
      <c r="AB40" s="16"/>
      <c r="AC40" s="16"/>
      <c r="AD40" s="16"/>
      <c r="AE40" s="16"/>
      <c r="AF40" s="148"/>
      <c r="AH40" s="332" t="str">
        <f t="shared" si="6"/>
        <v/>
      </c>
    </row>
    <row r="41" spans="1:34" ht="12" customHeight="1">
      <c r="A41" s="63">
        <f>'SUC1_B. duomenys'!A61</f>
        <v>31</v>
      </c>
      <c r="B41" s="233" t="str">
        <f>'SUC1_B. duomenys'!B61</f>
        <v xml:space="preserve">Laipiojimo sportas </v>
      </c>
      <c r="C41" s="16">
        <f t="shared" si="4"/>
        <v>0</v>
      </c>
      <c r="D41" s="16"/>
      <c r="E41" s="147">
        <f t="shared" si="5"/>
        <v>0</v>
      </c>
      <c r="F41" s="16"/>
      <c r="G41" s="16"/>
      <c r="H41" s="16"/>
      <c r="I41" s="16"/>
      <c r="J41" s="16"/>
      <c r="K41" s="16"/>
      <c r="L41" s="16"/>
      <c r="M41" s="16"/>
      <c r="N41" s="16"/>
      <c r="O41" s="148">
        <f t="shared" si="1"/>
        <v>0</v>
      </c>
      <c r="P41" s="16"/>
      <c r="Q41" s="16"/>
      <c r="R41" s="16"/>
      <c r="S41" s="16"/>
      <c r="T41" s="16"/>
      <c r="U41" s="148">
        <f t="shared" si="2"/>
        <v>0</v>
      </c>
      <c r="V41" s="16"/>
      <c r="W41" s="16"/>
      <c r="X41" s="16"/>
      <c r="Y41" s="331"/>
      <c r="Z41" s="148">
        <f t="shared" si="3"/>
        <v>0</v>
      </c>
      <c r="AA41" s="16"/>
      <c r="AB41" s="16"/>
      <c r="AC41" s="16"/>
      <c r="AD41" s="16"/>
      <c r="AE41" s="16"/>
      <c r="AF41" s="148"/>
      <c r="AH41" s="332" t="str">
        <f t="shared" si="6"/>
        <v/>
      </c>
    </row>
    <row r="42" spans="1:34" ht="12" customHeight="1">
      <c r="A42" s="63">
        <f>'SUC1_B. duomenys'!A62</f>
        <v>32</v>
      </c>
      <c r="B42" s="233" t="str">
        <f>'SUC1_B. duomenys'!B62</f>
        <v>Ledo ritulys</v>
      </c>
      <c r="C42" s="16">
        <f t="shared" si="4"/>
        <v>0</v>
      </c>
      <c r="D42" s="16"/>
      <c r="E42" s="147">
        <f t="shared" si="5"/>
        <v>0</v>
      </c>
      <c r="F42" s="16"/>
      <c r="G42" s="16"/>
      <c r="H42" s="16"/>
      <c r="I42" s="16"/>
      <c r="J42" s="16"/>
      <c r="K42" s="16"/>
      <c r="L42" s="16"/>
      <c r="M42" s="16"/>
      <c r="N42" s="16"/>
      <c r="O42" s="148">
        <f t="shared" si="1"/>
        <v>0</v>
      </c>
      <c r="P42" s="16"/>
      <c r="Q42" s="16"/>
      <c r="R42" s="16"/>
      <c r="S42" s="16"/>
      <c r="T42" s="16"/>
      <c r="U42" s="148">
        <f t="shared" si="2"/>
        <v>0</v>
      </c>
      <c r="V42" s="16"/>
      <c r="W42" s="16"/>
      <c r="X42" s="16"/>
      <c r="Y42" s="331"/>
      <c r="Z42" s="148">
        <f t="shared" si="3"/>
        <v>0</v>
      </c>
      <c r="AA42" s="16"/>
      <c r="AB42" s="16"/>
      <c r="AC42" s="16"/>
      <c r="AD42" s="16"/>
      <c r="AE42" s="16"/>
      <c r="AF42" s="148"/>
      <c r="AH42" s="332" t="str">
        <f t="shared" si="6"/>
        <v/>
      </c>
    </row>
    <row r="43" spans="1:34" ht="12" customHeight="1">
      <c r="A43" s="63">
        <f>'SUC1_B. duomenys'!A63</f>
        <v>33</v>
      </c>
      <c r="B43" s="233" t="str">
        <f>'SUC1_B. duomenys'!B63</f>
        <v>Lengvoji atletika</v>
      </c>
      <c r="C43" s="16">
        <v>18</v>
      </c>
      <c r="D43" s="16">
        <v>9</v>
      </c>
      <c r="E43" s="147">
        <f t="shared" si="5"/>
        <v>0</v>
      </c>
      <c r="F43" s="16">
        <v>1</v>
      </c>
      <c r="G43" s="16">
        <v>14</v>
      </c>
      <c r="H43" s="16">
        <v>2</v>
      </c>
      <c r="I43" s="16">
        <v>1</v>
      </c>
      <c r="J43" s="16"/>
      <c r="K43" s="16"/>
      <c r="L43" s="16">
        <v>17</v>
      </c>
      <c r="M43" s="16"/>
      <c r="N43" s="16">
        <v>1</v>
      </c>
      <c r="O43" s="148">
        <f t="shared" si="1"/>
        <v>0</v>
      </c>
      <c r="P43" s="16"/>
      <c r="Q43" s="16"/>
      <c r="R43" s="16"/>
      <c r="S43" s="16"/>
      <c r="T43" s="16"/>
      <c r="U43" s="148">
        <f t="shared" si="2"/>
        <v>0</v>
      </c>
      <c r="V43" s="16"/>
      <c r="W43" s="16"/>
      <c r="X43" s="16"/>
      <c r="Y43" s="331"/>
      <c r="Z43" s="148">
        <f t="shared" si="3"/>
        <v>0</v>
      </c>
      <c r="AA43" s="16"/>
      <c r="AB43" s="16"/>
      <c r="AC43" s="16"/>
      <c r="AD43" s="16"/>
      <c r="AE43" s="16"/>
      <c r="AF43" s="148"/>
      <c r="AH43" s="332" t="str">
        <f t="shared" si="6"/>
        <v/>
      </c>
    </row>
    <row r="44" spans="1:34" ht="12" customHeight="1">
      <c r="A44" s="63">
        <f>'SUC1_B. duomenys'!A64</f>
        <v>34</v>
      </c>
      <c r="B44" s="233" t="str">
        <f>'SUC1_B. duomenys'!B64</f>
        <v>Plaukimas</v>
      </c>
      <c r="C44" s="16">
        <v>16</v>
      </c>
      <c r="D44" s="16">
        <v>10</v>
      </c>
      <c r="E44" s="147">
        <f t="shared" si="5"/>
        <v>6</v>
      </c>
      <c r="F44" s="16"/>
      <c r="G44" s="16"/>
      <c r="H44" s="16">
        <v>4</v>
      </c>
      <c r="I44" s="16">
        <v>2</v>
      </c>
      <c r="J44" s="16">
        <v>4</v>
      </c>
      <c r="K44" s="16"/>
      <c r="L44" s="16">
        <v>13</v>
      </c>
      <c r="M44" s="16">
        <v>1</v>
      </c>
      <c r="N44" s="16">
        <v>2</v>
      </c>
      <c r="O44" s="148">
        <f t="shared" si="1"/>
        <v>0</v>
      </c>
      <c r="P44" s="16"/>
      <c r="Q44" s="16"/>
      <c r="R44" s="16"/>
      <c r="S44" s="16"/>
      <c r="T44" s="16"/>
      <c r="U44" s="148">
        <f t="shared" si="2"/>
        <v>0</v>
      </c>
      <c r="V44" s="16"/>
      <c r="W44" s="16"/>
      <c r="X44" s="16"/>
      <c r="Y44" s="331"/>
      <c r="Z44" s="148">
        <f t="shared" si="3"/>
        <v>0</v>
      </c>
      <c r="AA44" s="16"/>
      <c r="AB44" s="16"/>
      <c r="AC44" s="16"/>
      <c r="AD44" s="16"/>
      <c r="AE44" s="16"/>
      <c r="AF44" s="148"/>
      <c r="AH44" s="332" t="str">
        <f t="shared" si="6"/>
        <v/>
      </c>
    </row>
    <row r="45" spans="1:34" ht="12" customHeight="1">
      <c r="A45" s="63">
        <f>'SUC1_B. duomenys'!A65</f>
        <v>35</v>
      </c>
      <c r="B45" s="233" t="str">
        <f>'SUC1_B. duomenys'!B65</f>
        <v>Plaukimas (sinchroninis)</v>
      </c>
      <c r="C45" s="16">
        <f t="shared" si="4"/>
        <v>0</v>
      </c>
      <c r="D45" s="16"/>
      <c r="E45" s="147">
        <f t="shared" si="5"/>
        <v>0</v>
      </c>
      <c r="F45" s="16"/>
      <c r="G45" s="16"/>
      <c r="H45" s="16"/>
      <c r="I45" s="16"/>
      <c r="J45" s="16"/>
      <c r="K45" s="16"/>
      <c r="L45" s="16"/>
      <c r="M45" s="16"/>
      <c r="N45" s="16"/>
      <c r="O45" s="148">
        <f t="shared" si="1"/>
        <v>0</v>
      </c>
      <c r="P45" s="16"/>
      <c r="Q45" s="16"/>
      <c r="R45" s="16"/>
      <c r="S45" s="16"/>
      <c r="T45" s="16"/>
      <c r="U45" s="148">
        <f t="shared" si="2"/>
        <v>0</v>
      </c>
      <c r="V45" s="16"/>
      <c r="W45" s="16"/>
      <c r="X45" s="16"/>
      <c r="Y45" s="331"/>
      <c r="Z45" s="148">
        <f t="shared" si="3"/>
        <v>0</v>
      </c>
      <c r="AA45" s="16"/>
      <c r="AB45" s="16"/>
      <c r="AC45" s="16"/>
      <c r="AD45" s="16"/>
      <c r="AE45" s="16"/>
      <c r="AF45" s="148"/>
      <c r="AH45" s="332" t="str">
        <f>IF(D45&gt;C45,"Klaida! Negali būti moterų daugiau nei iš viso trenerių/AM sp. specialistų!",IF(F45+G45+H45+I45+J45+K45&gt;C45,"Klaida! Negali būti kategorijų daugiau negu trenerių/AM sp. specialistų!",IF(L45+N45&gt;C45,"Klaida! Negali būti išsilavinimų, veiklos leidimų ir t.t. daugiau negu trenerių/AM sp. specialistų!",IF(P45&gt;O45,"Klaida! Negali būti moterų daugiau nei iš viso AM instruktorių!",IF(Q45+R45+S45+T45&gt;O45,"Klaida! Negali būti išsilavinimų, veiklos leidimų ir t.t. daugiau negu AM instruktorių!",IF(V45&gt;U45,"Klaida! Negali būti moterų daugiau nei iš viso FA specialistų!",IF(W45+X45+Y45&gt;U45,"Klaida! Negali būti išsilavinimų, veiklos leidimų ir t.t. daugiau negu FA specialistų!",IF(AA45&gt;Z45,"Klaida! Negali būti moterų daugiau nei iš viso FA instruktorių!",IF(AB45+AC45+AD45+AE45&gt;Z45,"Klaida! Negali būti išsilavinimų, veiklos leidimų ir t.t. daugiau negu FA instruktorių!","")))))))))</f>
        <v/>
      </c>
    </row>
    <row r="46" spans="1:34" ht="12" customHeight="1">
      <c r="A46" s="63">
        <f>'SUC1_B. duomenys'!A66</f>
        <v>36</v>
      </c>
      <c r="B46" s="233" t="str">
        <f>'SUC1_B. duomenys'!B66</f>
        <v>Plaukimas (šuoliai į vandenį)</v>
      </c>
      <c r="C46" s="16">
        <f t="shared" si="4"/>
        <v>0</v>
      </c>
      <c r="D46" s="16"/>
      <c r="E46" s="147">
        <f t="shared" si="5"/>
        <v>0</v>
      </c>
      <c r="F46" s="16"/>
      <c r="G46" s="16"/>
      <c r="H46" s="16"/>
      <c r="I46" s="16"/>
      <c r="J46" s="16"/>
      <c r="K46" s="16"/>
      <c r="L46" s="16"/>
      <c r="M46" s="16"/>
      <c r="N46" s="16"/>
      <c r="O46" s="148">
        <f t="shared" si="1"/>
        <v>0</v>
      </c>
      <c r="P46" s="16"/>
      <c r="Q46" s="16"/>
      <c r="R46" s="16"/>
      <c r="S46" s="16"/>
      <c r="T46" s="16"/>
      <c r="U46" s="148">
        <f t="shared" si="2"/>
        <v>0</v>
      </c>
      <c r="V46" s="16"/>
      <c r="W46" s="16"/>
      <c r="X46" s="16"/>
      <c r="Y46" s="331"/>
      <c r="Z46" s="148">
        <f t="shared" si="3"/>
        <v>0</v>
      </c>
      <c r="AA46" s="16"/>
      <c r="AB46" s="16"/>
      <c r="AC46" s="16"/>
      <c r="AD46" s="16"/>
      <c r="AE46" s="16"/>
      <c r="AF46" s="148"/>
      <c r="AH46" s="332" t="str">
        <f t="shared" si="6"/>
        <v/>
      </c>
    </row>
    <row r="47" spans="1:34" ht="12" customHeight="1">
      <c r="A47" s="63">
        <f>'SUC1_B. duomenys'!A67</f>
        <v>37</v>
      </c>
      <c r="B47" s="233" t="str">
        <f>'SUC1_B. duomenys'!B67</f>
        <v>Rankinis</v>
      </c>
      <c r="C47" s="16">
        <v>6</v>
      </c>
      <c r="D47" s="16">
        <v>5</v>
      </c>
      <c r="E47" s="147">
        <f t="shared" si="5"/>
        <v>1</v>
      </c>
      <c r="F47" s="16"/>
      <c r="G47" s="16">
        <v>2</v>
      </c>
      <c r="H47" s="16">
        <v>3</v>
      </c>
      <c r="I47" s="16"/>
      <c r="J47" s="16"/>
      <c r="K47" s="16"/>
      <c r="L47" s="16">
        <v>3</v>
      </c>
      <c r="M47" s="16"/>
      <c r="N47" s="16">
        <v>3</v>
      </c>
      <c r="O47" s="148">
        <f t="shared" si="1"/>
        <v>0</v>
      </c>
      <c r="P47" s="16"/>
      <c r="Q47" s="16"/>
      <c r="R47" s="16"/>
      <c r="S47" s="16"/>
      <c r="T47" s="16"/>
      <c r="U47" s="148">
        <f t="shared" si="2"/>
        <v>0</v>
      </c>
      <c r="V47" s="16"/>
      <c r="W47" s="16"/>
      <c r="X47" s="16"/>
      <c r="Y47" s="331"/>
      <c r="Z47" s="148">
        <f t="shared" si="3"/>
        <v>0</v>
      </c>
      <c r="AA47" s="16"/>
      <c r="AB47" s="16"/>
      <c r="AC47" s="16"/>
      <c r="AD47" s="16"/>
      <c r="AE47" s="16"/>
      <c r="AF47" s="148">
        <v>18</v>
      </c>
      <c r="AH47" s="332" t="str">
        <f t="shared" si="6"/>
        <v/>
      </c>
    </row>
    <row r="48" spans="1:34" ht="12" customHeight="1">
      <c r="A48" s="63">
        <f>'SUC1_B. duomenys'!A68</f>
        <v>38</v>
      </c>
      <c r="B48" s="233" t="str">
        <f>'SUC1_B. duomenys'!B68</f>
        <v>Regbis</v>
      </c>
      <c r="C48" s="16">
        <f t="shared" si="4"/>
        <v>0</v>
      </c>
      <c r="D48" s="16"/>
      <c r="E48" s="147">
        <f t="shared" si="5"/>
        <v>0</v>
      </c>
      <c r="F48" s="16"/>
      <c r="G48" s="16"/>
      <c r="H48" s="16"/>
      <c r="I48" s="16"/>
      <c r="J48" s="16"/>
      <c r="K48" s="16"/>
      <c r="L48" s="16"/>
      <c r="M48" s="16"/>
      <c r="N48" s="16"/>
      <c r="O48" s="148">
        <f t="shared" si="1"/>
        <v>0</v>
      </c>
      <c r="P48" s="16"/>
      <c r="Q48" s="16"/>
      <c r="R48" s="16"/>
      <c r="S48" s="16"/>
      <c r="T48" s="16"/>
      <c r="U48" s="148">
        <f t="shared" si="2"/>
        <v>0</v>
      </c>
      <c r="V48" s="16"/>
      <c r="W48" s="16"/>
      <c r="X48" s="16"/>
      <c r="Y48" s="331"/>
      <c r="Z48" s="148">
        <f t="shared" si="3"/>
        <v>0</v>
      </c>
      <c r="AA48" s="16"/>
      <c r="AB48" s="16"/>
      <c r="AC48" s="16"/>
      <c r="AD48" s="16"/>
      <c r="AE48" s="16"/>
      <c r="AF48" s="148"/>
      <c r="AH48" s="332" t="str">
        <f t="shared" si="6"/>
        <v/>
      </c>
    </row>
    <row r="49" spans="1:34" ht="12" customHeight="1">
      <c r="A49" s="63">
        <f>'SUC1_B. duomenys'!A69</f>
        <v>39</v>
      </c>
      <c r="B49" s="233" t="str">
        <f>'SUC1_B. duomenys'!B69</f>
        <v>Riedlenčių sportas</v>
      </c>
      <c r="C49" s="16">
        <f t="shared" si="4"/>
        <v>0</v>
      </c>
      <c r="D49" s="16"/>
      <c r="E49" s="147">
        <f t="shared" si="5"/>
        <v>0</v>
      </c>
      <c r="F49" s="16"/>
      <c r="G49" s="16"/>
      <c r="H49" s="16"/>
      <c r="I49" s="16"/>
      <c r="J49" s="16"/>
      <c r="K49" s="16"/>
      <c r="L49" s="16"/>
      <c r="M49" s="16"/>
      <c r="N49" s="16"/>
      <c r="O49" s="148">
        <f t="shared" si="1"/>
        <v>0</v>
      </c>
      <c r="P49" s="16"/>
      <c r="Q49" s="16"/>
      <c r="R49" s="16"/>
      <c r="S49" s="16"/>
      <c r="T49" s="16"/>
      <c r="U49" s="148">
        <f t="shared" si="2"/>
        <v>0</v>
      </c>
      <c r="V49" s="16"/>
      <c r="W49" s="16"/>
      <c r="X49" s="16"/>
      <c r="Y49" s="331"/>
      <c r="Z49" s="148">
        <f t="shared" si="3"/>
        <v>0</v>
      </c>
      <c r="AA49" s="16"/>
      <c r="AB49" s="16"/>
      <c r="AC49" s="16"/>
      <c r="AD49" s="16"/>
      <c r="AE49" s="16"/>
      <c r="AF49" s="148"/>
      <c r="AH49" s="332" t="str">
        <f t="shared" si="6"/>
        <v/>
      </c>
    </row>
    <row r="50" spans="1:34" ht="12" customHeight="1">
      <c r="A50" s="63">
        <f>'SUC1_B. duomenys'!A70</f>
        <v>40</v>
      </c>
      <c r="B50" s="233" t="str">
        <f>'SUC1_B. duomenys'!B70</f>
        <v>Rogučių sportas</v>
      </c>
      <c r="C50" s="16">
        <f t="shared" si="4"/>
        <v>0</v>
      </c>
      <c r="D50" s="16"/>
      <c r="E50" s="147">
        <f t="shared" si="5"/>
        <v>0</v>
      </c>
      <c r="F50" s="16"/>
      <c r="G50" s="16"/>
      <c r="H50" s="16"/>
      <c r="I50" s="16"/>
      <c r="J50" s="16"/>
      <c r="K50" s="16"/>
      <c r="L50" s="16"/>
      <c r="M50" s="16"/>
      <c r="N50" s="16"/>
      <c r="O50" s="148">
        <f t="shared" si="1"/>
        <v>0</v>
      </c>
      <c r="P50" s="16"/>
      <c r="Q50" s="16"/>
      <c r="R50" s="16"/>
      <c r="S50" s="16"/>
      <c r="T50" s="16"/>
      <c r="U50" s="148">
        <f t="shared" si="2"/>
        <v>0</v>
      </c>
      <c r="V50" s="16"/>
      <c r="W50" s="16"/>
      <c r="X50" s="16"/>
      <c r="Y50" s="331"/>
      <c r="Z50" s="148">
        <f t="shared" si="3"/>
        <v>0</v>
      </c>
      <c r="AA50" s="16"/>
      <c r="AB50" s="16"/>
      <c r="AC50" s="16"/>
      <c r="AD50" s="16"/>
      <c r="AE50" s="16"/>
      <c r="AF50" s="148"/>
      <c r="AH50" s="332" t="str">
        <f t="shared" si="6"/>
        <v/>
      </c>
    </row>
    <row r="51" spans="1:34" ht="12" customHeight="1">
      <c r="A51" s="63">
        <f>'SUC1_B. duomenys'!A71</f>
        <v>41</v>
      </c>
      <c r="B51" s="233" t="str">
        <f>'SUC1_B. duomenys'!B71</f>
        <v>Skeletonas</v>
      </c>
      <c r="C51" s="16">
        <f t="shared" si="4"/>
        <v>0</v>
      </c>
      <c r="D51" s="16"/>
      <c r="E51" s="147">
        <f t="shared" si="5"/>
        <v>0</v>
      </c>
      <c r="F51" s="16"/>
      <c r="G51" s="16"/>
      <c r="H51" s="16"/>
      <c r="I51" s="16"/>
      <c r="J51" s="16"/>
      <c r="K51" s="16"/>
      <c r="L51" s="16"/>
      <c r="M51" s="16"/>
      <c r="N51" s="16"/>
      <c r="O51" s="148">
        <f t="shared" si="1"/>
        <v>0</v>
      </c>
      <c r="P51" s="16"/>
      <c r="Q51" s="16"/>
      <c r="R51" s="16"/>
      <c r="S51" s="16"/>
      <c r="T51" s="16"/>
      <c r="U51" s="148">
        <f t="shared" si="2"/>
        <v>0</v>
      </c>
      <c r="V51" s="16"/>
      <c r="W51" s="16"/>
      <c r="X51" s="16"/>
      <c r="Y51" s="331"/>
      <c r="Z51" s="148">
        <f t="shared" si="3"/>
        <v>0</v>
      </c>
      <c r="AA51" s="16"/>
      <c r="AB51" s="16"/>
      <c r="AC51" s="16"/>
      <c r="AD51" s="16"/>
      <c r="AE51" s="16"/>
      <c r="AF51" s="148"/>
      <c r="AH51" s="332" t="str">
        <f t="shared" si="6"/>
        <v/>
      </c>
    </row>
    <row r="52" spans="1:34" ht="12" customHeight="1">
      <c r="A52" s="63">
        <f>'SUC1_B. duomenys'!A72</f>
        <v>42</v>
      </c>
      <c r="B52" s="233" t="str">
        <f>'SUC1_B. duomenys'!B72</f>
        <v>Slidinėjimas (lygumų)</v>
      </c>
      <c r="C52" s="16">
        <f t="shared" si="4"/>
        <v>0</v>
      </c>
      <c r="D52" s="16"/>
      <c r="E52" s="147">
        <f t="shared" si="5"/>
        <v>0</v>
      </c>
      <c r="F52" s="16"/>
      <c r="G52" s="16"/>
      <c r="H52" s="16"/>
      <c r="I52" s="16"/>
      <c r="J52" s="16"/>
      <c r="K52" s="16"/>
      <c r="L52" s="16"/>
      <c r="M52" s="16"/>
      <c r="N52" s="16"/>
      <c r="O52" s="148">
        <f t="shared" si="1"/>
        <v>0</v>
      </c>
      <c r="P52" s="16"/>
      <c r="Q52" s="16"/>
      <c r="R52" s="16"/>
      <c r="S52" s="16"/>
      <c r="T52" s="16"/>
      <c r="U52" s="148">
        <f t="shared" si="2"/>
        <v>0</v>
      </c>
      <c r="V52" s="16"/>
      <c r="W52" s="16"/>
      <c r="X52" s="16"/>
      <c r="Y52" s="331"/>
      <c r="Z52" s="148">
        <f t="shared" si="3"/>
        <v>0</v>
      </c>
      <c r="AA52" s="16"/>
      <c r="AB52" s="16"/>
      <c r="AC52" s="16"/>
      <c r="AD52" s="16"/>
      <c r="AE52" s="16"/>
      <c r="AF52" s="148"/>
      <c r="AH52" s="332" t="str">
        <f t="shared" si="6"/>
        <v/>
      </c>
    </row>
    <row r="53" spans="1:34" ht="12" customHeight="1">
      <c r="A53" s="63">
        <f>'SUC1_B. duomenys'!A73</f>
        <v>43</v>
      </c>
      <c r="B53" s="233" t="str">
        <f>'SUC1_B. duomenys'!B73</f>
        <v>Slidinėjimas (kalnų)</v>
      </c>
      <c r="C53" s="16">
        <f t="shared" si="4"/>
        <v>0</v>
      </c>
      <c r="D53" s="16"/>
      <c r="E53" s="147">
        <f t="shared" si="5"/>
        <v>0</v>
      </c>
      <c r="F53" s="16"/>
      <c r="G53" s="16"/>
      <c r="H53" s="16"/>
      <c r="I53" s="16"/>
      <c r="J53" s="16"/>
      <c r="K53" s="16"/>
      <c r="L53" s="16"/>
      <c r="M53" s="16"/>
      <c r="N53" s="16"/>
      <c r="O53" s="148">
        <f t="shared" si="1"/>
        <v>0</v>
      </c>
      <c r="P53" s="16"/>
      <c r="Q53" s="16"/>
      <c r="R53" s="16"/>
      <c r="S53" s="16"/>
      <c r="T53" s="16"/>
      <c r="U53" s="148">
        <f t="shared" si="2"/>
        <v>0</v>
      </c>
      <c r="V53" s="16"/>
      <c r="W53" s="16"/>
      <c r="X53" s="16"/>
      <c r="Y53" s="331"/>
      <c r="Z53" s="148">
        <f t="shared" si="3"/>
        <v>0</v>
      </c>
      <c r="AA53" s="16"/>
      <c r="AB53" s="16"/>
      <c r="AC53" s="16"/>
      <c r="AD53" s="16"/>
      <c r="AE53" s="16"/>
      <c r="AF53" s="148"/>
      <c r="AH53" s="332" t="str">
        <f t="shared" si="6"/>
        <v/>
      </c>
    </row>
    <row r="54" spans="1:34" ht="12" customHeight="1">
      <c r="A54" s="63">
        <f>'SUC1_B. duomenys'!A74</f>
        <v>44</v>
      </c>
      <c r="B54" s="233" t="str">
        <f>'SUC1_B. duomenys'!B74</f>
        <v>Slidinėjimas (snieglenčių)</v>
      </c>
      <c r="C54" s="16">
        <f t="shared" si="4"/>
        <v>0</v>
      </c>
      <c r="D54" s="16"/>
      <c r="E54" s="147">
        <f t="shared" si="5"/>
        <v>0</v>
      </c>
      <c r="F54" s="16"/>
      <c r="G54" s="16"/>
      <c r="H54" s="16"/>
      <c r="I54" s="16"/>
      <c r="J54" s="16"/>
      <c r="K54" s="16"/>
      <c r="L54" s="16"/>
      <c r="M54" s="16"/>
      <c r="N54" s="16"/>
      <c r="O54" s="148">
        <f t="shared" si="1"/>
        <v>0</v>
      </c>
      <c r="P54" s="16"/>
      <c r="Q54" s="16"/>
      <c r="R54" s="16"/>
      <c r="S54" s="16"/>
      <c r="T54" s="16"/>
      <c r="U54" s="148">
        <f t="shared" si="2"/>
        <v>0</v>
      </c>
      <c r="V54" s="16"/>
      <c r="W54" s="16"/>
      <c r="X54" s="16"/>
      <c r="Y54" s="331"/>
      <c r="Z54" s="148">
        <f t="shared" si="3"/>
        <v>0</v>
      </c>
      <c r="AA54" s="16"/>
      <c r="AB54" s="16"/>
      <c r="AC54" s="16"/>
      <c r="AD54" s="16"/>
      <c r="AE54" s="16"/>
      <c r="AF54" s="148"/>
      <c r="AH54" s="332" t="str">
        <f t="shared" si="6"/>
        <v/>
      </c>
    </row>
    <row r="55" spans="1:34" ht="12" customHeight="1">
      <c r="A55" s="63">
        <f>'SUC1_B. duomenys'!A75</f>
        <v>45</v>
      </c>
      <c r="B55" s="233" t="str">
        <f>'SUC1_B. duomenys'!B75</f>
        <v>Stalo tenisas</v>
      </c>
      <c r="C55" s="16">
        <f t="shared" si="4"/>
        <v>0</v>
      </c>
      <c r="D55" s="16"/>
      <c r="E55" s="147">
        <f t="shared" si="5"/>
        <v>0</v>
      </c>
      <c r="F55" s="16"/>
      <c r="G55" s="16"/>
      <c r="H55" s="16"/>
      <c r="I55" s="16"/>
      <c r="J55" s="16"/>
      <c r="K55" s="16"/>
      <c r="L55" s="16"/>
      <c r="M55" s="16"/>
      <c r="N55" s="16"/>
      <c r="O55" s="148">
        <f t="shared" si="1"/>
        <v>0</v>
      </c>
      <c r="P55" s="16"/>
      <c r="Q55" s="16"/>
      <c r="R55" s="16"/>
      <c r="S55" s="16"/>
      <c r="T55" s="16"/>
      <c r="U55" s="148">
        <f t="shared" si="2"/>
        <v>0</v>
      </c>
      <c r="V55" s="16"/>
      <c r="W55" s="16"/>
      <c r="X55" s="16"/>
      <c r="Y55" s="331"/>
      <c r="Z55" s="148">
        <f t="shared" si="3"/>
        <v>0</v>
      </c>
      <c r="AA55" s="16"/>
      <c r="AB55" s="16"/>
      <c r="AC55" s="16"/>
      <c r="AD55" s="16"/>
      <c r="AE55" s="16"/>
      <c r="AF55" s="148"/>
      <c r="AH55" s="332" t="str">
        <f t="shared" si="6"/>
        <v/>
      </c>
    </row>
    <row r="56" spans="1:34" ht="12" customHeight="1">
      <c r="A56" s="63">
        <f>'SUC1_B. duomenys'!A76</f>
        <v>46</v>
      </c>
      <c r="B56" s="233" t="str">
        <f>'SUC1_B. duomenys'!B76</f>
        <v>Sunkioji atletika</v>
      </c>
      <c r="C56" s="16">
        <v>5</v>
      </c>
      <c r="D56" s="16"/>
      <c r="E56" s="147">
        <f t="shared" si="5"/>
        <v>0</v>
      </c>
      <c r="F56" s="16"/>
      <c r="G56" s="16"/>
      <c r="H56" s="16">
        <v>1</v>
      </c>
      <c r="I56" s="16">
        <v>3</v>
      </c>
      <c r="J56" s="16">
        <v>1</v>
      </c>
      <c r="K56" s="16"/>
      <c r="L56" s="16">
        <v>5</v>
      </c>
      <c r="M56" s="16"/>
      <c r="N56" s="16"/>
      <c r="O56" s="148">
        <f t="shared" si="1"/>
        <v>0</v>
      </c>
      <c r="P56" s="16"/>
      <c r="Q56" s="16"/>
      <c r="R56" s="16"/>
      <c r="S56" s="16"/>
      <c r="T56" s="16"/>
      <c r="U56" s="148">
        <f t="shared" si="2"/>
        <v>0</v>
      </c>
      <c r="V56" s="16"/>
      <c r="W56" s="16"/>
      <c r="X56" s="16"/>
      <c r="Y56" s="331"/>
      <c r="Z56" s="148">
        <f t="shared" si="3"/>
        <v>0</v>
      </c>
      <c r="AA56" s="16"/>
      <c r="AB56" s="16"/>
      <c r="AC56" s="16"/>
      <c r="AD56" s="16"/>
      <c r="AE56" s="16"/>
      <c r="AF56" s="148">
        <v>1</v>
      </c>
      <c r="AH56" s="332" t="str">
        <f t="shared" si="6"/>
        <v/>
      </c>
    </row>
    <row r="57" spans="1:34" ht="12" customHeight="1">
      <c r="A57" s="63">
        <f>'SUC1_B. duomenys'!A77</f>
        <v>47</v>
      </c>
      <c r="B57" s="233" t="str">
        <f>'SUC1_B. duomenys'!B77</f>
        <v>Šaudymas iš lanko</v>
      </c>
      <c r="C57" s="16">
        <f t="shared" si="4"/>
        <v>0</v>
      </c>
      <c r="D57" s="16"/>
      <c r="E57" s="147">
        <f t="shared" si="5"/>
        <v>0</v>
      </c>
      <c r="F57" s="16"/>
      <c r="G57" s="16"/>
      <c r="H57" s="16"/>
      <c r="I57" s="16"/>
      <c r="J57" s="16"/>
      <c r="K57" s="16"/>
      <c r="L57" s="16"/>
      <c r="M57" s="16"/>
      <c r="N57" s="16"/>
      <c r="O57" s="148">
        <f t="shared" si="1"/>
        <v>0</v>
      </c>
      <c r="P57" s="16"/>
      <c r="Q57" s="16"/>
      <c r="R57" s="16"/>
      <c r="S57" s="16"/>
      <c r="T57" s="16"/>
      <c r="U57" s="148">
        <f t="shared" si="2"/>
        <v>0</v>
      </c>
      <c r="V57" s="16"/>
      <c r="W57" s="16"/>
      <c r="X57" s="16"/>
      <c r="Y57" s="331"/>
      <c r="Z57" s="148">
        <f t="shared" si="3"/>
        <v>0</v>
      </c>
      <c r="AA57" s="16"/>
      <c r="AB57" s="16"/>
      <c r="AC57" s="16"/>
      <c r="AD57" s="16"/>
      <c r="AE57" s="16"/>
      <c r="AF57" s="148"/>
      <c r="AH57" s="332" t="str">
        <f t="shared" si="6"/>
        <v/>
      </c>
    </row>
    <row r="58" spans="1:34" ht="12" customHeight="1">
      <c r="A58" s="63">
        <f>'SUC1_B. duomenys'!A78</f>
        <v>48</v>
      </c>
      <c r="B58" s="233" t="str">
        <f>'SUC1_B. duomenys'!B78</f>
        <v>Šaudymo sportas</v>
      </c>
      <c r="C58" s="16">
        <f t="shared" si="4"/>
        <v>0</v>
      </c>
      <c r="D58" s="16"/>
      <c r="E58" s="147">
        <f t="shared" si="5"/>
        <v>0</v>
      </c>
      <c r="F58" s="16"/>
      <c r="G58" s="16"/>
      <c r="H58" s="16"/>
      <c r="I58" s="16"/>
      <c r="J58" s="16"/>
      <c r="K58" s="16"/>
      <c r="L58" s="16"/>
      <c r="M58" s="16"/>
      <c r="N58" s="16"/>
      <c r="O58" s="148">
        <f t="shared" si="1"/>
        <v>0</v>
      </c>
      <c r="P58" s="16"/>
      <c r="Q58" s="16"/>
      <c r="R58" s="16"/>
      <c r="S58" s="16"/>
      <c r="T58" s="16"/>
      <c r="U58" s="148">
        <f t="shared" si="2"/>
        <v>0</v>
      </c>
      <c r="V58" s="16"/>
      <c r="W58" s="16"/>
      <c r="X58" s="16"/>
      <c r="Y58" s="331"/>
      <c r="Z58" s="148">
        <f t="shared" si="3"/>
        <v>0</v>
      </c>
      <c r="AA58" s="16"/>
      <c r="AB58" s="16"/>
      <c r="AC58" s="16"/>
      <c r="AD58" s="16"/>
      <c r="AE58" s="16"/>
      <c r="AF58" s="148"/>
      <c r="AH58" s="332" t="str">
        <f t="shared" si="6"/>
        <v/>
      </c>
    </row>
    <row r="59" spans="1:34" ht="12" customHeight="1">
      <c r="A59" s="63">
        <f>'SUC1_B. duomenys'!A79</f>
        <v>49</v>
      </c>
      <c r="B59" s="233" t="str">
        <f>'SUC1_B. duomenys'!B79</f>
        <v>Šiuolaikinė penkiakovė</v>
      </c>
      <c r="C59" s="16">
        <f t="shared" si="4"/>
        <v>0</v>
      </c>
      <c r="D59" s="16"/>
      <c r="E59" s="147">
        <f t="shared" si="5"/>
        <v>0</v>
      </c>
      <c r="F59" s="16"/>
      <c r="G59" s="16"/>
      <c r="H59" s="16"/>
      <c r="I59" s="16"/>
      <c r="J59" s="16"/>
      <c r="K59" s="16"/>
      <c r="L59" s="16"/>
      <c r="M59" s="16"/>
      <c r="N59" s="16"/>
      <c r="O59" s="148">
        <f t="shared" si="1"/>
        <v>0</v>
      </c>
      <c r="P59" s="16"/>
      <c r="Q59" s="16"/>
      <c r="R59" s="16"/>
      <c r="S59" s="16"/>
      <c r="T59" s="16"/>
      <c r="U59" s="148">
        <f t="shared" si="2"/>
        <v>0</v>
      </c>
      <c r="V59" s="16"/>
      <c r="W59" s="16"/>
      <c r="X59" s="16"/>
      <c r="Y59" s="331"/>
      <c r="Z59" s="148">
        <f t="shared" si="3"/>
        <v>0</v>
      </c>
      <c r="AA59" s="16"/>
      <c r="AB59" s="16"/>
      <c r="AC59" s="16"/>
      <c r="AD59" s="16"/>
      <c r="AE59" s="16"/>
      <c r="AF59" s="148"/>
      <c r="AH59" s="332" t="str">
        <f t="shared" si="6"/>
        <v/>
      </c>
    </row>
    <row r="60" spans="1:34" ht="12" customHeight="1">
      <c r="A60" s="63">
        <f>'SUC1_B. duomenys'!A80</f>
        <v>50</v>
      </c>
      <c r="B60" s="233" t="str">
        <f>'SUC1_B. duomenys'!B80</f>
        <v>Tekvondo (WTF)</v>
      </c>
      <c r="C60" s="16">
        <v>1</v>
      </c>
      <c r="D60" s="16"/>
      <c r="E60" s="147">
        <f t="shared" si="5"/>
        <v>0</v>
      </c>
      <c r="F60" s="16"/>
      <c r="G60" s="16"/>
      <c r="H60" s="16">
        <v>1</v>
      </c>
      <c r="I60" s="16"/>
      <c r="J60" s="16"/>
      <c r="K60" s="16"/>
      <c r="L60" s="16">
        <v>1</v>
      </c>
      <c r="M60" s="16"/>
      <c r="N60" s="16"/>
      <c r="O60" s="148">
        <f t="shared" si="1"/>
        <v>0</v>
      </c>
      <c r="P60" s="16"/>
      <c r="Q60" s="16"/>
      <c r="R60" s="16"/>
      <c r="S60" s="16"/>
      <c r="T60" s="16"/>
      <c r="U60" s="148">
        <f t="shared" si="2"/>
        <v>0</v>
      </c>
      <c r="V60" s="16"/>
      <c r="W60" s="16"/>
      <c r="X60" s="16"/>
      <c r="Y60" s="331"/>
      <c r="Z60" s="148">
        <f t="shared" si="3"/>
        <v>0</v>
      </c>
      <c r="AA60" s="16"/>
      <c r="AB60" s="16"/>
      <c r="AC60" s="16"/>
      <c r="AD60" s="16"/>
      <c r="AE60" s="16"/>
      <c r="AF60" s="148"/>
      <c r="AH60" s="332" t="str">
        <f t="shared" si="6"/>
        <v/>
      </c>
    </row>
    <row r="61" spans="1:34" ht="12" customHeight="1">
      <c r="A61" s="63">
        <f>'SUC1_B. duomenys'!A81</f>
        <v>51</v>
      </c>
      <c r="B61" s="233" t="str">
        <f>'SUC1_B. duomenys'!B81</f>
        <v>Tenisas</v>
      </c>
      <c r="C61" s="16">
        <f t="shared" si="4"/>
        <v>0</v>
      </c>
      <c r="D61" s="16"/>
      <c r="E61" s="147">
        <f t="shared" si="5"/>
        <v>0</v>
      </c>
      <c r="F61" s="16"/>
      <c r="G61" s="16"/>
      <c r="H61" s="16"/>
      <c r="I61" s="16"/>
      <c r="J61" s="16"/>
      <c r="K61" s="16"/>
      <c r="L61" s="16"/>
      <c r="M61" s="16"/>
      <c r="N61" s="16"/>
      <c r="O61" s="148">
        <f t="shared" si="1"/>
        <v>0</v>
      </c>
      <c r="P61" s="16"/>
      <c r="Q61" s="16"/>
      <c r="R61" s="16"/>
      <c r="S61" s="16"/>
      <c r="T61" s="16"/>
      <c r="U61" s="148">
        <f t="shared" si="2"/>
        <v>0</v>
      </c>
      <c r="V61" s="16"/>
      <c r="W61" s="16"/>
      <c r="X61" s="16"/>
      <c r="Y61" s="331"/>
      <c r="Z61" s="148">
        <f t="shared" si="3"/>
        <v>0</v>
      </c>
      <c r="AA61" s="16"/>
      <c r="AB61" s="16"/>
      <c r="AC61" s="16"/>
      <c r="AD61" s="16"/>
      <c r="AE61" s="16"/>
      <c r="AF61" s="148"/>
      <c r="AH61" s="332" t="str">
        <f t="shared" si="6"/>
        <v/>
      </c>
    </row>
    <row r="62" spans="1:34" ht="12" customHeight="1">
      <c r="A62" s="63">
        <f>'SUC1_B. duomenys'!A82</f>
        <v>52</v>
      </c>
      <c r="B62" s="233" t="str">
        <f>'SUC1_B. duomenys'!B82</f>
        <v>Tinklinis</v>
      </c>
      <c r="C62" s="16">
        <v>4</v>
      </c>
      <c r="D62" s="16">
        <v>2</v>
      </c>
      <c r="E62" s="147">
        <f t="shared" si="5"/>
        <v>4</v>
      </c>
      <c r="F62" s="16"/>
      <c r="G62" s="16"/>
      <c r="H62" s="16"/>
      <c r="I62" s="16"/>
      <c r="J62" s="16"/>
      <c r="K62" s="16"/>
      <c r="L62" s="16">
        <v>3</v>
      </c>
      <c r="M62" s="16"/>
      <c r="N62" s="16">
        <v>1</v>
      </c>
      <c r="O62" s="148">
        <f t="shared" si="1"/>
        <v>0</v>
      </c>
      <c r="P62" s="16"/>
      <c r="Q62" s="16"/>
      <c r="R62" s="16"/>
      <c r="S62" s="16"/>
      <c r="T62" s="16"/>
      <c r="U62" s="148">
        <f t="shared" si="2"/>
        <v>0</v>
      </c>
      <c r="V62" s="16"/>
      <c r="W62" s="16"/>
      <c r="X62" s="16"/>
      <c r="Y62" s="331"/>
      <c r="Z62" s="148">
        <f t="shared" si="3"/>
        <v>0</v>
      </c>
      <c r="AA62" s="16"/>
      <c r="AB62" s="16"/>
      <c r="AC62" s="16"/>
      <c r="AD62" s="16"/>
      <c r="AE62" s="16"/>
      <c r="AF62" s="148">
        <v>24</v>
      </c>
      <c r="AH62" s="332" t="str">
        <f t="shared" si="6"/>
        <v/>
      </c>
    </row>
    <row r="63" spans="1:34" ht="12" customHeight="1">
      <c r="A63" s="63">
        <f>'SUC1_B. duomenys'!A83</f>
        <v>53</v>
      </c>
      <c r="B63" s="233" t="str">
        <f>'SUC1_B. duomenys'!B83</f>
        <v>Triatlonas</v>
      </c>
      <c r="C63" s="16">
        <f t="shared" si="4"/>
        <v>0</v>
      </c>
      <c r="D63" s="16"/>
      <c r="E63" s="147">
        <f t="shared" si="5"/>
        <v>0</v>
      </c>
      <c r="F63" s="16"/>
      <c r="G63" s="16"/>
      <c r="H63" s="16"/>
      <c r="I63" s="16"/>
      <c r="J63" s="16"/>
      <c r="K63" s="16"/>
      <c r="L63" s="16"/>
      <c r="M63" s="16"/>
      <c r="N63" s="16"/>
      <c r="O63" s="148">
        <f t="shared" si="1"/>
        <v>0</v>
      </c>
      <c r="P63" s="16"/>
      <c r="Q63" s="16"/>
      <c r="R63" s="16"/>
      <c r="S63" s="16"/>
      <c r="T63" s="16"/>
      <c r="U63" s="148">
        <f t="shared" si="2"/>
        <v>0</v>
      </c>
      <c r="V63" s="16"/>
      <c r="W63" s="16"/>
      <c r="X63" s="16"/>
      <c r="Y63" s="331"/>
      <c r="Z63" s="148">
        <f t="shared" si="3"/>
        <v>0</v>
      </c>
      <c r="AA63" s="16"/>
      <c r="AB63" s="16"/>
      <c r="AC63" s="16"/>
      <c r="AD63" s="16"/>
      <c r="AE63" s="16"/>
      <c r="AF63" s="148"/>
      <c r="AH63" s="332" t="str">
        <f t="shared" si="6"/>
        <v/>
      </c>
    </row>
    <row r="64" spans="1:34" ht="12" customHeight="1">
      <c r="A64" s="63">
        <f>'SUC1_B. duomenys'!A84</f>
        <v>54</v>
      </c>
      <c r="B64" s="233" t="str">
        <f>'SUC1_B. duomenys'!B84</f>
        <v>Vandensvydis</v>
      </c>
      <c r="C64" s="16">
        <f t="shared" si="4"/>
        <v>0</v>
      </c>
      <c r="D64" s="16"/>
      <c r="E64" s="147">
        <f t="shared" si="5"/>
        <v>0</v>
      </c>
      <c r="F64" s="16"/>
      <c r="G64" s="16"/>
      <c r="H64" s="16"/>
      <c r="I64" s="16"/>
      <c r="J64" s="16"/>
      <c r="K64" s="16"/>
      <c r="L64" s="16"/>
      <c r="M64" s="16"/>
      <c r="N64" s="16"/>
      <c r="O64" s="148">
        <f t="shared" si="1"/>
        <v>0</v>
      </c>
      <c r="P64" s="16"/>
      <c r="Q64" s="16"/>
      <c r="R64" s="16"/>
      <c r="S64" s="16"/>
      <c r="T64" s="16"/>
      <c r="U64" s="148">
        <f t="shared" si="2"/>
        <v>0</v>
      </c>
      <c r="V64" s="16"/>
      <c r="W64" s="16"/>
      <c r="X64" s="16"/>
      <c r="Y64" s="331"/>
      <c r="Z64" s="148">
        <f t="shared" si="3"/>
        <v>0</v>
      </c>
      <c r="AA64" s="16"/>
      <c r="AB64" s="16"/>
      <c r="AC64" s="16"/>
      <c r="AD64" s="16"/>
      <c r="AE64" s="16"/>
      <c r="AF64" s="148"/>
      <c r="AH64" s="332" t="str">
        <f t="shared" si="6"/>
        <v/>
      </c>
    </row>
    <row r="65" spans="1:34" ht="12" customHeight="1">
      <c r="A65" s="63">
        <f>'SUC1_B. duomenys'!A85</f>
        <v>55</v>
      </c>
      <c r="B65" s="233" t="str">
        <f>'SUC1_B. duomenys'!B85</f>
        <v>Žirgų sportas</v>
      </c>
      <c r="C65" s="16">
        <f t="shared" si="4"/>
        <v>0</v>
      </c>
      <c r="D65" s="16"/>
      <c r="E65" s="147">
        <f t="shared" si="5"/>
        <v>0</v>
      </c>
      <c r="F65" s="16"/>
      <c r="G65" s="16"/>
      <c r="H65" s="16"/>
      <c r="I65" s="16"/>
      <c r="J65" s="16"/>
      <c r="K65" s="16"/>
      <c r="L65" s="16"/>
      <c r="M65" s="16"/>
      <c r="N65" s="16"/>
      <c r="O65" s="148">
        <f t="shared" si="1"/>
        <v>0</v>
      </c>
      <c r="P65" s="16"/>
      <c r="Q65" s="16"/>
      <c r="R65" s="16"/>
      <c r="S65" s="16"/>
      <c r="T65" s="16"/>
      <c r="U65" s="148">
        <f t="shared" si="2"/>
        <v>0</v>
      </c>
      <c r="V65" s="16"/>
      <c r="W65" s="16"/>
      <c r="X65" s="16"/>
      <c r="Y65" s="331"/>
      <c r="Z65" s="148">
        <f t="shared" si="3"/>
        <v>0</v>
      </c>
      <c r="AA65" s="16"/>
      <c r="AB65" s="16"/>
      <c r="AC65" s="16"/>
      <c r="AD65" s="16"/>
      <c r="AE65" s="16"/>
      <c r="AF65" s="148"/>
      <c r="AH65" s="332" t="str">
        <f t="shared" si="6"/>
        <v/>
      </c>
    </row>
    <row r="66" spans="1:34" ht="12" customHeight="1">
      <c r="A66" s="63">
        <f>'SUC1_B. duomenys'!A86</f>
        <v>56</v>
      </c>
      <c r="B66" s="233" t="str">
        <f>'SUC1_B. duomenys'!B86</f>
        <v>Žolės riedulys</v>
      </c>
      <c r="C66" s="16">
        <f t="shared" si="4"/>
        <v>0</v>
      </c>
      <c r="D66" s="16"/>
      <c r="E66" s="147">
        <f t="shared" si="5"/>
        <v>0</v>
      </c>
      <c r="F66" s="16"/>
      <c r="G66" s="16"/>
      <c r="H66" s="16"/>
      <c r="I66" s="16"/>
      <c r="J66" s="16"/>
      <c r="K66" s="16"/>
      <c r="L66" s="16"/>
      <c r="M66" s="16"/>
      <c r="N66" s="16"/>
      <c r="O66" s="148">
        <f t="shared" si="1"/>
        <v>0</v>
      </c>
      <c r="P66" s="16"/>
      <c r="Q66" s="16"/>
      <c r="R66" s="16"/>
      <c r="S66" s="16"/>
      <c r="T66" s="16"/>
      <c r="U66" s="148">
        <f t="shared" si="2"/>
        <v>0</v>
      </c>
      <c r="V66" s="16"/>
      <c r="W66" s="16"/>
      <c r="X66" s="16"/>
      <c r="Y66" s="331"/>
      <c r="Z66" s="148">
        <f t="shared" si="3"/>
        <v>0</v>
      </c>
      <c r="AA66" s="16"/>
      <c r="AB66" s="16"/>
      <c r="AC66" s="16"/>
      <c r="AD66" s="16"/>
      <c r="AE66" s="16"/>
      <c r="AF66" s="148"/>
      <c r="AH66" s="332" t="str">
        <f t="shared" si="6"/>
        <v/>
      </c>
    </row>
    <row r="67" spans="1:34" s="120" customFormat="1">
      <c r="A67" s="63"/>
      <c r="B67" s="150" t="s">
        <v>95</v>
      </c>
      <c r="C67" s="151">
        <f>SUM(C11:C66)</f>
        <v>108</v>
      </c>
      <c r="D67" s="151">
        <f t="shared" ref="D67:AF67" si="13">SUM(D11:D66)</f>
        <v>45</v>
      </c>
      <c r="E67" s="151">
        <f>SUM(E11:E66)</f>
        <v>23</v>
      </c>
      <c r="F67" s="151">
        <f t="shared" si="13"/>
        <v>2</v>
      </c>
      <c r="G67" s="151">
        <f t="shared" si="13"/>
        <v>32</v>
      </c>
      <c r="H67" s="151">
        <f>SUM(H11:H66)</f>
        <v>26</v>
      </c>
      <c r="I67" s="151">
        <f>SUM(I11:I66)</f>
        <v>15</v>
      </c>
      <c r="J67" s="151">
        <f>SUM(J11:J66)</f>
        <v>8</v>
      </c>
      <c r="K67" s="151">
        <f t="shared" si="13"/>
        <v>2</v>
      </c>
      <c r="L67" s="151">
        <f t="shared" si="13"/>
        <v>93</v>
      </c>
      <c r="M67" s="151">
        <f t="shared" ref="M67:AE67" si="14">SUM(M11:M66)</f>
        <v>1</v>
      </c>
      <c r="N67" s="151">
        <f t="shared" si="14"/>
        <v>14</v>
      </c>
      <c r="O67" s="151">
        <f t="shared" si="14"/>
        <v>1</v>
      </c>
      <c r="P67" s="151">
        <f t="shared" si="14"/>
        <v>0</v>
      </c>
      <c r="Q67" s="151">
        <f t="shared" si="14"/>
        <v>1</v>
      </c>
      <c r="R67" s="151">
        <f t="shared" si="14"/>
        <v>0</v>
      </c>
      <c r="S67" s="151">
        <f t="shared" si="14"/>
        <v>0</v>
      </c>
      <c r="T67" s="151">
        <f t="shared" si="14"/>
        <v>0</v>
      </c>
      <c r="U67" s="151">
        <f t="shared" si="14"/>
        <v>0</v>
      </c>
      <c r="V67" s="151">
        <f t="shared" si="14"/>
        <v>0</v>
      </c>
      <c r="W67" s="151">
        <f t="shared" si="14"/>
        <v>0</v>
      </c>
      <c r="X67" s="151">
        <f t="shared" si="14"/>
        <v>0</v>
      </c>
      <c r="Y67" s="151">
        <f t="shared" si="14"/>
        <v>0</v>
      </c>
      <c r="Z67" s="151">
        <f t="shared" si="14"/>
        <v>0</v>
      </c>
      <c r="AA67" s="151">
        <f t="shared" si="14"/>
        <v>0</v>
      </c>
      <c r="AB67" s="151">
        <f t="shared" si="14"/>
        <v>0</v>
      </c>
      <c r="AC67" s="151">
        <f t="shared" si="14"/>
        <v>0</v>
      </c>
      <c r="AD67" s="151">
        <f t="shared" si="14"/>
        <v>0</v>
      </c>
      <c r="AE67" s="151">
        <f t="shared" si="14"/>
        <v>0</v>
      </c>
      <c r="AF67" s="151">
        <f t="shared" si="13"/>
        <v>51</v>
      </c>
      <c r="AH67" s="263"/>
    </row>
    <row r="68" spans="1:34" ht="12.75" customHeight="1">
      <c r="A68" s="63"/>
      <c r="B68" s="131" t="s">
        <v>96</v>
      </c>
      <c r="C68" s="147"/>
      <c r="D68" s="153"/>
      <c r="E68" s="147"/>
      <c r="F68" s="154"/>
      <c r="G68" s="154"/>
      <c r="H68" s="154"/>
      <c r="I68" s="154"/>
      <c r="J68" s="154"/>
      <c r="K68" s="154"/>
      <c r="L68" s="154"/>
      <c r="M68" s="154"/>
      <c r="N68" s="154"/>
      <c r="O68" s="154"/>
      <c r="P68" s="154"/>
      <c r="Q68" s="154"/>
      <c r="R68" s="154"/>
      <c r="S68" s="154"/>
      <c r="T68" s="154"/>
      <c r="U68" s="154"/>
      <c r="V68" s="154"/>
      <c r="W68" s="154"/>
      <c r="X68" s="154"/>
      <c r="Y68" s="154"/>
      <c r="Z68" s="154"/>
      <c r="AA68" s="154"/>
      <c r="AB68" s="154"/>
      <c r="AC68" s="154"/>
      <c r="AD68" s="154"/>
      <c r="AE68" s="154"/>
      <c r="AF68" s="154"/>
      <c r="AH68" s="263"/>
    </row>
    <row r="69" spans="1:34" ht="12" customHeight="1">
      <c r="A69" s="63">
        <f>'SUC1_B. duomenys'!A89</f>
        <v>1</v>
      </c>
      <c r="B69" s="126" t="s">
        <v>97</v>
      </c>
      <c r="C69" s="16">
        <v>108</v>
      </c>
      <c r="D69" s="16">
        <v>45</v>
      </c>
      <c r="E69" s="147">
        <f t="shared" ref="E69" si="15">C69-(F69+G69+H69+I69+J69+K69)</f>
        <v>23</v>
      </c>
      <c r="F69" s="16">
        <v>2</v>
      </c>
      <c r="G69" s="16">
        <v>32</v>
      </c>
      <c r="H69" s="16">
        <v>26</v>
      </c>
      <c r="I69" s="16">
        <v>15</v>
      </c>
      <c r="J69" s="16">
        <v>8</v>
      </c>
      <c r="K69" s="16">
        <v>2</v>
      </c>
      <c r="L69" s="16">
        <v>93</v>
      </c>
      <c r="M69" s="16">
        <v>1</v>
      </c>
      <c r="N69" s="16">
        <v>14</v>
      </c>
      <c r="O69" s="148">
        <v>1</v>
      </c>
      <c r="P69" s="16"/>
      <c r="Q69" s="16">
        <v>1</v>
      </c>
      <c r="R69" s="16"/>
      <c r="S69" s="16"/>
      <c r="T69" s="16"/>
      <c r="U69" s="148">
        <f t="shared" ref="U69" si="16">W69+X69+Y69</f>
        <v>0</v>
      </c>
      <c r="V69" s="16"/>
      <c r="W69" s="16"/>
      <c r="X69" s="16"/>
      <c r="Y69" s="331"/>
      <c r="Z69" s="148">
        <f t="shared" ref="Z69" si="17">AB69+AC69+AD69+AE69</f>
        <v>0</v>
      </c>
      <c r="AA69" s="16"/>
      <c r="AB69" s="16"/>
      <c r="AC69" s="16"/>
      <c r="AD69" s="16"/>
      <c r="AE69" s="16"/>
      <c r="AF69" s="148">
        <v>51</v>
      </c>
      <c r="AH69" s="332" t="str">
        <f t="shared" ref="AH69:AH71" si="18">IF(D69&gt;C69,"Klaida! Negali būti moterų daugiau nei iš viso trenerių/AM sp. specialistų!",IF(F69+G69+H69+I69+J69+K69&gt;C69,"Klaida! Negali būti kategorijų daugiau negu trenerių/AM sp. specialistų!",IF(L69+N69&gt;C69,"Klaida! Negali būti išsilavinimų, veiklos leidimų ir t.t. daugiau negu trenerių/AM sp. specialistų!",IF(P69&gt;O69,"Klaida! Negali būti moterų daugiau nei iš viso AM instruktorių!",IF(Q69+R69+S69+T69&gt;O69,"Klaida! Negali būti išsilavinimų, veiklos leidimų ir t.t. daugiau negu AM instruktorių!",IF(V69&gt;U69,"Klaida! Negali būti moterų daugiau nei iš viso FA specialistų!",IF(W69+X69+Y69&gt;U69,"Klaida! Negali būti išsilavinimų, veiklos leidimų ir t.t. daugiau negu FA specialistų!",IF(AA69&gt;Z69,"Klaida! Negali būti moterų daugiau nei iš viso FA instruktorių!",IF(AB69+AC69+AD69+AE69&gt;Z69,"Klaida! Negali būti išsilavinimų, veiklos leidimų ir t.t. daugiau negu FA instruktorių!","")))))))))</f>
        <v/>
      </c>
    </row>
    <row r="70" spans="1:34" ht="12" customHeight="1">
      <c r="A70" s="63">
        <f>'SUC1_B. duomenys'!A90</f>
        <v>2</v>
      </c>
      <c r="B70" s="126" t="s">
        <v>98</v>
      </c>
      <c r="C70" s="16">
        <f t="shared" ref="C70:C71" si="19">L70+M70+N70</f>
        <v>0</v>
      </c>
      <c r="D70" s="16"/>
      <c r="E70" s="147">
        <f t="shared" ref="E70:E71" si="20">C70-(F70+G70+H70+I70+J70+K70)</f>
        <v>0</v>
      </c>
      <c r="F70" s="16"/>
      <c r="G70" s="16"/>
      <c r="H70" s="16"/>
      <c r="I70" s="16"/>
      <c r="J70" s="16"/>
      <c r="K70" s="16"/>
      <c r="L70" s="16"/>
      <c r="M70" s="16"/>
      <c r="N70" s="16"/>
      <c r="O70" s="148">
        <f t="shared" ref="O70:O71" si="21">Q70+R70+S70+T70</f>
        <v>0</v>
      </c>
      <c r="P70" s="16"/>
      <c r="Q70" s="16"/>
      <c r="R70" s="16"/>
      <c r="S70" s="16"/>
      <c r="T70" s="16"/>
      <c r="U70" s="148">
        <f t="shared" ref="U70:U71" si="22">W70+X70+Y70</f>
        <v>0</v>
      </c>
      <c r="V70" s="16"/>
      <c r="W70" s="16"/>
      <c r="X70" s="16"/>
      <c r="Y70" s="331"/>
      <c r="Z70" s="148">
        <f t="shared" ref="Z70:Z71" si="23">AB70+AC70+AD70+AE70</f>
        <v>0</v>
      </c>
      <c r="AA70" s="16"/>
      <c r="AB70" s="16"/>
      <c r="AC70" s="16"/>
      <c r="AD70" s="16"/>
      <c r="AE70" s="16"/>
      <c r="AF70" s="148"/>
      <c r="AH70" s="332" t="str">
        <f t="shared" si="18"/>
        <v/>
      </c>
    </row>
    <row r="71" spans="1:34" ht="12" customHeight="1">
      <c r="A71" s="63">
        <f>'SUC1_B. duomenys'!A91</f>
        <v>3</v>
      </c>
      <c r="B71" s="134" t="s">
        <v>99</v>
      </c>
      <c r="C71" s="16">
        <f t="shared" si="19"/>
        <v>0</v>
      </c>
      <c r="D71" s="16"/>
      <c r="E71" s="147">
        <f t="shared" si="20"/>
        <v>0</v>
      </c>
      <c r="F71" s="16"/>
      <c r="G71" s="16"/>
      <c r="H71" s="16"/>
      <c r="I71" s="16"/>
      <c r="J71" s="16"/>
      <c r="K71" s="16"/>
      <c r="L71" s="16"/>
      <c r="M71" s="16"/>
      <c r="N71" s="16"/>
      <c r="O71" s="148">
        <f t="shared" si="21"/>
        <v>0</v>
      </c>
      <c r="P71" s="16"/>
      <c r="Q71" s="16"/>
      <c r="R71" s="16"/>
      <c r="S71" s="16"/>
      <c r="T71" s="16"/>
      <c r="U71" s="148">
        <f t="shared" si="22"/>
        <v>0</v>
      </c>
      <c r="V71" s="16"/>
      <c r="W71" s="16"/>
      <c r="X71" s="16"/>
      <c r="Y71" s="331"/>
      <c r="Z71" s="148">
        <f t="shared" si="23"/>
        <v>0</v>
      </c>
      <c r="AA71" s="16"/>
      <c r="AB71" s="16"/>
      <c r="AC71" s="16"/>
      <c r="AD71" s="16"/>
      <c r="AE71" s="16"/>
      <c r="AF71" s="148"/>
      <c r="AH71" s="332" t="str">
        <f t="shared" si="18"/>
        <v/>
      </c>
    </row>
    <row r="72" spans="1:34" s="120" customFormat="1" ht="12.75" customHeight="1">
      <c r="A72" s="444" t="s">
        <v>95</v>
      </c>
      <c r="B72" s="445"/>
      <c r="C72" s="155">
        <f t="shared" ref="C72:AF72" si="24">SUM(C69:C71)</f>
        <v>108</v>
      </c>
      <c r="D72" s="155">
        <f t="shared" si="24"/>
        <v>45</v>
      </c>
      <c r="E72" s="155">
        <f>SUM(E69:E71)</f>
        <v>23</v>
      </c>
      <c r="F72" s="155">
        <f t="shared" si="24"/>
        <v>2</v>
      </c>
      <c r="G72" s="155">
        <f t="shared" si="24"/>
        <v>32</v>
      </c>
      <c r="H72" s="155">
        <f t="shared" si="24"/>
        <v>26</v>
      </c>
      <c r="I72" s="155">
        <f t="shared" si="24"/>
        <v>15</v>
      </c>
      <c r="J72" s="155">
        <f t="shared" si="24"/>
        <v>8</v>
      </c>
      <c r="K72" s="155">
        <f t="shared" si="24"/>
        <v>2</v>
      </c>
      <c r="L72" s="155">
        <f t="shared" si="24"/>
        <v>93</v>
      </c>
      <c r="M72" s="155">
        <f t="shared" ref="M72:AE72" si="25">SUM(M69:M71)</f>
        <v>1</v>
      </c>
      <c r="N72" s="155">
        <f t="shared" si="25"/>
        <v>14</v>
      </c>
      <c r="O72" s="155">
        <f t="shared" si="25"/>
        <v>1</v>
      </c>
      <c r="P72" s="155">
        <f t="shared" si="25"/>
        <v>0</v>
      </c>
      <c r="Q72" s="155">
        <f t="shared" si="25"/>
        <v>1</v>
      </c>
      <c r="R72" s="155">
        <f t="shared" si="25"/>
        <v>0</v>
      </c>
      <c r="S72" s="155">
        <f t="shared" si="25"/>
        <v>0</v>
      </c>
      <c r="T72" s="155">
        <f t="shared" si="25"/>
        <v>0</v>
      </c>
      <c r="U72" s="155">
        <f t="shared" si="25"/>
        <v>0</v>
      </c>
      <c r="V72" s="155">
        <f t="shared" si="25"/>
        <v>0</v>
      </c>
      <c r="W72" s="155">
        <f t="shared" si="25"/>
        <v>0</v>
      </c>
      <c r="X72" s="155">
        <f t="shared" si="25"/>
        <v>0</v>
      </c>
      <c r="Y72" s="155">
        <f t="shared" si="25"/>
        <v>0</v>
      </c>
      <c r="Z72" s="155">
        <f t="shared" si="25"/>
        <v>0</v>
      </c>
      <c r="AA72" s="155">
        <f t="shared" si="25"/>
        <v>0</v>
      </c>
      <c r="AB72" s="155">
        <f t="shared" si="25"/>
        <v>0</v>
      </c>
      <c r="AC72" s="155">
        <f t="shared" si="25"/>
        <v>0</v>
      </c>
      <c r="AD72" s="155">
        <f t="shared" si="25"/>
        <v>0</v>
      </c>
      <c r="AE72" s="155">
        <f t="shared" si="25"/>
        <v>0</v>
      </c>
      <c r="AF72" s="155">
        <f t="shared" si="24"/>
        <v>51</v>
      </c>
      <c r="AG72" s="196"/>
      <c r="AH72" s="263"/>
    </row>
    <row r="73" spans="1:34">
      <c r="A73" s="156"/>
      <c r="B73" s="439" t="s">
        <v>100</v>
      </c>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40"/>
      <c r="AA73" s="440"/>
      <c r="AB73" s="440"/>
      <c r="AC73" s="440"/>
      <c r="AD73" s="440"/>
      <c r="AE73" s="440"/>
      <c r="AF73" s="441"/>
      <c r="AH73" s="263"/>
    </row>
    <row r="74" spans="1:34" ht="12" customHeight="1">
      <c r="A74" s="63">
        <f>'SUC1_B. duomenys'!A94</f>
        <v>1</v>
      </c>
      <c r="B74" s="231" t="s">
        <v>101</v>
      </c>
      <c r="C74" s="16">
        <f t="shared" ref="C74" si="26">L74+M74+N74</f>
        <v>0</v>
      </c>
      <c r="D74" s="16"/>
      <c r="E74" s="147">
        <f t="shared" ref="E74" si="27">C74-(F74+G74+H74+I74+J74+K74)</f>
        <v>0</v>
      </c>
      <c r="F74" s="16"/>
      <c r="G74" s="16"/>
      <c r="H74" s="16"/>
      <c r="I74" s="16"/>
      <c r="J74" s="16"/>
      <c r="K74" s="16"/>
      <c r="L74" s="16"/>
      <c r="M74" s="16"/>
      <c r="N74" s="16"/>
      <c r="O74" s="148">
        <f t="shared" ref="O74" si="28">Q74+R74+S74+T74</f>
        <v>0</v>
      </c>
      <c r="P74" s="16"/>
      <c r="Q74" s="16"/>
      <c r="R74" s="16"/>
      <c r="S74" s="16"/>
      <c r="T74" s="16"/>
      <c r="U74" s="148">
        <f t="shared" ref="U74" si="29">W74+X74+Y74</f>
        <v>0</v>
      </c>
      <c r="V74" s="16"/>
      <c r="W74" s="16"/>
      <c r="X74" s="16"/>
      <c r="Y74" s="331"/>
      <c r="Z74" s="148">
        <f t="shared" ref="Z74" si="30">AB74+AC74+AD74+AE74</f>
        <v>0</v>
      </c>
      <c r="AA74" s="16"/>
      <c r="AB74" s="16"/>
      <c r="AC74" s="16"/>
      <c r="AD74" s="16"/>
      <c r="AE74" s="16"/>
      <c r="AF74" s="148"/>
      <c r="AH74" s="332" t="str">
        <f>IF(D74&gt;C74,"Klaida! Negali būti moterų daugiau nei iš viso trenerių/AM sp. specialistų!",IF(F74+G74+H74+I74+J74+K74&gt;C74,"Klaida! Negali būti kategorijų daugiau negu trenerių/AM sp. specialistų!",IF(L74+N74&gt;C74,"Klaida! Negali būti išsilavinimų, veiklos leidimų ir t.t. daugiau negu trenerių/AM sp. specialistų!",IF(P74&gt;O74,"Klaida! Negali būti moterų daugiau nei iš viso AM instruktorių!",IF(Q74+R74+S74+T74&gt;O74,"Klaida! Negali būti išsilavinimų, veiklos leidimų ir t.t. daugiau negu AM instruktorių!",IF(V74&gt;U74,"Klaida! Negali būti moterų daugiau nei iš viso FA specialistų!",IF(W74+X74+Y74&gt;U74,"Klaida! Negali būti išsilavinimų, veiklos leidimų ir t.t. daugiau negu FA specialistų!",IF(AA74&gt;Z74,"Klaida! Negali būti moterų daugiau nei iš viso FA instruktorių!",IF(AB74+AC74+AD74+AE74&gt;Z74,"Klaida! Negali būti išsilavinimų, veiklos leidimų ir t.t. daugiau negu FA instruktorių!","")))))))))</f>
        <v/>
      </c>
    </row>
    <row r="75" spans="1:34" ht="12" customHeight="1">
      <c r="A75" s="63">
        <f>'SUC1_B. duomenys'!A95</f>
        <v>2</v>
      </c>
      <c r="B75" s="231" t="s">
        <v>102</v>
      </c>
      <c r="C75" s="16">
        <f t="shared" ref="C75:C118" si="31">L75+M75+N75</f>
        <v>0</v>
      </c>
      <c r="D75" s="16"/>
      <c r="E75" s="147">
        <f t="shared" ref="E75:E118" si="32">C75-(F75+G75+H75+I75+J75+K75)</f>
        <v>0</v>
      </c>
      <c r="F75" s="16"/>
      <c r="G75" s="16"/>
      <c r="H75" s="16"/>
      <c r="I75" s="16"/>
      <c r="J75" s="16"/>
      <c r="K75" s="16"/>
      <c r="L75" s="16"/>
      <c r="M75" s="16"/>
      <c r="N75" s="16"/>
      <c r="O75" s="148">
        <f t="shared" ref="O75:O118" si="33">Q75+R75+S75+T75</f>
        <v>0</v>
      </c>
      <c r="P75" s="16"/>
      <c r="Q75" s="16"/>
      <c r="R75" s="16"/>
      <c r="S75" s="16"/>
      <c r="T75" s="16"/>
      <c r="U75" s="148">
        <f t="shared" ref="U75:U118" si="34">W75+X75+Y75</f>
        <v>0</v>
      </c>
      <c r="V75" s="16"/>
      <c r="W75" s="16"/>
      <c r="X75" s="16"/>
      <c r="Y75" s="331"/>
      <c r="Z75" s="148">
        <f t="shared" ref="Z75:Z118" si="35">AB75+AC75+AD75+AE75</f>
        <v>0</v>
      </c>
      <c r="AA75" s="16"/>
      <c r="AB75" s="16"/>
      <c r="AC75" s="16"/>
      <c r="AD75" s="16"/>
      <c r="AE75" s="16"/>
      <c r="AF75" s="148"/>
      <c r="AH75" s="332" t="str">
        <f t="shared" ref="AH75:AH118" si="36">IF(D75&gt;C75,"Klaida! Negali būti moterų daugiau nei iš viso trenerių/AM sp. specialistų!",IF(F75+G75+H75+I75+J75+K75&gt;C75,"Klaida! Negali būti kategorijų daugiau negu trenerių/AM sp. specialistų!",IF(L75+N75&gt;C75,"Klaida! Negali būti išsilavinimų, veiklos leidimų ir t.t. daugiau negu trenerių/AM sp. specialistų!",IF(P75&gt;O75,"Klaida! Negali būti moterų daugiau nei iš viso AM instruktorių!",IF(Q75+R75+S75+T75&gt;O75,"Klaida! Negali būti išsilavinimų, veiklos leidimų ir t.t. daugiau negu AM instruktorių!",IF(V75&gt;U75,"Klaida! Negali būti moterų daugiau nei iš viso FA specialistų!",IF(W75+X75+Y75&gt;U75,"Klaida! Negali būti išsilavinimų, veiklos leidimų ir t.t. daugiau negu FA specialistų!",IF(AA75&gt;Z75,"Klaida! Negali būti moterų daugiau nei iš viso FA instruktorių!",IF(AB75+AC75+AD75+AE75&gt;Z75,"Klaida! Negali būti išsilavinimų, veiklos leidimų ir t.t. daugiau negu FA instruktorių!","")))))))))</f>
        <v/>
      </c>
    </row>
    <row r="76" spans="1:34" ht="12" customHeight="1">
      <c r="A76" s="63">
        <f>'SUC1_B. duomenys'!A96</f>
        <v>3</v>
      </c>
      <c r="B76" s="231" t="s">
        <v>103</v>
      </c>
      <c r="C76" s="16">
        <f t="shared" si="31"/>
        <v>0</v>
      </c>
      <c r="D76" s="16"/>
      <c r="E76" s="147">
        <f t="shared" si="32"/>
        <v>0</v>
      </c>
      <c r="F76" s="16"/>
      <c r="G76" s="16"/>
      <c r="H76" s="16"/>
      <c r="I76" s="16"/>
      <c r="J76" s="16"/>
      <c r="K76" s="16"/>
      <c r="L76" s="16"/>
      <c r="M76" s="16"/>
      <c r="N76" s="16"/>
      <c r="O76" s="148">
        <f t="shared" si="33"/>
        <v>0</v>
      </c>
      <c r="P76" s="16"/>
      <c r="Q76" s="16"/>
      <c r="R76" s="16"/>
      <c r="S76" s="16"/>
      <c r="T76" s="16"/>
      <c r="U76" s="148">
        <f t="shared" si="34"/>
        <v>0</v>
      </c>
      <c r="V76" s="16"/>
      <c r="W76" s="16"/>
      <c r="X76" s="16"/>
      <c r="Y76" s="331"/>
      <c r="Z76" s="148">
        <f t="shared" si="35"/>
        <v>0</v>
      </c>
      <c r="AA76" s="16"/>
      <c r="AB76" s="16"/>
      <c r="AC76" s="16"/>
      <c r="AD76" s="16"/>
      <c r="AE76" s="16"/>
      <c r="AF76" s="148"/>
      <c r="AH76" s="332" t="str">
        <f t="shared" si="36"/>
        <v/>
      </c>
    </row>
    <row r="77" spans="1:34" ht="12" customHeight="1">
      <c r="A77" s="63">
        <f>'SUC1_B. duomenys'!A97</f>
        <v>4</v>
      </c>
      <c r="B77" s="231" t="s">
        <v>104</v>
      </c>
      <c r="C77" s="16">
        <f t="shared" si="31"/>
        <v>0</v>
      </c>
      <c r="D77" s="16"/>
      <c r="E77" s="147">
        <f t="shared" si="32"/>
        <v>0</v>
      </c>
      <c r="F77" s="16"/>
      <c r="G77" s="16"/>
      <c r="H77" s="16"/>
      <c r="I77" s="16"/>
      <c r="J77" s="16"/>
      <c r="K77" s="16"/>
      <c r="L77" s="16"/>
      <c r="M77" s="16"/>
      <c r="N77" s="16"/>
      <c r="O77" s="148">
        <f t="shared" si="33"/>
        <v>0</v>
      </c>
      <c r="P77" s="16"/>
      <c r="Q77" s="16"/>
      <c r="R77" s="16"/>
      <c r="S77" s="16"/>
      <c r="T77" s="16"/>
      <c r="U77" s="148">
        <f t="shared" si="34"/>
        <v>0</v>
      </c>
      <c r="V77" s="16"/>
      <c r="W77" s="16"/>
      <c r="X77" s="16"/>
      <c r="Y77" s="331"/>
      <c r="Z77" s="148">
        <f t="shared" si="35"/>
        <v>0</v>
      </c>
      <c r="AA77" s="16"/>
      <c r="AB77" s="16"/>
      <c r="AC77" s="16"/>
      <c r="AD77" s="16"/>
      <c r="AE77" s="16"/>
      <c r="AF77" s="148"/>
      <c r="AH77" s="332" t="str">
        <f t="shared" si="36"/>
        <v/>
      </c>
    </row>
    <row r="78" spans="1:34" ht="12" customHeight="1">
      <c r="A78" s="63">
        <f>'SUC1_B. duomenys'!A98</f>
        <v>5</v>
      </c>
      <c r="B78" s="231" t="s">
        <v>105</v>
      </c>
      <c r="C78" s="16">
        <f t="shared" si="31"/>
        <v>0</v>
      </c>
      <c r="D78" s="16"/>
      <c r="E78" s="147">
        <f t="shared" si="32"/>
        <v>0</v>
      </c>
      <c r="F78" s="16"/>
      <c r="G78" s="16"/>
      <c r="H78" s="16"/>
      <c r="I78" s="16"/>
      <c r="J78" s="16"/>
      <c r="K78" s="16"/>
      <c r="L78" s="16"/>
      <c r="M78" s="16"/>
      <c r="N78" s="16"/>
      <c r="O78" s="148">
        <f t="shared" si="33"/>
        <v>0</v>
      </c>
      <c r="P78" s="16"/>
      <c r="Q78" s="16"/>
      <c r="R78" s="16"/>
      <c r="S78" s="16"/>
      <c r="T78" s="16"/>
      <c r="U78" s="148">
        <f t="shared" si="34"/>
        <v>0</v>
      </c>
      <c r="V78" s="16"/>
      <c r="W78" s="16"/>
      <c r="X78" s="16"/>
      <c r="Y78" s="331"/>
      <c r="Z78" s="148">
        <f t="shared" si="35"/>
        <v>0</v>
      </c>
      <c r="AA78" s="16"/>
      <c r="AB78" s="16"/>
      <c r="AC78" s="16"/>
      <c r="AD78" s="16"/>
      <c r="AE78" s="16"/>
      <c r="AF78" s="148"/>
      <c r="AH78" s="332" t="str">
        <f t="shared" si="36"/>
        <v/>
      </c>
    </row>
    <row r="79" spans="1:34" ht="12" customHeight="1">
      <c r="A79" s="63">
        <f>'SUC1_B. duomenys'!A99</f>
        <v>6</v>
      </c>
      <c r="B79" s="231" t="s">
        <v>106</v>
      </c>
      <c r="C79" s="16">
        <f t="shared" si="31"/>
        <v>0</v>
      </c>
      <c r="D79" s="16"/>
      <c r="E79" s="147">
        <f t="shared" si="32"/>
        <v>0</v>
      </c>
      <c r="F79" s="16"/>
      <c r="G79" s="16"/>
      <c r="H79" s="16"/>
      <c r="I79" s="16"/>
      <c r="J79" s="16"/>
      <c r="K79" s="16"/>
      <c r="L79" s="16"/>
      <c r="M79" s="16"/>
      <c r="N79" s="16"/>
      <c r="O79" s="148">
        <f t="shared" si="33"/>
        <v>0</v>
      </c>
      <c r="P79" s="16"/>
      <c r="Q79" s="16"/>
      <c r="R79" s="16"/>
      <c r="S79" s="16"/>
      <c r="T79" s="16"/>
      <c r="U79" s="148">
        <f t="shared" si="34"/>
        <v>0</v>
      </c>
      <c r="V79" s="16"/>
      <c r="W79" s="16"/>
      <c r="X79" s="16"/>
      <c r="Y79" s="331"/>
      <c r="Z79" s="148">
        <f t="shared" si="35"/>
        <v>0</v>
      </c>
      <c r="AA79" s="16"/>
      <c r="AB79" s="16"/>
      <c r="AC79" s="16"/>
      <c r="AD79" s="16"/>
      <c r="AE79" s="16"/>
      <c r="AF79" s="148"/>
      <c r="AH79" s="332" t="str">
        <f t="shared" si="36"/>
        <v/>
      </c>
    </row>
    <row r="80" spans="1:34" ht="12" customHeight="1">
      <c r="A80" s="63">
        <f>'SUC1_B. duomenys'!A100</f>
        <v>7</v>
      </c>
      <c r="B80" s="231" t="s">
        <v>107</v>
      </c>
      <c r="C80" s="16">
        <f t="shared" si="31"/>
        <v>0</v>
      </c>
      <c r="D80" s="16"/>
      <c r="E80" s="147">
        <f t="shared" si="32"/>
        <v>0</v>
      </c>
      <c r="F80" s="16"/>
      <c r="G80" s="16"/>
      <c r="H80" s="16"/>
      <c r="I80" s="16"/>
      <c r="J80" s="16"/>
      <c r="K80" s="16"/>
      <c r="L80" s="16"/>
      <c r="M80" s="16"/>
      <c r="N80" s="16"/>
      <c r="O80" s="148">
        <f t="shared" si="33"/>
        <v>0</v>
      </c>
      <c r="P80" s="16"/>
      <c r="Q80" s="16"/>
      <c r="R80" s="16"/>
      <c r="S80" s="16"/>
      <c r="T80" s="16"/>
      <c r="U80" s="148">
        <f t="shared" si="34"/>
        <v>0</v>
      </c>
      <c r="V80" s="16"/>
      <c r="W80" s="16"/>
      <c r="X80" s="16"/>
      <c r="Y80" s="331"/>
      <c r="Z80" s="148">
        <f t="shared" si="35"/>
        <v>0</v>
      </c>
      <c r="AA80" s="16"/>
      <c r="AB80" s="16"/>
      <c r="AC80" s="16"/>
      <c r="AD80" s="16"/>
      <c r="AE80" s="16"/>
      <c r="AF80" s="148"/>
      <c r="AH80" s="332" t="str">
        <f t="shared" si="36"/>
        <v/>
      </c>
    </row>
    <row r="81" spans="1:34" ht="12" customHeight="1">
      <c r="A81" s="63">
        <f>'SUC1_B. duomenys'!A101</f>
        <v>8</v>
      </c>
      <c r="B81" s="231" t="s">
        <v>108</v>
      </c>
      <c r="C81" s="16">
        <f t="shared" si="31"/>
        <v>0</v>
      </c>
      <c r="D81" s="16"/>
      <c r="E81" s="147">
        <f t="shared" si="32"/>
        <v>0</v>
      </c>
      <c r="F81" s="16"/>
      <c r="G81" s="16"/>
      <c r="H81" s="16"/>
      <c r="I81" s="16"/>
      <c r="J81" s="16"/>
      <c r="K81" s="16"/>
      <c r="L81" s="16"/>
      <c r="M81" s="16"/>
      <c r="N81" s="16"/>
      <c r="O81" s="148">
        <f t="shared" si="33"/>
        <v>0</v>
      </c>
      <c r="P81" s="16"/>
      <c r="Q81" s="16"/>
      <c r="R81" s="16"/>
      <c r="S81" s="16"/>
      <c r="T81" s="16"/>
      <c r="U81" s="148">
        <f t="shared" si="34"/>
        <v>0</v>
      </c>
      <c r="V81" s="16"/>
      <c r="W81" s="16"/>
      <c r="X81" s="16"/>
      <c r="Y81" s="331"/>
      <c r="Z81" s="148">
        <f t="shared" si="35"/>
        <v>0</v>
      </c>
      <c r="AA81" s="16"/>
      <c r="AB81" s="16"/>
      <c r="AC81" s="16"/>
      <c r="AD81" s="16"/>
      <c r="AE81" s="16"/>
      <c r="AF81" s="148"/>
      <c r="AH81" s="332" t="str">
        <f t="shared" si="36"/>
        <v/>
      </c>
    </row>
    <row r="82" spans="1:34" ht="12" customHeight="1">
      <c r="A82" s="63">
        <f>'SUC1_B. duomenys'!A102</f>
        <v>9</v>
      </c>
      <c r="B82" s="231" t="s">
        <v>109</v>
      </c>
      <c r="C82" s="16">
        <v>4</v>
      </c>
      <c r="D82" s="16">
        <v>3</v>
      </c>
      <c r="E82" s="147">
        <f t="shared" si="32"/>
        <v>1</v>
      </c>
      <c r="F82" s="16">
        <v>1</v>
      </c>
      <c r="G82" s="16">
        <v>2</v>
      </c>
      <c r="H82" s="16"/>
      <c r="I82" s="16"/>
      <c r="J82" s="16"/>
      <c r="K82" s="16"/>
      <c r="L82" s="16">
        <v>3</v>
      </c>
      <c r="M82" s="16"/>
      <c r="N82" s="16">
        <v>1</v>
      </c>
      <c r="O82" s="148">
        <f t="shared" si="33"/>
        <v>0</v>
      </c>
      <c r="P82" s="16"/>
      <c r="Q82" s="16"/>
      <c r="R82" s="16"/>
      <c r="S82" s="16"/>
      <c r="T82" s="16"/>
      <c r="U82" s="148">
        <f t="shared" si="34"/>
        <v>0</v>
      </c>
      <c r="V82" s="16"/>
      <c r="W82" s="16"/>
      <c r="X82" s="16"/>
      <c r="Y82" s="331"/>
      <c r="Z82" s="148">
        <f t="shared" si="35"/>
        <v>0</v>
      </c>
      <c r="AA82" s="16"/>
      <c r="AB82" s="16"/>
      <c r="AC82" s="16"/>
      <c r="AD82" s="16"/>
      <c r="AE82" s="16"/>
      <c r="AF82" s="148">
        <v>1</v>
      </c>
      <c r="AH82" s="332" t="str">
        <f t="shared" si="36"/>
        <v/>
      </c>
    </row>
    <row r="83" spans="1:34" ht="12" customHeight="1">
      <c r="A83" s="63">
        <f>'SUC1_B. duomenys'!A103</f>
        <v>10</v>
      </c>
      <c r="B83" s="231" t="s">
        <v>110</v>
      </c>
      <c r="C83" s="16">
        <f t="shared" si="31"/>
        <v>0</v>
      </c>
      <c r="D83" s="16"/>
      <c r="E83" s="147">
        <f t="shared" si="32"/>
        <v>0</v>
      </c>
      <c r="F83" s="16"/>
      <c r="G83" s="16"/>
      <c r="H83" s="16"/>
      <c r="I83" s="16"/>
      <c r="J83" s="16"/>
      <c r="K83" s="16"/>
      <c r="L83" s="16"/>
      <c r="M83" s="16"/>
      <c r="N83" s="16"/>
      <c r="O83" s="148">
        <f t="shared" si="33"/>
        <v>0</v>
      </c>
      <c r="P83" s="16"/>
      <c r="Q83" s="16"/>
      <c r="R83" s="16"/>
      <c r="S83" s="16"/>
      <c r="T83" s="16"/>
      <c r="U83" s="148">
        <f t="shared" si="34"/>
        <v>0</v>
      </c>
      <c r="V83" s="16"/>
      <c r="W83" s="16"/>
      <c r="X83" s="16"/>
      <c r="Y83" s="331"/>
      <c r="Z83" s="148">
        <f t="shared" si="35"/>
        <v>0</v>
      </c>
      <c r="AA83" s="16"/>
      <c r="AB83" s="16"/>
      <c r="AC83" s="16"/>
      <c r="AD83" s="16"/>
      <c r="AE83" s="16"/>
      <c r="AF83" s="148"/>
      <c r="AH83" s="332" t="str">
        <f t="shared" si="36"/>
        <v/>
      </c>
    </row>
    <row r="84" spans="1:34" ht="12" customHeight="1">
      <c r="A84" s="63">
        <f>'SUC1_B. duomenys'!A104</f>
        <v>11</v>
      </c>
      <c r="B84" s="231" t="s">
        <v>111</v>
      </c>
      <c r="C84" s="16">
        <f t="shared" si="31"/>
        <v>0</v>
      </c>
      <c r="D84" s="16"/>
      <c r="E84" s="147">
        <f t="shared" si="32"/>
        <v>0</v>
      </c>
      <c r="F84" s="16"/>
      <c r="G84" s="16"/>
      <c r="H84" s="16"/>
      <c r="I84" s="16"/>
      <c r="J84" s="16"/>
      <c r="K84" s="16"/>
      <c r="L84" s="16"/>
      <c r="M84" s="16"/>
      <c r="N84" s="16"/>
      <c r="O84" s="148">
        <f t="shared" si="33"/>
        <v>0</v>
      </c>
      <c r="P84" s="16"/>
      <c r="Q84" s="16"/>
      <c r="R84" s="16"/>
      <c r="S84" s="16"/>
      <c r="T84" s="16"/>
      <c r="U84" s="148">
        <f t="shared" si="34"/>
        <v>0</v>
      </c>
      <c r="V84" s="16"/>
      <c r="W84" s="16"/>
      <c r="X84" s="16"/>
      <c r="Y84" s="331"/>
      <c r="Z84" s="148">
        <f t="shared" si="35"/>
        <v>0</v>
      </c>
      <c r="AA84" s="16"/>
      <c r="AB84" s="16"/>
      <c r="AC84" s="16"/>
      <c r="AD84" s="16"/>
      <c r="AE84" s="16"/>
      <c r="AF84" s="148"/>
      <c r="AH84" s="332" t="str">
        <f t="shared" si="36"/>
        <v/>
      </c>
    </row>
    <row r="85" spans="1:34" ht="12" customHeight="1">
      <c r="A85" s="63">
        <f>'SUC1_B. duomenys'!A105</f>
        <v>12</v>
      </c>
      <c r="B85" s="231" t="s">
        <v>112</v>
      </c>
      <c r="C85" s="16">
        <f t="shared" si="31"/>
        <v>0</v>
      </c>
      <c r="D85" s="16"/>
      <c r="E85" s="147">
        <f t="shared" si="32"/>
        <v>0</v>
      </c>
      <c r="F85" s="16"/>
      <c r="G85" s="16"/>
      <c r="H85" s="16"/>
      <c r="I85" s="16"/>
      <c r="J85" s="16"/>
      <c r="K85" s="16"/>
      <c r="L85" s="16"/>
      <c r="M85" s="16"/>
      <c r="N85" s="16"/>
      <c r="O85" s="148">
        <f t="shared" si="33"/>
        <v>0</v>
      </c>
      <c r="P85" s="16"/>
      <c r="Q85" s="16"/>
      <c r="R85" s="16"/>
      <c r="S85" s="16"/>
      <c r="T85" s="16"/>
      <c r="U85" s="148">
        <f t="shared" si="34"/>
        <v>0</v>
      </c>
      <c r="V85" s="16"/>
      <c r="W85" s="16"/>
      <c r="X85" s="16"/>
      <c r="Y85" s="331"/>
      <c r="Z85" s="148">
        <f t="shared" si="35"/>
        <v>0</v>
      </c>
      <c r="AA85" s="16"/>
      <c r="AB85" s="16"/>
      <c r="AC85" s="16"/>
      <c r="AD85" s="16"/>
      <c r="AE85" s="16"/>
      <c r="AF85" s="148"/>
      <c r="AH85" s="332" t="str">
        <f t="shared" si="36"/>
        <v/>
      </c>
    </row>
    <row r="86" spans="1:34" ht="12" customHeight="1">
      <c r="A86" s="63">
        <f>'SUC1_B. duomenys'!A106</f>
        <v>13</v>
      </c>
      <c r="B86" s="231" t="s">
        <v>113</v>
      </c>
      <c r="C86" s="16">
        <f t="shared" si="31"/>
        <v>0</v>
      </c>
      <c r="D86" s="16"/>
      <c r="E86" s="147">
        <f t="shared" si="32"/>
        <v>0</v>
      </c>
      <c r="F86" s="16"/>
      <c r="G86" s="16"/>
      <c r="H86" s="16"/>
      <c r="I86" s="16"/>
      <c r="J86" s="16"/>
      <c r="K86" s="16"/>
      <c r="L86" s="16"/>
      <c r="M86" s="16"/>
      <c r="N86" s="16"/>
      <c r="O86" s="148">
        <f t="shared" si="33"/>
        <v>0</v>
      </c>
      <c r="P86" s="16"/>
      <c r="Q86" s="16"/>
      <c r="R86" s="16"/>
      <c r="S86" s="16"/>
      <c r="T86" s="16"/>
      <c r="U86" s="148">
        <f t="shared" si="34"/>
        <v>0</v>
      </c>
      <c r="V86" s="16"/>
      <c r="W86" s="16"/>
      <c r="X86" s="16"/>
      <c r="Y86" s="331"/>
      <c r="Z86" s="148">
        <f t="shared" si="35"/>
        <v>0</v>
      </c>
      <c r="AA86" s="16"/>
      <c r="AB86" s="16"/>
      <c r="AC86" s="16"/>
      <c r="AD86" s="16"/>
      <c r="AE86" s="16"/>
      <c r="AF86" s="148"/>
      <c r="AH86" s="332" t="str">
        <f t="shared" si="36"/>
        <v/>
      </c>
    </row>
    <row r="87" spans="1:34" ht="12" customHeight="1">
      <c r="A87" s="63">
        <f>'SUC1_B. duomenys'!A107</f>
        <v>14</v>
      </c>
      <c r="B87" s="231" t="s">
        <v>114</v>
      </c>
      <c r="C87" s="16">
        <f t="shared" si="31"/>
        <v>0</v>
      </c>
      <c r="D87" s="16"/>
      <c r="E87" s="147">
        <f t="shared" si="32"/>
        <v>0</v>
      </c>
      <c r="F87" s="16"/>
      <c r="G87" s="16"/>
      <c r="H87" s="16"/>
      <c r="I87" s="16"/>
      <c r="J87" s="16"/>
      <c r="K87" s="16"/>
      <c r="L87" s="16"/>
      <c r="M87" s="16"/>
      <c r="N87" s="16"/>
      <c r="O87" s="148">
        <f t="shared" si="33"/>
        <v>0</v>
      </c>
      <c r="P87" s="16"/>
      <c r="Q87" s="16"/>
      <c r="R87" s="16"/>
      <c r="S87" s="16"/>
      <c r="T87" s="16"/>
      <c r="U87" s="148">
        <f t="shared" si="34"/>
        <v>0</v>
      </c>
      <c r="V87" s="16"/>
      <c r="W87" s="16"/>
      <c r="X87" s="16"/>
      <c r="Y87" s="331"/>
      <c r="Z87" s="148">
        <f t="shared" si="35"/>
        <v>0</v>
      </c>
      <c r="AA87" s="16"/>
      <c r="AB87" s="16"/>
      <c r="AC87" s="16"/>
      <c r="AD87" s="16"/>
      <c r="AE87" s="16"/>
      <c r="AF87" s="148"/>
      <c r="AH87" s="332" t="str">
        <f t="shared" si="36"/>
        <v/>
      </c>
    </row>
    <row r="88" spans="1:34" ht="12" customHeight="1">
      <c r="A88" s="63">
        <f>'SUC1_B. duomenys'!A108</f>
        <v>15</v>
      </c>
      <c r="B88" s="231" t="s">
        <v>115</v>
      </c>
      <c r="C88" s="16">
        <f t="shared" si="31"/>
        <v>0</v>
      </c>
      <c r="D88" s="16"/>
      <c r="E88" s="147">
        <f t="shared" si="32"/>
        <v>0</v>
      </c>
      <c r="F88" s="16"/>
      <c r="G88" s="16"/>
      <c r="H88" s="16"/>
      <c r="I88" s="16"/>
      <c r="J88" s="16"/>
      <c r="K88" s="16"/>
      <c r="L88" s="16"/>
      <c r="M88" s="16"/>
      <c r="N88" s="16"/>
      <c r="O88" s="148">
        <f t="shared" si="33"/>
        <v>0</v>
      </c>
      <c r="P88" s="16"/>
      <c r="Q88" s="16"/>
      <c r="R88" s="16"/>
      <c r="S88" s="16"/>
      <c r="T88" s="16"/>
      <c r="U88" s="148">
        <f t="shared" si="34"/>
        <v>0</v>
      </c>
      <c r="V88" s="16"/>
      <c r="W88" s="16"/>
      <c r="X88" s="16"/>
      <c r="Y88" s="331"/>
      <c r="Z88" s="148">
        <f t="shared" si="35"/>
        <v>0</v>
      </c>
      <c r="AA88" s="16"/>
      <c r="AB88" s="16"/>
      <c r="AC88" s="16"/>
      <c r="AD88" s="16"/>
      <c r="AE88" s="16"/>
      <c r="AF88" s="148"/>
      <c r="AH88" s="332" t="str">
        <f t="shared" si="36"/>
        <v/>
      </c>
    </row>
    <row r="89" spans="1:34" ht="12" customHeight="1">
      <c r="A89" s="63">
        <f>'SUC1_B. duomenys'!A109</f>
        <v>16</v>
      </c>
      <c r="B89" s="231" t="s">
        <v>116</v>
      </c>
      <c r="C89" s="16">
        <f t="shared" si="31"/>
        <v>0</v>
      </c>
      <c r="D89" s="16"/>
      <c r="E89" s="147">
        <f t="shared" si="32"/>
        <v>0</v>
      </c>
      <c r="F89" s="16"/>
      <c r="G89" s="16"/>
      <c r="H89" s="16"/>
      <c r="I89" s="16"/>
      <c r="J89" s="16"/>
      <c r="K89" s="16"/>
      <c r="L89" s="16"/>
      <c r="M89" s="16"/>
      <c r="N89" s="16"/>
      <c r="O89" s="148">
        <f t="shared" si="33"/>
        <v>0</v>
      </c>
      <c r="P89" s="16"/>
      <c r="Q89" s="16"/>
      <c r="R89" s="16"/>
      <c r="S89" s="16"/>
      <c r="T89" s="16"/>
      <c r="U89" s="148">
        <f t="shared" si="34"/>
        <v>0</v>
      </c>
      <c r="V89" s="16"/>
      <c r="W89" s="16"/>
      <c r="X89" s="16"/>
      <c r="Y89" s="331"/>
      <c r="Z89" s="148">
        <f t="shared" si="35"/>
        <v>0</v>
      </c>
      <c r="AA89" s="16"/>
      <c r="AB89" s="16"/>
      <c r="AC89" s="16"/>
      <c r="AD89" s="16"/>
      <c r="AE89" s="16"/>
      <c r="AF89" s="148"/>
      <c r="AH89" s="332" t="str">
        <f t="shared" si="36"/>
        <v/>
      </c>
    </row>
    <row r="90" spans="1:34" ht="12" customHeight="1">
      <c r="A90" s="63">
        <f>'SUC1_B. duomenys'!A110</f>
        <v>17</v>
      </c>
      <c r="B90" s="231" t="s">
        <v>117</v>
      </c>
      <c r="C90" s="16">
        <f t="shared" si="31"/>
        <v>0</v>
      </c>
      <c r="D90" s="16"/>
      <c r="E90" s="147">
        <f t="shared" si="32"/>
        <v>0</v>
      </c>
      <c r="F90" s="16"/>
      <c r="G90" s="16"/>
      <c r="H90" s="16"/>
      <c r="I90" s="16"/>
      <c r="J90" s="16"/>
      <c r="K90" s="16"/>
      <c r="L90" s="16"/>
      <c r="M90" s="16"/>
      <c r="N90" s="16"/>
      <c r="O90" s="148">
        <f t="shared" si="33"/>
        <v>0</v>
      </c>
      <c r="P90" s="16"/>
      <c r="Q90" s="16"/>
      <c r="R90" s="16"/>
      <c r="S90" s="16"/>
      <c r="T90" s="16"/>
      <c r="U90" s="148">
        <f t="shared" si="34"/>
        <v>0</v>
      </c>
      <c r="V90" s="16"/>
      <c r="W90" s="16"/>
      <c r="X90" s="16"/>
      <c r="Y90" s="331"/>
      <c r="Z90" s="148">
        <f t="shared" si="35"/>
        <v>0</v>
      </c>
      <c r="AA90" s="16"/>
      <c r="AB90" s="16"/>
      <c r="AC90" s="16"/>
      <c r="AD90" s="16"/>
      <c r="AE90" s="16"/>
      <c r="AF90" s="148"/>
      <c r="AH90" s="332" t="str">
        <f t="shared" si="36"/>
        <v/>
      </c>
    </row>
    <row r="91" spans="1:34" ht="24.75" customHeight="1">
      <c r="A91" s="63">
        <f>'SUC1_B. duomenys'!A111</f>
        <v>18</v>
      </c>
      <c r="B91" s="231" t="s">
        <v>118</v>
      </c>
      <c r="C91" s="16">
        <f t="shared" si="31"/>
        <v>0</v>
      </c>
      <c r="D91" s="16"/>
      <c r="E91" s="147">
        <f t="shared" si="32"/>
        <v>0</v>
      </c>
      <c r="F91" s="16"/>
      <c r="G91" s="16"/>
      <c r="H91" s="16"/>
      <c r="I91" s="16"/>
      <c r="J91" s="16"/>
      <c r="K91" s="16"/>
      <c r="L91" s="16"/>
      <c r="M91" s="16"/>
      <c r="N91" s="16"/>
      <c r="O91" s="148">
        <f t="shared" si="33"/>
        <v>0</v>
      </c>
      <c r="P91" s="16"/>
      <c r="Q91" s="16"/>
      <c r="R91" s="16"/>
      <c r="S91" s="16"/>
      <c r="T91" s="16"/>
      <c r="U91" s="148">
        <f t="shared" si="34"/>
        <v>0</v>
      </c>
      <c r="V91" s="16"/>
      <c r="W91" s="16"/>
      <c r="X91" s="16"/>
      <c r="Y91" s="331"/>
      <c r="Z91" s="148">
        <f t="shared" si="35"/>
        <v>0</v>
      </c>
      <c r="AA91" s="16"/>
      <c r="AB91" s="16"/>
      <c r="AC91" s="16"/>
      <c r="AD91" s="16"/>
      <c r="AE91" s="16"/>
      <c r="AF91" s="148"/>
      <c r="AH91" s="332" t="str">
        <f t="shared" si="36"/>
        <v/>
      </c>
    </row>
    <row r="92" spans="1:34" ht="24" customHeight="1">
      <c r="A92" s="63">
        <f>'SUC1_B. duomenys'!A112</f>
        <v>19</v>
      </c>
      <c r="B92" s="231" t="s">
        <v>119</v>
      </c>
      <c r="C92" s="16">
        <f t="shared" si="31"/>
        <v>0</v>
      </c>
      <c r="D92" s="16"/>
      <c r="E92" s="147">
        <f t="shared" si="32"/>
        <v>0</v>
      </c>
      <c r="F92" s="16"/>
      <c r="G92" s="16"/>
      <c r="H92" s="16"/>
      <c r="I92" s="16"/>
      <c r="J92" s="16"/>
      <c r="K92" s="16"/>
      <c r="L92" s="16"/>
      <c r="M92" s="16"/>
      <c r="N92" s="16"/>
      <c r="O92" s="148">
        <f t="shared" si="33"/>
        <v>0</v>
      </c>
      <c r="P92" s="16"/>
      <c r="Q92" s="16"/>
      <c r="R92" s="16"/>
      <c r="S92" s="16"/>
      <c r="T92" s="16"/>
      <c r="U92" s="148">
        <f t="shared" si="34"/>
        <v>0</v>
      </c>
      <c r="V92" s="16"/>
      <c r="W92" s="16"/>
      <c r="X92" s="16"/>
      <c r="Y92" s="331"/>
      <c r="Z92" s="148">
        <f t="shared" si="35"/>
        <v>0</v>
      </c>
      <c r="AA92" s="16"/>
      <c r="AB92" s="16"/>
      <c r="AC92" s="16"/>
      <c r="AD92" s="16"/>
      <c r="AE92" s="16"/>
      <c r="AF92" s="148"/>
      <c r="AH92" s="332" t="str">
        <f t="shared" si="36"/>
        <v/>
      </c>
    </row>
    <row r="93" spans="1:34" ht="12" customHeight="1">
      <c r="A93" s="63">
        <f>'SUC1_B. duomenys'!A113</f>
        <v>20</v>
      </c>
      <c r="B93" s="231" t="s">
        <v>120</v>
      </c>
      <c r="C93" s="16">
        <f t="shared" si="31"/>
        <v>0</v>
      </c>
      <c r="D93" s="16"/>
      <c r="E93" s="147">
        <f t="shared" si="32"/>
        <v>0</v>
      </c>
      <c r="F93" s="16"/>
      <c r="G93" s="16"/>
      <c r="H93" s="16"/>
      <c r="I93" s="16"/>
      <c r="J93" s="16"/>
      <c r="K93" s="16"/>
      <c r="L93" s="16"/>
      <c r="M93" s="16"/>
      <c r="N93" s="16"/>
      <c r="O93" s="148">
        <f t="shared" si="33"/>
        <v>0</v>
      </c>
      <c r="P93" s="16"/>
      <c r="Q93" s="16"/>
      <c r="R93" s="16"/>
      <c r="S93" s="16"/>
      <c r="T93" s="16"/>
      <c r="U93" s="148">
        <f t="shared" si="34"/>
        <v>0</v>
      </c>
      <c r="V93" s="16"/>
      <c r="W93" s="16"/>
      <c r="X93" s="16"/>
      <c r="Y93" s="331"/>
      <c r="Z93" s="148">
        <f t="shared" si="35"/>
        <v>0</v>
      </c>
      <c r="AA93" s="16"/>
      <c r="AB93" s="16"/>
      <c r="AC93" s="16"/>
      <c r="AD93" s="16"/>
      <c r="AE93" s="16"/>
      <c r="AF93" s="148"/>
      <c r="AH93" s="332" t="str">
        <f t="shared" si="36"/>
        <v/>
      </c>
    </row>
    <row r="94" spans="1:34" ht="12" customHeight="1">
      <c r="A94" s="63">
        <f>'SUC1_B. duomenys'!A114</f>
        <v>21</v>
      </c>
      <c r="B94" s="231" t="s">
        <v>121</v>
      </c>
      <c r="C94" s="16">
        <f t="shared" si="31"/>
        <v>0</v>
      </c>
      <c r="D94" s="16"/>
      <c r="E94" s="147">
        <f t="shared" si="32"/>
        <v>0</v>
      </c>
      <c r="F94" s="16"/>
      <c r="G94" s="16"/>
      <c r="H94" s="16"/>
      <c r="I94" s="16"/>
      <c r="J94" s="16"/>
      <c r="K94" s="16"/>
      <c r="L94" s="16"/>
      <c r="M94" s="16"/>
      <c r="N94" s="16"/>
      <c r="O94" s="148">
        <f t="shared" si="33"/>
        <v>0</v>
      </c>
      <c r="P94" s="16"/>
      <c r="Q94" s="16"/>
      <c r="R94" s="16"/>
      <c r="S94" s="16"/>
      <c r="T94" s="16"/>
      <c r="U94" s="148">
        <f t="shared" si="34"/>
        <v>0</v>
      </c>
      <c r="V94" s="16"/>
      <c r="W94" s="16"/>
      <c r="X94" s="16"/>
      <c r="Y94" s="331"/>
      <c r="Z94" s="148">
        <f t="shared" si="35"/>
        <v>0</v>
      </c>
      <c r="AA94" s="16"/>
      <c r="AB94" s="16"/>
      <c r="AC94" s="16"/>
      <c r="AD94" s="16"/>
      <c r="AE94" s="16"/>
      <c r="AF94" s="148"/>
      <c r="AH94" s="332" t="str">
        <f t="shared" si="36"/>
        <v/>
      </c>
    </row>
    <row r="95" spans="1:34" ht="12" customHeight="1">
      <c r="A95" s="63">
        <f>'SUC1_B. duomenys'!A115</f>
        <v>22</v>
      </c>
      <c r="B95" s="231" t="s">
        <v>122</v>
      </c>
      <c r="C95" s="16">
        <f t="shared" si="31"/>
        <v>0</v>
      </c>
      <c r="D95" s="16"/>
      <c r="E95" s="147">
        <f t="shared" si="32"/>
        <v>0</v>
      </c>
      <c r="F95" s="16"/>
      <c r="G95" s="16"/>
      <c r="H95" s="16"/>
      <c r="I95" s="16"/>
      <c r="J95" s="16"/>
      <c r="K95" s="16"/>
      <c r="L95" s="16"/>
      <c r="M95" s="16"/>
      <c r="N95" s="16"/>
      <c r="O95" s="148">
        <f t="shared" si="33"/>
        <v>0</v>
      </c>
      <c r="P95" s="16"/>
      <c r="Q95" s="16"/>
      <c r="R95" s="16"/>
      <c r="S95" s="16"/>
      <c r="T95" s="16"/>
      <c r="U95" s="148">
        <f t="shared" si="34"/>
        <v>0</v>
      </c>
      <c r="V95" s="16"/>
      <c r="W95" s="16"/>
      <c r="X95" s="16"/>
      <c r="Y95" s="331"/>
      <c r="Z95" s="148">
        <f t="shared" si="35"/>
        <v>0</v>
      </c>
      <c r="AA95" s="16"/>
      <c r="AB95" s="16"/>
      <c r="AC95" s="16"/>
      <c r="AD95" s="16"/>
      <c r="AE95" s="16"/>
      <c r="AF95" s="148"/>
      <c r="AH95" s="332" t="str">
        <f t="shared" si="36"/>
        <v/>
      </c>
    </row>
    <row r="96" spans="1:34" ht="12" customHeight="1">
      <c r="A96" s="63">
        <f>'SUC1_B. duomenys'!A116</f>
        <v>23</v>
      </c>
      <c r="B96" s="231" t="s">
        <v>123</v>
      </c>
      <c r="C96" s="16">
        <f t="shared" si="31"/>
        <v>0</v>
      </c>
      <c r="D96" s="16"/>
      <c r="E96" s="147">
        <f t="shared" si="32"/>
        <v>0</v>
      </c>
      <c r="F96" s="16"/>
      <c r="G96" s="16"/>
      <c r="H96" s="16"/>
      <c r="I96" s="16"/>
      <c r="J96" s="16"/>
      <c r="K96" s="16"/>
      <c r="L96" s="16"/>
      <c r="M96" s="16"/>
      <c r="N96" s="16"/>
      <c r="O96" s="148">
        <f t="shared" si="33"/>
        <v>0</v>
      </c>
      <c r="P96" s="16"/>
      <c r="Q96" s="16"/>
      <c r="R96" s="16"/>
      <c r="S96" s="16"/>
      <c r="T96" s="16"/>
      <c r="U96" s="148">
        <f t="shared" si="34"/>
        <v>0</v>
      </c>
      <c r="V96" s="16"/>
      <c r="W96" s="16"/>
      <c r="X96" s="16"/>
      <c r="Y96" s="331"/>
      <c r="Z96" s="148">
        <f t="shared" si="35"/>
        <v>0</v>
      </c>
      <c r="AA96" s="16"/>
      <c r="AB96" s="16"/>
      <c r="AC96" s="16"/>
      <c r="AD96" s="16"/>
      <c r="AE96" s="16"/>
      <c r="AF96" s="148"/>
      <c r="AH96" s="332" t="str">
        <f t="shared" si="36"/>
        <v/>
      </c>
    </row>
    <row r="97" spans="1:34" ht="12" customHeight="1">
      <c r="A97" s="63">
        <f>'SUC1_B. duomenys'!A117</f>
        <v>24</v>
      </c>
      <c r="B97" s="231" t="s">
        <v>124</v>
      </c>
      <c r="C97" s="16">
        <f t="shared" si="31"/>
        <v>0</v>
      </c>
      <c r="D97" s="16"/>
      <c r="E97" s="147">
        <f t="shared" si="32"/>
        <v>0</v>
      </c>
      <c r="F97" s="16"/>
      <c r="G97" s="16"/>
      <c r="H97" s="16"/>
      <c r="I97" s="16"/>
      <c r="J97" s="16"/>
      <c r="K97" s="16"/>
      <c r="L97" s="16"/>
      <c r="M97" s="16"/>
      <c r="N97" s="16"/>
      <c r="O97" s="148">
        <f t="shared" si="33"/>
        <v>0</v>
      </c>
      <c r="P97" s="16"/>
      <c r="Q97" s="16"/>
      <c r="R97" s="16"/>
      <c r="S97" s="16"/>
      <c r="T97" s="16"/>
      <c r="U97" s="148">
        <f t="shared" si="34"/>
        <v>0</v>
      </c>
      <c r="V97" s="16"/>
      <c r="W97" s="16"/>
      <c r="X97" s="16"/>
      <c r="Y97" s="331"/>
      <c r="Z97" s="148">
        <f t="shared" si="35"/>
        <v>0</v>
      </c>
      <c r="AA97" s="16"/>
      <c r="AB97" s="16"/>
      <c r="AC97" s="16"/>
      <c r="AD97" s="16"/>
      <c r="AE97" s="16"/>
      <c r="AF97" s="148"/>
      <c r="AH97" s="332" t="str">
        <f t="shared" si="36"/>
        <v/>
      </c>
    </row>
    <row r="98" spans="1:34" ht="12" customHeight="1">
      <c r="A98" s="63">
        <f>'SUC1_B. duomenys'!A118</f>
        <v>25</v>
      </c>
      <c r="B98" s="231" t="s">
        <v>125</v>
      </c>
      <c r="C98" s="16">
        <f t="shared" si="31"/>
        <v>0</v>
      </c>
      <c r="D98" s="16"/>
      <c r="E98" s="147">
        <f t="shared" si="32"/>
        <v>0</v>
      </c>
      <c r="F98" s="16"/>
      <c r="G98" s="16"/>
      <c r="H98" s="16"/>
      <c r="I98" s="16"/>
      <c r="J98" s="16"/>
      <c r="K98" s="16"/>
      <c r="L98" s="16"/>
      <c r="M98" s="16"/>
      <c r="N98" s="16"/>
      <c r="O98" s="148">
        <f t="shared" si="33"/>
        <v>0</v>
      </c>
      <c r="P98" s="16"/>
      <c r="Q98" s="16"/>
      <c r="R98" s="16"/>
      <c r="S98" s="16"/>
      <c r="T98" s="16"/>
      <c r="U98" s="148">
        <f t="shared" si="34"/>
        <v>0</v>
      </c>
      <c r="V98" s="16"/>
      <c r="W98" s="16"/>
      <c r="X98" s="16"/>
      <c r="Y98" s="331"/>
      <c r="Z98" s="148">
        <f t="shared" si="35"/>
        <v>0</v>
      </c>
      <c r="AA98" s="16"/>
      <c r="AB98" s="16"/>
      <c r="AC98" s="16"/>
      <c r="AD98" s="16"/>
      <c r="AE98" s="16"/>
      <c r="AF98" s="148"/>
      <c r="AH98" s="332" t="str">
        <f t="shared" si="36"/>
        <v/>
      </c>
    </row>
    <row r="99" spans="1:34" ht="12" customHeight="1">
      <c r="A99" s="63">
        <f>'SUC1_B. duomenys'!A119</f>
        <v>26</v>
      </c>
      <c r="B99" s="231" t="s">
        <v>126</v>
      </c>
      <c r="C99" s="16">
        <v>2</v>
      </c>
      <c r="D99" s="16">
        <v>1</v>
      </c>
      <c r="E99" s="147">
        <f t="shared" si="32"/>
        <v>0</v>
      </c>
      <c r="F99" s="16"/>
      <c r="G99" s="16"/>
      <c r="H99" s="16">
        <v>2</v>
      </c>
      <c r="I99" s="16"/>
      <c r="J99" s="16"/>
      <c r="K99" s="16"/>
      <c r="L99" s="16">
        <v>2</v>
      </c>
      <c r="M99" s="16"/>
      <c r="N99" s="16"/>
      <c r="O99" s="148">
        <f t="shared" si="33"/>
        <v>0</v>
      </c>
      <c r="P99" s="16"/>
      <c r="Q99" s="16"/>
      <c r="R99" s="16"/>
      <c r="S99" s="16"/>
      <c r="T99" s="16"/>
      <c r="U99" s="148">
        <f t="shared" si="34"/>
        <v>0</v>
      </c>
      <c r="V99" s="16"/>
      <c r="W99" s="16"/>
      <c r="X99" s="16"/>
      <c r="Y99" s="331"/>
      <c r="Z99" s="148">
        <f t="shared" si="35"/>
        <v>0</v>
      </c>
      <c r="AA99" s="16"/>
      <c r="AB99" s="16"/>
      <c r="AC99" s="16"/>
      <c r="AD99" s="16"/>
      <c r="AE99" s="16"/>
      <c r="AF99" s="148"/>
      <c r="AH99" s="332" t="str">
        <f t="shared" si="36"/>
        <v/>
      </c>
    </row>
    <row r="100" spans="1:34" ht="12" customHeight="1">
      <c r="A100" s="63">
        <f>'SUC1_B. duomenys'!A120</f>
        <v>27</v>
      </c>
      <c r="B100" s="231" t="s">
        <v>127</v>
      </c>
      <c r="C100" s="16">
        <f t="shared" si="31"/>
        <v>0</v>
      </c>
      <c r="D100" s="16"/>
      <c r="E100" s="147">
        <f t="shared" si="32"/>
        <v>0</v>
      </c>
      <c r="F100" s="16"/>
      <c r="G100" s="16"/>
      <c r="H100" s="16"/>
      <c r="I100" s="16"/>
      <c r="J100" s="16"/>
      <c r="K100" s="16"/>
      <c r="L100" s="16"/>
      <c r="M100" s="16"/>
      <c r="N100" s="16"/>
      <c r="O100" s="148">
        <f t="shared" si="33"/>
        <v>0</v>
      </c>
      <c r="P100" s="16"/>
      <c r="Q100" s="16"/>
      <c r="R100" s="16"/>
      <c r="S100" s="16"/>
      <c r="T100" s="16"/>
      <c r="U100" s="148">
        <f t="shared" si="34"/>
        <v>0</v>
      </c>
      <c r="V100" s="16"/>
      <c r="W100" s="16"/>
      <c r="X100" s="16"/>
      <c r="Y100" s="331"/>
      <c r="Z100" s="148">
        <f t="shared" si="35"/>
        <v>0</v>
      </c>
      <c r="AA100" s="16"/>
      <c r="AB100" s="16"/>
      <c r="AC100" s="16"/>
      <c r="AD100" s="16"/>
      <c r="AE100" s="16"/>
      <c r="AF100" s="148"/>
      <c r="AH100" s="332" t="str">
        <f t="shared" si="36"/>
        <v/>
      </c>
    </row>
    <row r="101" spans="1:34" ht="12" customHeight="1">
      <c r="A101" s="63">
        <f>'SUC1_B. duomenys'!A121</f>
        <v>28</v>
      </c>
      <c r="B101" s="231" t="s">
        <v>128</v>
      </c>
      <c r="C101" s="16">
        <f t="shared" si="31"/>
        <v>0</v>
      </c>
      <c r="D101" s="16"/>
      <c r="E101" s="147">
        <f t="shared" si="32"/>
        <v>0</v>
      </c>
      <c r="F101" s="16"/>
      <c r="G101" s="16"/>
      <c r="H101" s="16"/>
      <c r="I101" s="16"/>
      <c r="J101" s="16"/>
      <c r="K101" s="16"/>
      <c r="L101" s="16"/>
      <c r="M101" s="16"/>
      <c r="N101" s="16"/>
      <c r="O101" s="148">
        <f t="shared" si="33"/>
        <v>0</v>
      </c>
      <c r="P101" s="16"/>
      <c r="Q101" s="16"/>
      <c r="R101" s="16"/>
      <c r="S101" s="16"/>
      <c r="T101" s="16"/>
      <c r="U101" s="148">
        <f t="shared" si="34"/>
        <v>0</v>
      </c>
      <c r="V101" s="16"/>
      <c r="W101" s="16"/>
      <c r="X101" s="16"/>
      <c r="Y101" s="331"/>
      <c r="Z101" s="148">
        <f t="shared" si="35"/>
        <v>0</v>
      </c>
      <c r="AA101" s="16"/>
      <c r="AB101" s="16"/>
      <c r="AC101" s="16"/>
      <c r="AD101" s="16"/>
      <c r="AE101" s="16"/>
      <c r="AF101" s="148"/>
      <c r="AH101" s="332" t="str">
        <f t="shared" si="36"/>
        <v/>
      </c>
    </row>
    <row r="102" spans="1:34" ht="12" customHeight="1">
      <c r="A102" s="63">
        <f>'SUC1_B. duomenys'!A122</f>
        <v>29</v>
      </c>
      <c r="B102" s="231" t="s">
        <v>129</v>
      </c>
      <c r="C102" s="16">
        <f t="shared" si="31"/>
        <v>0</v>
      </c>
      <c r="D102" s="16"/>
      <c r="E102" s="147">
        <f t="shared" si="32"/>
        <v>0</v>
      </c>
      <c r="F102" s="16"/>
      <c r="G102" s="16"/>
      <c r="H102" s="16"/>
      <c r="I102" s="16"/>
      <c r="J102" s="16"/>
      <c r="K102" s="16"/>
      <c r="L102" s="16"/>
      <c r="M102" s="16"/>
      <c r="N102" s="16"/>
      <c r="O102" s="148">
        <f t="shared" si="33"/>
        <v>0</v>
      </c>
      <c r="P102" s="16"/>
      <c r="Q102" s="16"/>
      <c r="R102" s="16"/>
      <c r="S102" s="16"/>
      <c r="T102" s="16"/>
      <c r="U102" s="148">
        <f t="shared" si="34"/>
        <v>0</v>
      </c>
      <c r="V102" s="16"/>
      <c r="W102" s="16"/>
      <c r="X102" s="16"/>
      <c r="Y102" s="331"/>
      <c r="Z102" s="148">
        <f t="shared" si="35"/>
        <v>0</v>
      </c>
      <c r="AA102" s="16"/>
      <c r="AB102" s="16"/>
      <c r="AC102" s="16"/>
      <c r="AD102" s="16"/>
      <c r="AE102" s="16"/>
      <c r="AF102" s="148"/>
      <c r="AH102" s="332" t="str">
        <f t="shared" si="36"/>
        <v/>
      </c>
    </row>
    <row r="103" spans="1:34" ht="12" customHeight="1">
      <c r="A103" s="63">
        <f>'SUC1_B. duomenys'!A123</f>
        <v>30</v>
      </c>
      <c r="B103" s="231" t="s">
        <v>130</v>
      </c>
      <c r="C103" s="16">
        <f t="shared" si="31"/>
        <v>0</v>
      </c>
      <c r="D103" s="16"/>
      <c r="E103" s="147">
        <f t="shared" si="32"/>
        <v>0</v>
      </c>
      <c r="F103" s="16"/>
      <c r="G103" s="16"/>
      <c r="H103" s="16"/>
      <c r="I103" s="16"/>
      <c r="J103" s="16"/>
      <c r="K103" s="16"/>
      <c r="L103" s="16"/>
      <c r="M103" s="16"/>
      <c r="N103" s="16"/>
      <c r="O103" s="148">
        <f t="shared" si="33"/>
        <v>0</v>
      </c>
      <c r="P103" s="16"/>
      <c r="Q103" s="16"/>
      <c r="R103" s="16"/>
      <c r="S103" s="16"/>
      <c r="T103" s="16"/>
      <c r="U103" s="148">
        <f t="shared" si="34"/>
        <v>0</v>
      </c>
      <c r="V103" s="16"/>
      <c r="W103" s="16"/>
      <c r="X103" s="16"/>
      <c r="Y103" s="331"/>
      <c r="Z103" s="148">
        <f t="shared" si="35"/>
        <v>0</v>
      </c>
      <c r="AA103" s="16"/>
      <c r="AB103" s="16"/>
      <c r="AC103" s="16"/>
      <c r="AD103" s="16"/>
      <c r="AE103" s="16"/>
      <c r="AF103" s="148"/>
      <c r="AH103" s="332" t="str">
        <f t="shared" si="36"/>
        <v/>
      </c>
    </row>
    <row r="104" spans="1:34" ht="12" customHeight="1">
      <c r="A104" s="63">
        <f>'SUC1_B. duomenys'!A124</f>
        <v>31</v>
      </c>
      <c r="B104" s="231" t="s">
        <v>131</v>
      </c>
      <c r="C104" s="16">
        <f t="shared" si="31"/>
        <v>0</v>
      </c>
      <c r="D104" s="16"/>
      <c r="E104" s="147">
        <f t="shared" si="32"/>
        <v>0</v>
      </c>
      <c r="F104" s="16"/>
      <c r="G104" s="16"/>
      <c r="H104" s="16"/>
      <c r="I104" s="16"/>
      <c r="J104" s="16"/>
      <c r="K104" s="16"/>
      <c r="L104" s="16"/>
      <c r="M104" s="16"/>
      <c r="N104" s="16"/>
      <c r="O104" s="148">
        <f t="shared" si="33"/>
        <v>0</v>
      </c>
      <c r="P104" s="16"/>
      <c r="Q104" s="16"/>
      <c r="R104" s="16"/>
      <c r="S104" s="16"/>
      <c r="T104" s="16"/>
      <c r="U104" s="148">
        <f t="shared" si="34"/>
        <v>0</v>
      </c>
      <c r="V104" s="16"/>
      <c r="W104" s="16"/>
      <c r="X104" s="16"/>
      <c r="Y104" s="331"/>
      <c r="Z104" s="148">
        <f t="shared" si="35"/>
        <v>0</v>
      </c>
      <c r="AA104" s="16"/>
      <c r="AB104" s="16"/>
      <c r="AC104" s="16"/>
      <c r="AD104" s="16"/>
      <c r="AE104" s="16"/>
      <c r="AF104" s="148"/>
      <c r="AH104" s="332" t="str">
        <f t="shared" si="36"/>
        <v/>
      </c>
    </row>
    <row r="105" spans="1:34" ht="12" customHeight="1">
      <c r="A105" s="63">
        <f>'SUC1_B. duomenys'!A125</f>
        <v>32</v>
      </c>
      <c r="B105" s="231" t="s">
        <v>132</v>
      </c>
      <c r="C105" s="16">
        <f t="shared" si="31"/>
        <v>0</v>
      </c>
      <c r="D105" s="16"/>
      <c r="E105" s="147">
        <f t="shared" si="32"/>
        <v>0</v>
      </c>
      <c r="F105" s="16"/>
      <c r="G105" s="16"/>
      <c r="H105" s="16"/>
      <c r="I105" s="16"/>
      <c r="J105" s="16"/>
      <c r="K105" s="16"/>
      <c r="L105" s="16"/>
      <c r="M105" s="16"/>
      <c r="N105" s="16"/>
      <c r="O105" s="148">
        <f t="shared" si="33"/>
        <v>0</v>
      </c>
      <c r="P105" s="16"/>
      <c r="Q105" s="16"/>
      <c r="R105" s="16"/>
      <c r="S105" s="16"/>
      <c r="T105" s="16"/>
      <c r="U105" s="148">
        <f t="shared" si="34"/>
        <v>0</v>
      </c>
      <c r="V105" s="16"/>
      <c r="W105" s="16"/>
      <c r="X105" s="16"/>
      <c r="Y105" s="331"/>
      <c r="Z105" s="148">
        <f t="shared" si="35"/>
        <v>0</v>
      </c>
      <c r="AA105" s="16"/>
      <c r="AB105" s="16"/>
      <c r="AC105" s="16"/>
      <c r="AD105" s="16"/>
      <c r="AE105" s="16"/>
      <c r="AF105" s="148"/>
      <c r="AH105" s="332" t="str">
        <f t="shared" si="36"/>
        <v/>
      </c>
    </row>
    <row r="106" spans="1:34" ht="12" customHeight="1">
      <c r="A106" s="63">
        <f>'SUC1_B. duomenys'!A126</f>
        <v>33</v>
      </c>
      <c r="B106" s="231" t="s">
        <v>133</v>
      </c>
      <c r="C106" s="16">
        <f t="shared" si="31"/>
        <v>0</v>
      </c>
      <c r="D106" s="16"/>
      <c r="E106" s="147">
        <f t="shared" si="32"/>
        <v>0</v>
      </c>
      <c r="F106" s="16"/>
      <c r="G106" s="16"/>
      <c r="H106" s="16"/>
      <c r="I106" s="16"/>
      <c r="J106" s="16"/>
      <c r="K106" s="16"/>
      <c r="L106" s="16"/>
      <c r="M106" s="16"/>
      <c r="N106" s="16"/>
      <c r="O106" s="148">
        <f t="shared" si="33"/>
        <v>0</v>
      </c>
      <c r="P106" s="16"/>
      <c r="Q106" s="16"/>
      <c r="R106" s="16"/>
      <c r="S106" s="16"/>
      <c r="T106" s="16"/>
      <c r="U106" s="148">
        <f t="shared" si="34"/>
        <v>0</v>
      </c>
      <c r="V106" s="16"/>
      <c r="W106" s="16"/>
      <c r="X106" s="16"/>
      <c r="Y106" s="331"/>
      <c r="Z106" s="148">
        <f t="shared" si="35"/>
        <v>0</v>
      </c>
      <c r="AA106" s="16"/>
      <c r="AB106" s="16"/>
      <c r="AC106" s="16"/>
      <c r="AD106" s="16"/>
      <c r="AE106" s="16"/>
      <c r="AF106" s="148"/>
      <c r="AH106" s="332" t="str">
        <f t="shared" si="36"/>
        <v/>
      </c>
    </row>
    <row r="107" spans="1:34" ht="12" customHeight="1">
      <c r="A107" s="63">
        <f>'SUC1_B. duomenys'!A127</f>
        <v>34</v>
      </c>
      <c r="B107" s="231" t="s">
        <v>134</v>
      </c>
      <c r="C107" s="16">
        <f t="shared" si="31"/>
        <v>0</v>
      </c>
      <c r="D107" s="16"/>
      <c r="E107" s="147">
        <f t="shared" si="32"/>
        <v>0</v>
      </c>
      <c r="F107" s="16"/>
      <c r="G107" s="16"/>
      <c r="H107" s="16"/>
      <c r="I107" s="16"/>
      <c r="J107" s="16"/>
      <c r="K107" s="16"/>
      <c r="L107" s="16"/>
      <c r="M107" s="16"/>
      <c r="N107" s="16"/>
      <c r="O107" s="148">
        <f t="shared" si="33"/>
        <v>0</v>
      </c>
      <c r="P107" s="16"/>
      <c r="Q107" s="16"/>
      <c r="R107" s="16"/>
      <c r="S107" s="16"/>
      <c r="T107" s="16"/>
      <c r="U107" s="148">
        <f t="shared" si="34"/>
        <v>0</v>
      </c>
      <c r="V107" s="16"/>
      <c r="W107" s="16"/>
      <c r="X107" s="16"/>
      <c r="Y107" s="331"/>
      <c r="Z107" s="148">
        <f t="shared" si="35"/>
        <v>0</v>
      </c>
      <c r="AA107" s="16"/>
      <c r="AB107" s="16"/>
      <c r="AC107" s="16"/>
      <c r="AD107" s="16"/>
      <c r="AE107" s="16"/>
      <c r="AF107" s="148"/>
      <c r="AH107" s="332" t="str">
        <f t="shared" si="36"/>
        <v/>
      </c>
    </row>
    <row r="108" spans="1:34" ht="12" customHeight="1">
      <c r="A108" s="63">
        <f>'SUC1_B. duomenys'!A128</f>
        <v>35</v>
      </c>
      <c r="B108" s="231" t="s">
        <v>135</v>
      </c>
      <c r="C108" s="16">
        <f t="shared" si="31"/>
        <v>0</v>
      </c>
      <c r="D108" s="16"/>
      <c r="E108" s="147">
        <f t="shared" si="32"/>
        <v>0</v>
      </c>
      <c r="F108" s="16"/>
      <c r="G108" s="16"/>
      <c r="H108" s="16"/>
      <c r="I108" s="16"/>
      <c r="J108" s="16"/>
      <c r="K108" s="16"/>
      <c r="L108" s="16"/>
      <c r="M108" s="16"/>
      <c r="N108" s="16"/>
      <c r="O108" s="148">
        <f t="shared" si="33"/>
        <v>0</v>
      </c>
      <c r="P108" s="16"/>
      <c r="Q108" s="16"/>
      <c r="R108" s="16"/>
      <c r="S108" s="16"/>
      <c r="T108" s="16"/>
      <c r="U108" s="148">
        <f t="shared" si="34"/>
        <v>0</v>
      </c>
      <c r="V108" s="16"/>
      <c r="W108" s="16"/>
      <c r="X108" s="16"/>
      <c r="Y108" s="331"/>
      <c r="Z108" s="148">
        <f t="shared" si="35"/>
        <v>0</v>
      </c>
      <c r="AA108" s="16"/>
      <c r="AB108" s="16"/>
      <c r="AC108" s="16"/>
      <c r="AD108" s="16"/>
      <c r="AE108" s="16"/>
      <c r="AF108" s="148"/>
      <c r="AH108" s="332" t="str">
        <f t="shared" si="36"/>
        <v/>
      </c>
    </row>
    <row r="109" spans="1:34" ht="12" customHeight="1">
      <c r="A109" s="63">
        <f>'SUC1_B. duomenys'!A129</f>
        <v>36</v>
      </c>
      <c r="B109" s="231" t="s">
        <v>136</v>
      </c>
      <c r="C109" s="16">
        <f t="shared" si="31"/>
        <v>0</v>
      </c>
      <c r="D109" s="16"/>
      <c r="E109" s="147">
        <f t="shared" si="32"/>
        <v>0</v>
      </c>
      <c r="F109" s="16"/>
      <c r="G109" s="16"/>
      <c r="H109" s="16"/>
      <c r="I109" s="16"/>
      <c r="J109" s="16"/>
      <c r="K109" s="16"/>
      <c r="L109" s="16"/>
      <c r="M109" s="16"/>
      <c r="N109" s="16"/>
      <c r="O109" s="148">
        <f t="shared" si="33"/>
        <v>0</v>
      </c>
      <c r="P109" s="16"/>
      <c r="Q109" s="16"/>
      <c r="R109" s="16"/>
      <c r="S109" s="16"/>
      <c r="T109" s="16"/>
      <c r="U109" s="148">
        <f t="shared" si="34"/>
        <v>0</v>
      </c>
      <c r="V109" s="16"/>
      <c r="W109" s="16"/>
      <c r="X109" s="16"/>
      <c r="Y109" s="331"/>
      <c r="Z109" s="148">
        <f t="shared" si="35"/>
        <v>0</v>
      </c>
      <c r="AA109" s="16"/>
      <c r="AB109" s="16"/>
      <c r="AC109" s="16"/>
      <c r="AD109" s="16"/>
      <c r="AE109" s="16"/>
      <c r="AF109" s="148"/>
      <c r="AH109" s="332" t="str">
        <f t="shared" si="36"/>
        <v/>
      </c>
    </row>
    <row r="110" spans="1:34" ht="12" customHeight="1">
      <c r="A110" s="63">
        <f>'SUC1_B. duomenys'!A130</f>
        <v>37</v>
      </c>
      <c r="B110" s="231" t="s">
        <v>137</v>
      </c>
      <c r="C110" s="16">
        <f t="shared" si="31"/>
        <v>0</v>
      </c>
      <c r="D110" s="16"/>
      <c r="E110" s="147">
        <f t="shared" si="32"/>
        <v>0</v>
      </c>
      <c r="F110" s="16"/>
      <c r="G110" s="16"/>
      <c r="H110" s="16"/>
      <c r="I110" s="16"/>
      <c r="J110" s="16"/>
      <c r="K110" s="16"/>
      <c r="L110" s="16"/>
      <c r="M110" s="16"/>
      <c r="N110" s="16"/>
      <c r="O110" s="148">
        <f t="shared" si="33"/>
        <v>0</v>
      </c>
      <c r="P110" s="16"/>
      <c r="Q110" s="16"/>
      <c r="R110" s="16"/>
      <c r="S110" s="16"/>
      <c r="T110" s="16"/>
      <c r="U110" s="148">
        <f t="shared" si="34"/>
        <v>0</v>
      </c>
      <c r="V110" s="16"/>
      <c r="W110" s="16"/>
      <c r="X110" s="16"/>
      <c r="Y110" s="331"/>
      <c r="Z110" s="148">
        <f t="shared" si="35"/>
        <v>0</v>
      </c>
      <c r="AA110" s="16"/>
      <c r="AB110" s="16"/>
      <c r="AC110" s="16"/>
      <c r="AD110" s="16"/>
      <c r="AE110" s="16"/>
      <c r="AF110" s="148"/>
      <c r="AH110" s="332" t="str">
        <f t="shared" si="36"/>
        <v/>
      </c>
    </row>
    <row r="111" spans="1:34" ht="12" customHeight="1">
      <c r="A111" s="63">
        <f>'SUC1_B. duomenys'!A131</f>
        <v>38</v>
      </c>
      <c r="B111" s="231" t="s">
        <v>138</v>
      </c>
      <c r="C111" s="16">
        <f t="shared" si="31"/>
        <v>0</v>
      </c>
      <c r="D111" s="16"/>
      <c r="E111" s="147">
        <f t="shared" si="32"/>
        <v>0</v>
      </c>
      <c r="F111" s="16"/>
      <c r="G111" s="16"/>
      <c r="H111" s="16"/>
      <c r="I111" s="16"/>
      <c r="J111" s="16"/>
      <c r="K111" s="16"/>
      <c r="L111" s="16"/>
      <c r="M111" s="16"/>
      <c r="N111" s="16"/>
      <c r="O111" s="148">
        <f t="shared" si="33"/>
        <v>0</v>
      </c>
      <c r="P111" s="16"/>
      <c r="Q111" s="16"/>
      <c r="R111" s="16"/>
      <c r="S111" s="16"/>
      <c r="T111" s="16"/>
      <c r="U111" s="148">
        <f t="shared" si="34"/>
        <v>0</v>
      </c>
      <c r="V111" s="16"/>
      <c r="W111" s="16"/>
      <c r="X111" s="16"/>
      <c r="Y111" s="331"/>
      <c r="Z111" s="148">
        <f t="shared" si="35"/>
        <v>0</v>
      </c>
      <c r="AA111" s="16"/>
      <c r="AB111" s="16"/>
      <c r="AC111" s="16"/>
      <c r="AD111" s="16"/>
      <c r="AE111" s="16"/>
      <c r="AF111" s="148"/>
      <c r="AH111" s="332" t="str">
        <f t="shared" si="36"/>
        <v/>
      </c>
    </row>
    <row r="112" spans="1:34" ht="12" customHeight="1">
      <c r="A112" s="63">
        <f>'SUC1_B. duomenys'!A132</f>
        <v>39</v>
      </c>
      <c r="B112" s="231" t="s">
        <v>139</v>
      </c>
      <c r="C112" s="16">
        <f t="shared" si="31"/>
        <v>0</v>
      </c>
      <c r="D112" s="16"/>
      <c r="E112" s="147">
        <f t="shared" si="32"/>
        <v>0</v>
      </c>
      <c r="F112" s="16"/>
      <c r="G112" s="16"/>
      <c r="H112" s="16"/>
      <c r="I112" s="16"/>
      <c r="J112" s="16"/>
      <c r="K112" s="16"/>
      <c r="L112" s="16"/>
      <c r="M112" s="16"/>
      <c r="N112" s="16"/>
      <c r="O112" s="148">
        <f t="shared" si="33"/>
        <v>0</v>
      </c>
      <c r="P112" s="16"/>
      <c r="Q112" s="16"/>
      <c r="R112" s="16"/>
      <c r="S112" s="16"/>
      <c r="T112" s="16"/>
      <c r="U112" s="148">
        <f t="shared" si="34"/>
        <v>0</v>
      </c>
      <c r="V112" s="16"/>
      <c r="W112" s="16"/>
      <c r="X112" s="16"/>
      <c r="Y112" s="331"/>
      <c r="Z112" s="148">
        <f t="shared" si="35"/>
        <v>0</v>
      </c>
      <c r="AA112" s="16"/>
      <c r="AB112" s="16"/>
      <c r="AC112" s="16"/>
      <c r="AD112" s="16"/>
      <c r="AE112" s="16"/>
      <c r="AF112" s="148"/>
      <c r="AH112" s="332" t="str">
        <f t="shared" si="36"/>
        <v/>
      </c>
    </row>
    <row r="113" spans="1:34" ht="12" customHeight="1">
      <c r="A113" s="63">
        <f>'SUC1_B. duomenys'!A133</f>
        <v>40</v>
      </c>
      <c r="B113" s="231" t="s">
        <v>140</v>
      </c>
      <c r="C113" s="16">
        <f t="shared" si="31"/>
        <v>0</v>
      </c>
      <c r="D113" s="16"/>
      <c r="E113" s="147">
        <f t="shared" si="32"/>
        <v>0</v>
      </c>
      <c r="F113" s="16"/>
      <c r="G113" s="16"/>
      <c r="H113" s="16"/>
      <c r="I113" s="16"/>
      <c r="J113" s="16"/>
      <c r="K113" s="16"/>
      <c r="L113" s="16"/>
      <c r="M113" s="16"/>
      <c r="N113" s="16"/>
      <c r="O113" s="148">
        <f t="shared" si="33"/>
        <v>0</v>
      </c>
      <c r="P113" s="16"/>
      <c r="Q113" s="16"/>
      <c r="R113" s="16"/>
      <c r="S113" s="16"/>
      <c r="T113" s="16"/>
      <c r="U113" s="148">
        <f t="shared" si="34"/>
        <v>0</v>
      </c>
      <c r="V113" s="16"/>
      <c r="W113" s="16"/>
      <c r="X113" s="16"/>
      <c r="Y113" s="331"/>
      <c r="Z113" s="148">
        <f t="shared" si="35"/>
        <v>0</v>
      </c>
      <c r="AA113" s="16"/>
      <c r="AB113" s="16"/>
      <c r="AC113" s="16"/>
      <c r="AD113" s="16"/>
      <c r="AE113" s="16"/>
      <c r="AF113" s="148"/>
      <c r="AH113" s="332" t="str">
        <f t="shared" si="36"/>
        <v/>
      </c>
    </row>
    <row r="114" spans="1:34" ht="12" customHeight="1">
      <c r="A114" s="63">
        <f>'SUC1_B. duomenys'!A134</f>
        <v>41</v>
      </c>
      <c r="B114" s="231" t="s">
        <v>141</v>
      </c>
      <c r="C114" s="16">
        <f t="shared" si="31"/>
        <v>0</v>
      </c>
      <c r="D114" s="16"/>
      <c r="E114" s="147">
        <f t="shared" si="32"/>
        <v>0</v>
      </c>
      <c r="F114" s="16"/>
      <c r="G114" s="16"/>
      <c r="H114" s="16"/>
      <c r="I114" s="16"/>
      <c r="J114" s="16"/>
      <c r="K114" s="16"/>
      <c r="L114" s="16"/>
      <c r="M114" s="16"/>
      <c r="N114" s="16"/>
      <c r="O114" s="148">
        <f t="shared" si="33"/>
        <v>0</v>
      </c>
      <c r="P114" s="16"/>
      <c r="Q114" s="16"/>
      <c r="R114" s="16"/>
      <c r="S114" s="16"/>
      <c r="T114" s="16"/>
      <c r="U114" s="148">
        <f t="shared" si="34"/>
        <v>0</v>
      </c>
      <c r="V114" s="16"/>
      <c r="W114" s="16"/>
      <c r="X114" s="16"/>
      <c r="Y114" s="331"/>
      <c r="Z114" s="148">
        <f t="shared" si="35"/>
        <v>0</v>
      </c>
      <c r="AA114" s="16"/>
      <c r="AB114" s="16"/>
      <c r="AC114" s="16"/>
      <c r="AD114" s="16"/>
      <c r="AE114" s="16"/>
      <c r="AF114" s="148"/>
      <c r="AH114" s="332" t="str">
        <f t="shared" si="36"/>
        <v/>
      </c>
    </row>
    <row r="115" spans="1:34" ht="12" customHeight="1">
      <c r="A115" s="63">
        <f>'SUC1_B. duomenys'!A135</f>
        <v>42</v>
      </c>
      <c r="B115" s="231" t="s">
        <v>142</v>
      </c>
      <c r="C115" s="16">
        <f t="shared" si="31"/>
        <v>0</v>
      </c>
      <c r="D115" s="16"/>
      <c r="E115" s="147">
        <f t="shared" si="32"/>
        <v>0</v>
      </c>
      <c r="F115" s="16"/>
      <c r="G115" s="16"/>
      <c r="H115" s="16"/>
      <c r="I115" s="16"/>
      <c r="J115" s="16"/>
      <c r="K115" s="16"/>
      <c r="L115" s="16"/>
      <c r="M115" s="16"/>
      <c r="N115" s="16"/>
      <c r="O115" s="148">
        <f t="shared" si="33"/>
        <v>0</v>
      </c>
      <c r="P115" s="16"/>
      <c r="Q115" s="16"/>
      <c r="R115" s="16"/>
      <c r="S115" s="16"/>
      <c r="T115" s="16"/>
      <c r="U115" s="148">
        <f t="shared" si="34"/>
        <v>0</v>
      </c>
      <c r="V115" s="16"/>
      <c r="W115" s="16"/>
      <c r="X115" s="16"/>
      <c r="Y115" s="331"/>
      <c r="Z115" s="148">
        <f t="shared" si="35"/>
        <v>0</v>
      </c>
      <c r="AA115" s="16"/>
      <c r="AB115" s="16"/>
      <c r="AC115" s="16"/>
      <c r="AD115" s="16"/>
      <c r="AE115" s="16"/>
      <c r="AF115" s="148"/>
      <c r="AH115" s="332" t="str">
        <f t="shared" si="36"/>
        <v/>
      </c>
    </row>
    <row r="116" spans="1:34" ht="12" customHeight="1">
      <c r="A116" s="63">
        <f>'SUC1_B. duomenys'!A136</f>
        <v>43</v>
      </c>
      <c r="B116" s="231" t="s">
        <v>143</v>
      </c>
      <c r="C116" s="16">
        <f t="shared" si="31"/>
        <v>0</v>
      </c>
      <c r="D116" s="16"/>
      <c r="E116" s="147">
        <f t="shared" si="32"/>
        <v>0</v>
      </c>
      <c r="F116" s="16"/>
      <c r="G116" s="16"/>
      <c r="H116" s="16"/>
      <c r="I116" s="16"/>
      <c r="J116" s="16"/>
      <c r="K116" s="16"/>
      <c r="L116" s="16"/>
      <c r="M116" s="16"/>
      <c r="N116" s="16"/>
      <c r="O116" s="148">
        <f t="shared" si="33"/>
        <v>0</v>
      </c>
      <c r="P116" s="16"/>
      <c r="Q116" s="16"/>
      <c r="R116" s="16"/>
      <c r="S116" s="16"/>
      <c r="T116" s="16"/>
      <c r="U116" s="148">
        <f t="shared" si="34"/>
        <v>0</v>
      </c>
      <c r="V116" s="16"/>
      <c r="W116" s="16"/>
      <c r="X116" s="16"/>
      <c r="Y116" s="331"/>
      <c r="Z116" s="148">
        <f t="shared" si="35"/>
        <v>0</v>
      </c>
      <c r="AA116" s="16"/>
      <c r="AB116" s="16"/>
      <c r="AC116" s="16"/>
      <c r="AD116" s="16"/>
      <c r="AE116" s="16"/>
      <c r="AF116" s="148"/>
      <c r="AH116" s="332" t="str">
        <f t="shared" si="36"/>
        <v/>
      </c>
    </row>
    <row r="117" spans="1:34" ht="12" customHeight="1">
      <c r="A117" s="63">
        <f>'SUC1_B. duomenys'!A137</f>
        <v>44</v>
      </c>
      <c r="B117" s="231" t="s">
        <v>144</v>
      </c>
      <c r="C117" s="16">
        <f t="shared" si="31"/>
        <v>0</v>
      </c>
      <c r="D117" s="16"/>
      <c r="E117" s="147">
        <f t="shared" si="32"/>
        <v>0</v>
      </c>
      <c r="F117" s="16"/>
      <c r="G117" s="16"/>
      <c r="H117" s="16"/>
      <c r="I117" s="16"/>
      <c r="J117" s="16"/>
      <c r="K117" s="16"/>
      <c r="L117" s="16"/>
      <c r="M117" s="16"/>
      <c r="N117" s="16"/>
      <c r="O117" s="148">
        <f t="shared" si="33"/>
        <v>0</v>
      </c>
      <c r="P117" s="16"/>
      <c r="Q117" s="16"/>
      <c r="R117" s="16"/>
      <c r="S117" s="16"/>
      <c r="T117" s="16"/>
      <c r="U117" s="148">
        <f t="shared" si="34"/>
        <v>0</v>
      </c>
      <c r="V117" s="16"/>
      <c r="W117" s="16"/>
      <c r="X117" s="16"/>
      <c r="Y117" s="331"/>
      <c r="Z117" s="148">
        <f t="shared" si="35"/>
        <v>0</v>
      </c>
      <c r="AA117" s="16"/>
      <c r="AB117" s="16"/>
      <c r="AC117" s="16"/>
      <c r="AD117" s="16"/>
      <c r="AE117" s="16"/>
      <c r="AF117" s="148"/>
      <c r="AH117" s="332" t="str">
        <f t="shared" si="36"/>
        <v/>
      </c>
    </row>
    <row r="118" spans="1:34" ht="10.5" customHeight="1">
      <c r="A118" s="63">
        <f>'SUC1_B. duomenys'!A138</f>
        <v>45</v>
      </c>
      <c r="B118" s="231" t="s">
        <v>145</v>
      </c>
      <c r="C118" s="16">
        <f t="shared" si="31"/>
        <v>0</v>
      </c>
      <c r="D118" s="16"/>
      <c r="E118" s="147">
        <f t="shared" si="32"/>
        <v>0</v>
      </c>
      <c r="F118" s="16"/>
      <c r="G118" s="16"/>
      <c r="H118" s="16"/>
      <c r="I118" s="16"/>
      <c r="J118" s="16"/>
      <c r="K118" s="16"/>
      <c r="L118" s="16"/>
      <c r="M118" s="16"/>
      <c r="N118" s="16"/>
      <c r="O118" s="148">
        <f t="shared" si="33"/>
        <v>0</v>
      </c>
      <c r="P118" s="16"/>
      <c r="Q118" s="16"/>
      <c r="R118" s="16"/>
      <c r="S118" s="16"/>
      <c r="T118" s="16"/>
      <c r="U118" s="148">
        <f t="shared" si="34"/>
        <v>0</v>
      </c>
      <c r="V118" s="16"/>
      <c r="W118" s="16"/>
      <c r="X118" s="16"/>
      <c r="Y118" s="331"/>
      <c r="Z118" s="148">
        <f t="shared" si="35"/>
        <v>0</v>
      </c>
      <c r="AA118" s="16"/>
      <c r="AB118" s="16"/>
      <c r="AC118" s="16"/>
      <c r="AD118" s="16"/>
      <c r="AE118" s="16"/>
      <c r="AF118" s="148"/>
      <c r="AH118" s="332" t="str">
        <f t="shared" si="36"/>
        <v/>
      </c>
    </row>
    <row r="119" spans="1:34" ht="10.5" customHeight="1">
      <c r="A119" s="63">
        <f>'SUC1_B. duomenys'!A139</f>
        <v>46</v>
      </c>
      <c r="B119" s="231" t="s">
        <v>146</v>
      </c>
      <c r="C119" s="16">
        <f t="shared" ref="C119:C123" si="37">L119+M119+N119</f>
        <v>0</v>
      </c>
      <c r="D119" s="16"/>
      <c r="E119" s="147">
        <f t="shared" ref="E119:E123" si="38">C119-(F119+G119+H119+I119+J119+K119)</f>
        <v>0</v>
      </c>
      <c r="F119" s="16"/>
      <c r="G119" s="16"/>
      <c r="H119" s="16"/>
      <c r="I119" s="16"/>
      <c r="J119" s="16"/>
      <c r="K119" s="16"/>
      <c r="L119" s="16"/>
      <c r="M119" s="16"/>
      <c r="N119" s="16"/>
      <c r="O119" s="148">
        <f t="shared" ref="O119:O123" si="39">Q119+R119+S119+T119</f>
        <v>0</v>
      </c>
      <c r="P119" s="16"/>
      <c r="Q119" s="16"/>
      <c r="R119" s="16"/>
      <c r="S119" s="16"/>
      <c r="T119" s="16"/>
      <c r="U119" s="148">
        <f t="shared" ref="U119:U123" si="40">W119+X119+Y119</f>
        <v>0</v>
      </c>
      <c r="V119" s="16"/>
      <c r="W119" s="16"/>
      <c r="X119" s="16"/>
      <c r="Y119" s="331"/>
      <c r="Z119" s="148">
        <f t="shared" ref="Z119:Z123" si="41">AB119+AC119+AD119+AE119</f>
        <v>0</v>
      </c>
      <c r="AA119" s="16"/>
      <c r="AB119" s="16"/>
      <c r="AC119" s="16"/>
      <c r="AD119" s="16"/>
      <c r="AE119" s="16"/>
      <c r="AF119" s="148"/>
      <c r="AH119" s="332" t="str">
        <f t="shared" ref="AH119:AH123" si="42">IF(D119&gt;C119,"Klaida! Negali būti moterų daugiau nei iš viso trenerių/AM sp. specialistų!",IF(F119+G119+H119+I119+J119+K119&gt;C119,"Klaida! Negali būti kategorijų daugiau negu trenerių/AM sp. specialistų!",IF(L119+N119&gt;C119,"Klaida! Negali būti išsilavinimų, veiklos leidimų ir t.t. daugiau negu trenerių/AM sp. specialistų!",IF(P119&gt;O119,"Klaida! Negali būti moterų daugiau nei iš viso AM instruktorių!",IF(Q119+R119+S119+T119&gt;O119,"Klaida! Negali būti išsilavinimų, veiklos leidimų ir t.t. daugiau negu AM instruktorių!",IF(V119&gt;U119,"Klaida! Negali būti moterų daugiau nei iš viso FA specialistų!",IF(W119+X119+Y119&gt;U119,"Klaida! Negali būti išsilavinimų, veiklos leidimų ir t.t. daugiau negu FA specialistų!",IF(AA119&gt;Z119,"Klaida! Negali būti moterų daugiau nei iš viso FA instruktorių!",IF(AB119+AC119+AD119+AE119&gt;Z119,"Klaida! Negali būti išsilavinimų, veiklos leidimų ir t.t. daugiau negu FA instruktorių!","")))))))))</f>
        <v/>
      </c>
    </row>
    <row r="120" spans="1:34" ht="10.5" customHeight="1">
      <c r="A120" s="63">
        <f>'SUC1_B. duomenys'!A140</f>
        <v>47</v>
      </c>
      <c r="B120" s="231" t="s">
        <v>147</v>
      </c>
      <c r="C120" s="16">
        <f t="shared" si="37"/>
        <v>0</v>
      </c>
      <c r="D120" s="16"/>
      <c r="E120" s="147">
        <f t="shared" si="38"/>
        <v>0</v>
      </c>
      <c r="F120" s="16"/>
      <c r="G120" s="16"/>
      <c r="H120" s="16"/>
      <c r="I120" s="16"/>
      <c r="J120" s="16"/>
      <c r="K120" s="16"/>
      <c r="L120" s="16"/>
      <c r="M120" s="16"/>
      <c r="N120" s="16"/>
      <c r="O120" s="148">
        <f t="shared" si="39"/>
        <v>0</v>
      </c>
      <c r="P120" s="16"/>
      <c r="Q120" s="16"/>
      <c r="R120" s="16"/>
      <c r="S120" s="16"/>
      <c r="T120" s="16"/>
      <c r="U120" s="148">
        <f t="shared" si="40"/>
        <v>0</v>
      </c>
      <c r="V120" s="16"/>
      <c r="W120" s="16"/>
      <c r="X120" s="16"/>
      <c r="Y120" s="331"/>
      <c r="Z120" s="148">
        <f t="shared" si="41"/>
        <v>0</v>
      </c>
      <c r="AA120" s="16"/>
      <c r="AB120" s="16"/>
      <c r="AC120" s="16"/>
      <c r="AD120" s="16"/>
      <c r="AE120" s="16"/>
      <c r="AF120" s="148"/>
      <c r="AH120" s="332" t="str">
        <f t="shared" si="42"/>
        <v/>
      </c>
    </row>
    <row r="121" spans="1:34" ht="10.5" customHeight="1">
      <c r="A121" s="63">
        <f>'SUC1_B. duomenys'!A141</f>
        <v>48</v>
      </c>
      <c r="B121" s="231" t="s">
        <v>148</v>
      </c>
      <c r="C121" s="16">
        <f t="shared" si="37"/>
        <v>0</v>
      </c>
      <c r="D121" s="16"/>
      <c r="E121" s="147">
        <f t="shared" si="38"/>
        <v>0</v>
      </c>
      <c r="F121" s="16"/>
      <c r="G121" s="16"/>
      <c r="H121" s="16"/>
      <c r="I121" s="16"/>
      <c r="J121" s="16"/>
      <c r="K121" s="16"/>
      <c r="L121" s="16"/>
      <c r="M121" s="16"/>
      <c r="N121" s="16"/>
      <c r="O121" s="148">
        <f t="shared" si="39"/>
        <v>0</v>
      </c>
      <c r="P121" s="16"/>
      <c r="Q121" s="16"/>
      <c r="R121" s="16"/>
      <c r="S121" s="16"/>
      <c r="T121" s="16"/>
      <c r="U121" s="148">
        <f t="shared" si="40"/>
        <v>0</v>
      </c>
      <c r="V121" s="16"/>
      <c r="W121" s="16"/>
      <c r="X121" s="16"/>
      <c r="Y121" s="331"/>
      <c r="Z121" s="148">
        <f t="shared" si="41"/>
        <v>0</v>
      </c>
      <c r="AA121" s="16"/>
      <c r="AB121" s="16"/>
      <c r="AC121" s="16"/>
      <c r="AD121" s="16"/>
      <c r="AE121" s="16"/>
      <c r="AF121" s="148"/>
      <c r="AH121" s="332" t="str">
        <f t="shared" si="42"/>
        <v/>
      </c>
    </row>
    <row r="122" spans="1:34" ht="47.25" customHeight="1">
      <c r="A122" s="63">
        <f>'SUC1_B. duomenys'!A142</f>
        <v>49</v>
      </c>
      <c r="B122" s="231" t="s">
        <v>149</v>
      </c>
      <c r="C122" s="16">
        <f t="shared" si="37"/>
        <v>0</v>
      </c>
      <c r="D122" s="16"/>
      <c r="E122" s="147">
        <f t="shared" si="38"/>
        <v>0</v>
      </c>
      <c r="F122" s="16"/>
      <c r="G122" s="16"/>
      <c r="H122" s="16"/>
      <c r="I122" s="16"/>
      <c r="J122" s="16"/>
      <c r="K122" s="16"/>
      <c r="L122" s="16"/>
      <c r="M122" s="16"/>
      <c r="N122" s="16"/>
      <c r="O122" s="148">
        <f t="shared" si="39"/>
        <v>0</v>
      </c>
      <c r="P122" s="16"/>
      <c r="Q122" s="16"/>
      <c r="R122" s="16"/>
      <c r="S122" s="16"/>
      <c r="T122" s="16"/>
      <c r="U122" s="148">
        <f t="shared" si="40"/>
        <v>0</v>
      </c>
      <c r="V122" s="16"/>
      <c r="W122" s="16"/>
      <c r="X122" s="16"/>
      <c r="Y122" s="331"/>
      <c r="Z122" s="148">
        <f t="shared" si="41"/>
        <v>0</v>
      </c>
      <c r="AA122" s="16"/>
      <c r="AB122" s="16"/>
      <c r="AC122" s="16"/>
      <c r="AD122" s="16"/>
      <c r="AE122" s="16"/>
      <c r="AF122" s="148"/>
      <c r="AH122" s="332" t="str">
        <f t="shared" si="42"/>
        <v/>
      </c>
    </row>
    <row r="123" spans="1:34" ht="37.5" customHeight="1">
      <c r="A123" s="63">
        <f>'SUC1_B. duomenys'!A143</f>
        <v>50</v>
      </c>
      <c r="B123" s="231" t="s">
        <v>150</v>
      </c>
      <c r="C123" s="16">
        <f t="shared" si="37"/>
        <v>0</v>
      </c>
      <c r="D123" s="16"/>
      <c r="E123" s="147">
        <f t="shared" si="38"/>
        <v>0</v>
      </c>
      <c r="F123" s="16"/>
      <c r="G123" s="16"/>
      <c r="H123" s="16"/>
      <c r="I123" s="16"/>
      <c r="J123" s="16"/>
      <c r="K123" s="16"/>
      <c r="L123" s="16"/>
      <c r="M123" s="16"/>
      <c r="N123" s="16"/>
      <c r="O123" s="148">
        <f t="shared" si="39"/>
        <v>0</v>
      </c>
      <c r="P123" s="16"/>
      <c r="Q123" s="16"/>
      <c r="R123" s="16"/>
      <c r="S123" s="16"/>
      <c r="T123" s="16"/>
      <c r="U123" s="148">
        <f t="shared" si="40"/>
        <v>0</v>
      </c>
      <c r="V123" s="16"/>
      <c r="W123" s="16"/>
      <c r="X123" s="16"/>
      <c r="Y123" s="331"/>
      <c r="Z123" s="148">
        <f t="shared" si="41"/>
        <v>0</v>
      </c>
      <c r="AA123" s="16"/>
      <c r="AB123" s="16"/>
      <c r="AC123" s="16"/>
      <c r="AD123" s="16"/>
      <c r="AE123" s="16"/>
      <c r="AF123" s="148"/>
      <c r="AH123" s="332" t="str">
        <f t="shared" si="42"/>
        <v/>
      </c>
    </row>
    <row r="124" spans="1:34" ht="15.75" customHeight="1">
      <c r="A124" s="442" t="s">
        <v>151</v>
      </c>
      <c r="B124" s="443"/>
      <c r="C124" s="151">
        <f t="shared" ref="C124:AF124" si="43">SUM(C74:C123)</f>
        <v>6</v>
      </c>
      <c r="D124" s="151">
        <f t="shared" si="43"/>
        <v>4</v>
      </c>
      <c r="E124" s="151">
        <f t="shared" si="43"/>
        <v>1</v>
      </c>
      <c r="F124" s="151">
        <f t="shared" si="43"/>
        <v>1</v>
      </c>
      <c r="G124" s="151">
        <f t="shared" si="43"/>
        <v>2</v>
      </c>
      <c r="H124" s="151">
        <f t="shared" si="43"/>
        <v>2</v>
      </c>
      <c r="I124" s="151">
        <f t="shared" si="43"/>
        <v>0</v>
      </c>
      <c r="J124" s="151">
        <f t="shared" si="43"/>
        <v>0</v>
      </c>
      <c r="K124" s="151">
        <f t="shared" si="43"/>
        <v>0</v>
      </c>
      <c r="L124" s="151">
        <f t="shared" si="43"/>
        <v>5</v>
      </c>
      <c r="M124" s="151">
        <f t="shared" si="43"/>
        <v>0</v>
      </c>
      <c r="N124" s="151">
        <f t="shared" si="43"/>
        <v>1</v>
      </c>
      <c r="O124" s="151">
        <f t="shared" si="43"/>
        <v>0</v>
      </c>
      <c r="P124" s="151">
        <f t="shared" si="43"/>
        <v>0</v>
      </c>
      <c r="Q124" s="151">
        <f t="shared" si="43"/>
        <v>0</v>
      </c>
      <c r="R124" s="151">
        <f t="shared" si="43"/>
        <v>0</v>
      </c>
      <c r="S124" s="151">
        <f t="shared" si="43"/>
        <v>0</v>
      </c>
      <c r="T124" s="151">
        <f t="shared" si="43"/>
        <v>0</v>
      </c>
      <c r="U124" s="151">
        <f t="shared" si="43"/>
        <v>0</v>
      </c>
      <c r="V124" s="151">
        <f t="shared" si="43"/>
        <v>0</v>
      </c>
      <c r="W124" s="151">
        <f t="shared" si="43"/>
        <v>0</v>
      </c>
      <c r="X124" s="151">
        <f t="shared" si="43"/>
        <v>0</v>
      </c>
      <c r="Y124" s="151">
        <f t="shared" si="43"/>
        <v>0</v>
      </c>
      <c r="Z124" s="151">
        <f t="shared" si="43"/>
        <v>0</v>
      </c>
      <c r="AA124" s="151">
        <f t="shared" si="43"/>
        <v>0</v>
      </c>
      <c r="AB124" s="151">
        <f t="shared" si="43"/>
        <v>0</v>
      </c>
      <c r="AC124" s="151">
        <f t="shared" si="43"/>
        <v>0</v>
      </c>
      <c r="AD124" s="151">
        <f t="shared" si="43"/>
        <v>0</v>
      </c>
      <c r="AE124" s="151">
        <f t="shared" si="43"/>
        <v>0</v>
      </c>
      <c r="AF124" s="151">
        <f t="shared" si="43"/>
        <v>1</v>
      </c>
      <c r="AH124" s="263"/>
    </row>
    <row r="125" spans="1:34" ht="12.75" customHeight="1">
      <c r="A125" s="63"/>
      <c r="B125" s="152" t="s">
        <v>96</v>
      </c>
      <c r="C125" s="147"/>
      <c r="D125" s="153"/>
      <c r="E125" s="147"/>
      <c r="F125" s="154"/>
      <c r="G125" s="154"/>
      <c r="H125" s="154"/>
      <c r="I125" s="154"/>
      <c r="J125" s="154"/>
      <c r="K125" s="154"/>
      <c r="L125" s="154"/>
      <c r="M125" s="154"/>
      <c r="N125" s="154"/>
      <c r="O125" s="154"/>
      <c r="P125" s="154"/>
      <c r="Q125" s="154"/>
      <c r="R125" s="154"/>
      <c r="S125" s="154"/>
      <c r="T125" s="154"/>
      <c r="U125" s="154"/>
      <c r="V125" s="154"/>
      <c r="W125" s="154"/>
      <c r="X125" s="154"/>
      <c r="Y125" s="154"/>
      <c r="Z125" s="154"/>
      <c r="AA125" s="154"/>
      <c r="AB125" s="154"/>
      <c r="AC125" s="154"/>
      <c r="AD125" s="154"/>
      <c r="AE125" s="154"/>
      <c r="AF125" s="154"/>
      <c r="AH125" s="263"/>
    </row>
    <row r="126" spans="1:34" ht="12" customHeight="1">
      <c r="A126" s="63">
        <f>'SUC1_B. duomenys'!A146</f>
        <v>1</v>
      </c>
      <c r="B126" s="146" t="s">
        <v>97</v>
      </c>
      <c r="C126" s="16">
        <v>6</v>
      </c>
      <c r="D126" s="16">
        <v>4</v>
      </c>
      <c r="E126" s="147">
        <f t="shared" ref="E126" si="44">C126-(F126+G126+H126+I126+J126+K126)</f>
        <v>1</v>
      </c>
      <c r="F126" s="16">
        <v>1</v>
      </c>
      <c r="G126" s="16">
        <v>2</v>
      </c>
      <c r="H126" s="16">
        <v>2</v>
      </c>
      <c r="I126" s="16"/>
      <c r="J126" s="16"/>
      <c r="K126" s="16"/>
      <c r="L126" s="16">
        <v>5</v>
      </c>
      <c r="M126" s="16"/>
      <c r="N126" s="16">
        <v>1</v>
      </c>
      <c r="O126" s="148">
        <f t="shared" ref="O126" si="45">Q126+R126+S126+T126</f>
        <v>0</v>
      </c>
      <c r="P126" s="16"/>
      <c r="Q126" s="16"/>
      <c r="R126" s="16"/>
      <c r="S126" s="16"/>
      <c r="T126" s="16"/>
      <c r="U126" s="148">
        <f t="shared" ref="U126" si="46">W126+X126+Y126</f>
        <v>0</v>
      </c>
      <c r="V126" s="16"/>
      <c r="W126" s="16"/>
      <c r="X126" s="16"/>
      <c r="Y126" s="331"/>
      <c r="Z126" s="148">
        <f t="shared" ref="Z126" si="47">AB126+AC126+AD126+AE126</f>
        <v>0</v>
      </c>
      <c r="AA126" s="16"/>
      <c r="AB126" s="16"/>
      <c r="AC126" s="16"/>
      <c r="AD126" s="16"/>
      <c r="AE126" s="16"/>
      <c r="AF126" s="148">
        <v>1</v>
      </c>
      <c r="AH126" s="332" t="str">
        <f t="shared" ref="AH126:AH128" si="48">IF(D126&gt;C126,"Klaida! Negali būti moterų daugiau nei iš viso trenerių/AM sp. specialistų!",IF(F126+G126+H126+I126+J126+K126&gt;C126,"Klaida! Negali būti kategorijų daugiau negu trenerių/AM sp. specialistų!",IF(L126+N126&gt;C126,"Klaida! Negali būti išsilavinimų, veiklos leidimų ir t.t. daugiau negu trenerių/AM sp. specialistų!",IF(P126&gt;O126,"Klaida! Negali būti moterų daugiau nei iš viso AM instruktorių!",IF(Q126+R126+S126+T126&gt;O126,"Klaida! Negali būti išsilavinimų, veiklos leidimų ir t.t. daugiau negu AM instruktorių!",IF(V126&gt;U126,"Klaida! Negali būti moterų daugiau nei iš viso FA specialistų!",IF(W126+X126+Y126&gt;U126,"Klaida! Negali būti išsilavinimų, veiklos leidimų ir t.t. daugiau negu FA specialistų!",IF(AA126&gt;Z126,"Klaida! Negali būti moterų daugiau nei iš viso FA instruktorių!",IF(AB126+AC126+AD126+AE126&gt;Z126,"Klaida! Negali būti išsilavinimų, veiklos leidimų ir t.t. daugiau negu FA instruktorių!","")))))))))</f>
        <v/>
      </c>
    </row>
    <row r="127" spans="1:34" ht="12" customHeight="1">
      <c r="A127" s="63">
        <f>'SUC1_B. duomenys'!A147</f>
        <v>2</v>
      </c>
      <c r="B127" s="146" t="s">
        <v>98</v>
      </c>
      <c r="C127" s="16">
        <f t="shared" ref="C127:C128" si="49">L127+M127+N127</f>
        <v>0</v>
      </c>
      <c r="D127" s="16"/>
      <c r="E127" s="147">
        <f t="shared" ref="E127:E128" si="50">C127-(F127+G127+H127+I127+J127+K127)</f>
        <v>0</v>
      </c>
      <c r="F127" s="16"/>
      <c r="G127" s="16"/>
      <c r="H127" s="16"/>
      <c r="I127" s="16"/>
      <c r="J127" s="16"/>
      <c r="K127" s="16"/>
      <c r="L127" s="16"/>
      <c r="M127" s="16"/>
      <c r="N127" s="16"/>
      <c r="O127" s="148">
        <f t="shared" ref="O127:O128" si="51">Q127+R127+S127+T127</f>
        <v>0</v>
      </c>
      <c r="P127" s="16"/>
      <c r="Q127" s="16"/>
      <c r="R127" s="16"/>
      <c r="S127" s="16"/>
      <c r="T127" s="16"/>
      <c r="U127" s="148">
        <f t="shared" ref="U127:U128" si="52">W127+X127+Y127</f>
        <v>0</v>
      </c>
      <c r="V127" s="16"/>
      <c r="W127" s="16"/>
      <c r="X127" s="16"/>
      <c r="Y127" s="331"/>
      <c r="Z127" s="148">
        <f t="shared" ref="Z127:Z128" si="53">AB127+AC127+AD127+AE127</f>
        <v>0</v>
      </c>
      <c r="AA127" s="16"/>
      <c r="AB127" s="16"/>
      <c r="AC127" s="16"/>
      <c r="AD127" s="16"/>
      <c r="AE127" s="16"/>
      <c r="AF127" s="148"/>
      <c r="AH127" s="332" t="str">
        <f t="shared" si="48"/>
        <v/>
      </c>
    </row>
    <row r="128" spans="1:34" ht="12" customHeight="1">
      <c r="A128" s="63">
        <f>'SUC1_B. duomenys'!A148</f>
        <v>3</v>
      </c>
      <c r="B128" s="146" t="s">
        <v>99</v>
      </c>
      <c r="C128" s="16">
        <f t="shared" si="49"/>
        <v>0</v>
      </c>
      <c r="D128" s="16"/>
      <c r="E128" s="147">
        <f t="shared" si="50"/>
        <v>0</v>
      </c>
      <c r="F128" s="16"/>
      <c r="G128" s="16"/>
      <c r="H128" s="16"/>
      <c r="I128" s="16"/>
      <c r="J128" s="16"/>
      <c r="K128" s="16"/>
      <c r="L128" s="16"/>
      <c r="M128" s="16"/>
      <c r="N128" s="16"/>
      <c r="O128" s="148">
        <f t="shared" si="51"/>
        <v>0</v>
      </c>
      <c r="P128" s="16"/>
      <c r="Q128" s="16"/>
      <c r="R128" s="16"/>
      <c r="S128" s="16"/>
      <c r="T128" s="16"/>
      <c r="U128" s="148">
        <f t="shared" si="52"/>
        <v>0</v>
      </c>
      <c r="V128" s="16"/>
      <c r="W128" s="16"/>
      <c r="X128" s="16"/>
      <c r="Y128" s="331"/>
      <c r="Z128" s="148">
        <f t="shared" si="53"/>
        <v>0</v>
      </c>
      <c r="AA128" s="16"/>
      <c r="AB128" s="16"/>
      <c r="AC128" s="16"/>
      <c r="AD128" s="16"/>
      <c r="AE128" s="16"/>
      <c r="AF128" s="148"/>
      <c r="AH128" s="332" t="str">
        <f t="shared" si="48"/>
        <v/>
      </c>
    </row>
    <row r="129" spans="1:34" ht="11.25" customHeight="1">
      <c r="A129" s="444" t="s">
        <v>95</v>
      </c>
      <c r="B129" s="445"/>
      <c r="C129" s="155">
        <f>SUM(C126:C128)</f>
        <v>6</v>
      </c>
      <c r="D129" s="157">
        <f t="shared" ref="D129:AD129" si="54">SUM(D126:D128)</f>
        <v>4</v>
      </c>
      <c r="E129" s="155">
        <f t="shared" si="54"/>
        <v>1</v>
      </c>
      <c r="F129" s="157">
        <f>SUM(F126:F128)</f>
        <v>1</v>
      </c>
      <c r="G129" s="157">
        <f t="shared" si="54"/>
        <v>2</v>
      </c>
      <c r="H129" s="157">
        <f t="shared" si="54"/>
        <v>2</v>
      </c>
      <c r="I129" s="157">
        <f t="shared" si="54"/>
        <v>0</v>
      </c>
      <c r="J129" s="157">
        <f t="shared" si="54"/>
        <v>0</v>
      </c>
      <c r="K129" s="157">
        <f t="shared" si="54"/>
        <v>0</v>
      </c>
      <c r="L129" s="157">
        <f t="shared" si="54"/>
        <v>5</v>
      </c>
      <c r="M129" s="157">
        <f t="shared" si="54"/>
        <v>0</v>
      </c>
      <c r="N129" s="157">
        <f t="shared" si="54"/>
        <v>1</v>
      </c>
      <c r="O129" s="157">
        <f t="shared" si="54"/>
        <v>0</v>
      </c>
      <c r="P129" s="157">
        <f t="shared" si="54"/>
        <v>0</v>
      </c>
      <c r="Q129" s="157">
        <f t="shared" si="54"/>
        <v>0</v>
      </c>
      <c r="R129" s="157">
        <f t="shared" si="54"/>
        <v>0</v>
      </c>
      <c r="S129" s="157">
        <f t="shared" si="54"/>
        <v>0</v>
      </c>
      <c r="T129" s="157">
        <f t="shared" si="54"/>
        <v>0</v>
      </c>
      <c r="U129" s="157">
        <f t="shared" si="54"/>
        <v>0</v>
      </c>
      <c r="V129" s="157">
        <f t="shared" si="54"/>
        <v>0</v>
      </c>
      <c r="W129" s="157">
        <f t="shared" si="54"/>
        <v>0</v>
      </c>
      <c r="X129" s="157">
        <f t="shared" si="54"/>
        <v>0</v>
      </c>
      <c r="Y129" s="157">
        <f t="shared" si="54"/>
        <v>0</v>
      </c>
      <c r="Z129" s="157">
        <f t="shared" si="54"/>
        <v>0</v>
      </c>
      <c r="AA129" s="157">
        <f t="shared" si="54"/>
        <v>0</v>
      </c>
      <c r="AB129" s="157">
        <f t="shared" si="54"/>
        <v>0</v>
      </c>
      <c r="AC129" s="157">
        <f t="shared" si="54"/>
        <v>0</v>
      </c>
      <c r="AD129" s="157">
        <f t="shared" si="54"/>
        <v>0</v>
      </c>
      <c r="AE129" s="157">
        <f>SUM(AE126:AE128)</f>
        <v>0</v>
      </c>
      <c r="AF129" s="157">
        <f>SUM(AF126:AF128)</f>
        <v>1</v>
      </c>
      <c r="AH129" s="263"/>
    </row>
    <row r="130" spans="1:34">
      <c r="A130" s="156"/>
      <c r="B130" s="440" t="s">
        <v>152</v>
      </c>
      <c r="C130" s="440"/>
      <c r="D130" s="440"/>
      <c r="E130" s="440"/>
      <c r="F130" s="440"/>
      <c r="G130" s="440"/>
      <c r="H130" s="440"/>
      <c r="I130" s="440"/>
      <c r="J130" s="440"/>
      <c r="K130" s="440"/>
      <c r="L130" s="440"/>
      <c r="M130" s="440"/>
      <c r="N130" s="440"/>
      <c r="O130" s="440"/>
      <c r="P130" s="440"/>
      <c r="Q130" s="440"/>
      <c r="R130" s="440"/>
      <c r="S130" s="440"/>
      <c r="T130" s="440"/>
      <c r="U130" s="440"/>
      <c r="V130" s="440"/>
      <c r="W130" s="440"/>
      <c r="X130" s="440"/>
      <c r="Y130" s="440"/>
      <c r="Z130" s="440"/>
      <c r="AA130" s="440"/>
      <c r="AB130" s="440"/>
      <c r="AC130" s="440"/>
      <c r="AD130" s="440"/>
      <c r="AE130" s="440"/>
      <c r="AF130" s="441"/>
      <c r="AH130" s="263"/>
    </row>
    <row r="131" spans="1:34" ht="12" customHeight="1">
      <c r="A131" s="125">
        <v>1</v>
      </c>
      <c r="B131" s="126" t="s">
        <v>153</v>
      </c>
      <c r="C131" s="16">
        <f t="shared" ref="C131" si="55">L131+M131+N131</f>
        <v>0</v>
      </c>
      <c r="D131" s="16"/>
      <c r="E131" s="147">
        <f t="shared" ref="E131" si="56">C131-(F131+G131+H131+I131+J131+K131)</f>
        <v>0</v>
      </c>
      <c r="F131" s="16"/>
      <c r="G131" s="16"/>
      <c r="H131" s="16"/>
      <c r="I131" s="16"/>
      <c r="J131" s="16"/>
      <c r="K131" s="16"/>
      <c r="L131" s="16"/>
      <c r="M131" s="16"/>
      <c r="N131" s="16"/>
      <c r="O131" s="148">
        <f t="shared" ref="O131" si="57">Q131+R131+S131+T131</f>
        <v>0</v>
      </c>
      <c r="P131" s="16"/>
      <c r="Q131" s="16"/>
      <c r="R131" s="16"/>
      <c r="S131" s="16"/>
      <c r="T131" s="16"/>
      <c r="U131" s="148">
        <f t="shared" ref="U131" si="58">W131+X131+Y131</f>
        <v>0</v>
      </c>
      <c r="V131" s="16"/>
      <c r="W131" s="16"/>
      <c r="X131" s="16"/>
      <c r="Y131" s="331"/>
      <c r="Z131" s="148">
        <f t="shared" ref="Z131" si="59">AB131+AC131+AD131+AE131</f>
        <v>0</v>
      </c>
      <c r="AA131" s="16"/>
      <c r="AB131" s="16"/>
      <c r="AC131" s="16"/>
      <c r="AD131" s="16"/>
      <c r="AE131" s="16"/>
      <c r="AF131" s="148"/>
      <c r="AH131" s="332" t="str">
        <f t="shared" ref="AH131:AH134" si="60">IF(D131&gt;C131,"Klaida! Negali būti moterų daugiau nei iš viso trenerių/AM sp. specialistų!",IF(F131+G131+H131+I131+J131+K131&gt;C131,"Klaida! Negali būti kategorijų daugiau negu trenerių/AM sp. specialistų!",IF(L131+N131&gt;C131,"Klaida! Negali būti išsilavinimų, veiklos leidimų ir t.t. daugiau negu trenerių/AM sp. specialistų!",IF(P131&gt;O131,"Klaida! Negali būti moterų daugiau nei iš viso AM instruktorių!",IF(Q131+R131+S131+T131&gt;O131,"Klaida! Negali būti išsilavinimų, veiklos leidimų ir t.t. daugiau negu AM instruktorių!",IF(V131&gt;U131,"Klaida! Negali būti moterų daugiau nei iš viso FA specialistų!",IF(W131+X131+Y131&gt;U131,"Klaida! Negali būti išsilavinimų, veiklos leidimų ir t.t. daugiau negu FA specialistų!",IF(AA131&gt;Z131,"Klaida! Negali būti moterų daugiau nei iš viso FA instruktorių!",IF(AB131+AC131+AD131+AE131&gt;Z131,"Klaida! Negali būti išsilavinimų, veiklos leidimų ir t.t. daugiau negu FA instruktorių!","")))))))))</f>
        <v/>
      </c>
    </row>
    <row r="132" spans="1:34" ht="12" customHeight="1">
      <c r="A132" s="125">
        <v>2</v>
      </c>
      <c r="B132" s="126" t="s">
        <v>154</v>
      </c>
      <c r="C132" s="16">
        <f t="shared" ref="C132:C133" si="61">L132+M132+N132</f>
        <v>0</v>
      </c>
      <c r="D132" s="16"/>
      <c r="E132" s="147">
        <f t="shared" ref="E132:E134" si="62">C132-(F132+G132+H132+I132+J132+K132)</f>
        <v>0</v>
      </c>
      <c r="F132" s="16"/>
      <c r="G132" s="16"/>
      <c r="H132" s="16"/>
      <c r="I132" s="16"/>
      <c r="J132" s="16"/>
      <c r="K132" s="16"/>
      <c r="L132" s="16"/>
      <c r="M132" s="16"/>
      <c r="N132" s="16"/>
      <c r="O132" s="148">
        <f t="shared" ref="O132:O134" si="63">Q132+R132+S132+T132</f>
        <v>0</v>
      </c>
      <c r="P132" s="16"/>
      <c r="Q132" s="16"/>
      <c r="R132" s="16"/>
      <c r="S132" s="16"/>
      <c r="T132" s="16"/>
      <c r="U132" s="148">
        <f t="shared" ref="U132:U134" si="64">W132+X132+Y132</f>
        <v>0</v>
      </c>
      <c r="V132" s="16"/>
      <c r="W132" s="16"/>
      <c r="X132" s="16"/>
      <c r="Y132" s="331"/>
      <c r="Z132" s="148">
        <f t="shared" ref="Z132:Z134" si="65">AB132+AC132+AD132+AE132</f>
        <v>0</v>
      </c>
      <c r="AA132" s="16"/>
      <c r="AB132" s="16"/>
      <c r="AC132" s="16"/>
      <c r="AD132" s="16"/>
      <c r="AE132" s="16"/>
      <c r="AF132" s="148"/>
      <c r="AH132" s="332" t="str">
        <f t="shared" si="60"/>
        <v/>
      </c>
    </row>
    <row r="133" spans="1:34" ht="12" customHeight="1">
      <c r="A133" s="125">
        <v>3</v>
      </c>
      <c r="B133" s="126" t="s">
        <v>155</v>
      </c>
      <c r="C133" s="16">
        <f t="shared" si="61"/>
        <v>0</v>
      </c>
      <c r="D133" s="16"/>
      <c r="E133" s="147">
        <f t="shared" si="62"/>
        <v>0</v>
      </c>
      <c r="F133" s="16"/>
      <c r="G133" s="16"/>
      <c r="H133" s="16"/>
      <c r="I133" s="16"/>
      <c r="J133" s="16"/>
      <c r="K133" s="16"/>
      <c r="L133" s="16"/>
      <c r="M133" s="16"/>
      <c r="N133" s="16"/>
      <c r="O133" s="148">
        <f t="shared" si="63"/>
        <v>0</v>
      </c>
      <c r="P133" s="16"/>
      <c r="Q133" s="16"/>
      <c r="R133" s="16"/>
      <c r="S133" s="16"/>
      <c r="T133" s="16"/>
      <c r="U133" s="148">
        <f t="shared" si="64"/>
        <v>0</v>
      </c>
      <c r="V133" s="16"/>
      <c r="W133" s="16"/>
      <c r="X133" s="16"/>
      <c r="Y133" s="331"/>
      <c r="Z133" s="148">
        <f t="shared" si="65"/>
        <v>0</v>
      </c>
      <c r="AA133" s="16"/>
      <c r="AB133" s="16"/>
      <c r="AC133" s="16"/>
      <c r="AD133" s="16"/>
      <c r="AE133" s="16"/>
      <c r="AF133" s="148"/>
      <c r="AH133" s="332" t="str">
        <f t="shared" si="60"/>
        <v/>
      </c>
    </row>
    <row r="134" spans="1:34" ht="12" customHeight="1">
      <c r="A134" s="125">
        <v>4</v>
      </c>
      <c r="B134" s="126" t="s">
        <v>156</v>
      </c>
      <c r="C134" s="16">
        <v>2</v>
      </c>
      <c r="D134" s="16">
        <v>2</v>
      </c>
      <c r="E134" s="147">
        <f t="shared" si="62"/>
        <v>1</v>
      </c>
      <c r="F134" s="16"/>
      <c r="G134" s="16"/>
      <c r="H134" s="16">
        <v>1</v>
      </c>
      <c r="I134" s="16"/>
      <c r="J134" s="16"/>
      <c r="K134" s="16"/>
      <c r="L134" s="16"/>
      <c r="M134" s="16"/>
      <c r="N134" s="16"/>
      <c r="O134" s="148">
        <f t="shared" si="63"/>
        <v>0</v>
      </c>
      <c r="P134" s="16"/>
      <c r="Q134" s="16"/>
      <c r="R134" s="16"/>
      <c r="S134" s="16"/>
      <c r="T134" s="16"/>
      <c r="U134" s="148">
        <f t="shared" si="64"/>
        <v>0</v>
      </c>
      <c r="V134" s="16"/>
      <c r="W134" s="16"/>
      <c r="X134" s="16"/>
      <c r="Y134" s="331"/>
      <c r="Z134" s="148">
        <f t="shared" si="65"/>
        <v>0</v>
      </c>
      <c r="AA134" s="16"/>
      <c r="AB134" s="16"/>
      <c r="AC134" s="16"/>
      <c r="AD134" s="16"/>
      <c r="AE134" s="16"/>
      <c r="AF134" s="148"/>
      <c r="AH134" s="332" t="str">
        <f t="shared" si="60"/>
        <v/>
      </c>
    </row>
    <row r="135" spans="1:34" ht="14.25" customHeight="1">
      <c r="A135" s="442" t="s">
        <v>157</v>
      </c>
      <c r="B135" s="443"/>
      <c r="C135" s="130">
        <f>SUM(C131:C134)</f>
        <v>2</v>
      </c>
      <c r="D135" s="130">
        <f>SUM(D131:D134)</f>
        <v>2</v>
      </c>
      <c r="E135" s="130">
        <f t="shared" ref="E135:AF135" si="66">SUM(E131:E134)</f>
        <v>1</v>
      </c>
      <c r="F135" s="130">
        <f t="shared" si="66"/>
        <v>0</v>
      </c>
      <c r="G135" s="130">
        <f t="shared" si="66"/>
        <v>0</v>
      </c>
      <c r="H135" s="130">
        <f t="shared" si="66"/>
        <v>1</v>
      </c>
      <c r="I135" s="130">
        <f t="shared" si="66"/>
        <v>0</v>
      </c>
      <c r="J135" s="130">
        <f t="shared" si="66"/>
        <v>0</v>
      </c>
      <c r="K135" s="130">
        <f t="shared" si="66"/>
        <v>0</v>
      </c>
      <c r="L135" s="130">
        <f t="shared" si="66"/>
        <v>0</v>
      </c>
      <c r="M135" s="130">
        <f t="shared" ref="M135:AE135" si="67">SUM(M131:M134)</f>
        <v>0</v>
      </c>
      <c r="N135" s="130">
        <f t="shared" si="67"/>
        <v>0</v>
      </c>
      <c r="O135" s="130">
        <f t="shared" si="67"/>
        <v>0</v>
      </c>
      <c r="P135" s="130">
        <f t="shared" si="67"/>
        <v>0</v>
      </c>
      <c r="Q135" s="130">
        <f t="shared" si="67"/>
        <v>0</v>
      </c>
      <c r="R135" s="130">
        <f t="shared" si="67"/>
        <v>0</v>
      </c>
      <c r="S135" s="130">
        <f t="shared" si="67"/>
        <v>0</v>
      </c>
      <c r="T135" s="130">
        <f t="shared" si="67"/>
        <v>0</v>
      </c>
      <c r="U135" s="130">
        <f t="shared" si="67"/>
        <v>0</v>
      </c>
      <c r="V135" s="130">
        <f t="shared" si="67"/>
        <v>0</v>
      </c>
      <c r="W135" s="130">
        <f t="shared" si="67"/>
        <v>0</v>
      </c>
      <c r="X135" s="130">
        <f t="shared" si="67"/>
        <v>0</v>
      </c>
      <c r="Y135" s="130">
        <f t="shared" si="67"/>
        <v>0</v>
      </c>
      <c r="Z135" s="130">
        <f t="shared" si="67"/>
        <v>0</v>
      </c>
      <c r="AA135" s="130">
        <f t="shared" si="67"/>
        <v>0</v>
      </c>
      <c r="AB135" s="130">
        <f t="shared" si="67"/>
        <v>0</v>
      </c>
      <c r="AC135" s="130">
        <f t="shared" si="67"/>
        <v>0</v>
      </c>
      <c r="AD135" s="130">
        <f t="shared" si="67"/>
        <v>0</v>
      </c>
      <c r="AE135" s="130">
        <f t="shared" si="67"/>
        <v>0</v>
      </c>
      <c r="AF135" s="130">
        <f t="shared" si="66"/>
        <v>0</v>
      </c>
      <c r="AH135" s="263"/>
    </row>
    <row r="136" spans="1:34" ht="13.5" customHeight="1">
      <c r="A136" s="125"/>
      <c r="B136" s="131" t="s">
        <v>96</v>
      </c>
      <c r="C136" s="193"/>
      <c r="D136" s="193"/>
      <c r="E136" s="193"/>
      <c r="F136" s="193"/>
      <c r="G136" s="193"/>
      <c r="H136" s="193"/>
      <c r="I136" s="193"/>
      <c r="J136" s="193"/>
      <c r="K136" s="193"/>
      <c r="L136" s="193"/>
      <c r="M136" s="193"/>
      <c r="N136" s="193"/>
      <c r="O136" s="193"/>
      <c r="P136" s="193"/>
      <c r="Q136" s="193"/>
      <c r="R136" s="193"/>
      <c r="S136" s="193"/>
      <c r="T136" s="193"/>
      <c r="U136" s="193"/>
      <c r="V136" s="193"/>
      <c r="W136" s="193"/>
      <c r="X136" s="193"/>
      <c r="Y136" s="193"/>
      <c r="Z136" s="193"/>
      <c r="AA136" s="193"/>
      <c r="AB136" s="193"/>
      <c r="AC136" s="193"/>
      <c r="AD136" s="193"/>
      <c r="AE136" s="193"/>
      <c r="AF136" s="193"/>
      <c r="AH136" s="263"/>
    </row>
    <row r="137" spans="1:34" ht="12" customHeight="1">
      <c r="A137" s="63">
        <f>'SUC1_B. duomenys'!A157</f>
        <v>1</v>
      </c>
      <c r="B137" s="146" t="s">
        <v>97</v>
      </c>
      <c r="C137" s="16">
        <v>2</v>
      </c>
      <c r="D137" s="16">
        <v>2</v>
      </c>
      <c r="E137" s="147">
        <f t="shared" ref="E137" si="68">C137-(F137+G137+H137+I137+J137+K137)</f>
        <v>1</v>
      </c>
      <c r="F137" s="16"/>
      <c r="G137" s="16"/>
      <c r="H137" s="16">
        <v>1</v>
      </c>
      <c r="I137" s="16"/>
      <c r="J137" s="16"/>
      <c r="K137" s="16"/>
      <c r="L137" s="16"/>
      <c r="M137" s="16"/>
      <c r="N137" s="16"/>
      <c r="O137" s="148">
        <f t="shared" ref="O137" si="69">Q137+R137+S137+T137</f>
        <v>0</v>
      </c>
      <c r="P137" s="16"/>
      <c r="Q137" s="16"/>
      <c r="R137" s="16"/>
      <c r="S137" s="16"/>
      <c r="T137" s="16"/>
      <c r="U137" s="148">
        <f t="shared" ref="U137" si="70">W137+X137+Y137</f>
        <v>0</v>
      </c>
      <c r="V137" s="16"/>
      <c r="W137" s="16"/>
      <c r="X137" s="16"/>
      <c r="Y137" s="331"/>
      <c r="Z137" s="148">
        <f t="shared" ref="Z137" si="71">AB137+AC137+AD137+AE137</f>
        <v>0</v>
      </c>
      <c r="AA137" s="16"/>
      <c r="AB137" s="16"/>
      <c r="AC137" s="16"/>
      <c r="AD137" s="16"/>
      <c r="AE137" s="16"/>
      <c r="AF137" s="148"/>
      <c r="AH137" s="332" t="str">
        <f t="shared" ref="AH137:AH139" si="72">IF(D137&gt;C137,"Klaida! Negali būti moterų daugiau nei iš viso trenerių/AM sp. specialistų!",IF(F137+G137+H137+I137+J137+K137&gt;C137,"Klaida! Negali būti kategorijų daugiau negu trenerių/AM sp. specialistų!",IF(L137+N137&gt;C137,"Klaida! Negali būti išsilavinimų, veiklos leidimų ir t.t. daugiau negu trenerių/AM sp. specialistų!",IF(P137&gt;O137,"Klaida! Negali būti moterų daugiau nei iš viso AM instruktorių!",IF(Q137+R137+S137+T137&gt;O137,"Klaida! Negali būti išsilavinimų, veiklos leidimų ir t.t. daugiau negu AM instruktorių!",IF(V137&gt;U137,"Klaida! Negali būti moterų daugiau nei iš viso FA specialistų!",IF(W137+X137+Y137&gt;U137,"Klaida! Negali būti išsilavinimų, veiklos leidimų ir t.t. daugiau negu FA specialistų!",IF(AA137&gt;Z137,"Klaida! Negali būti moterų daugiau nei iš viso FA instruktorių!",IF(AB137+AC137+AD137+AE137&gt;Z137,"Klaida! Negali būti išsilavinimų, veiklos leidimų ir t.t. daugiau negu FA instruktorių!","")))))))))</f>
        <v/>
      </c>
    </row>
    <row r="138" spans="1:34" ht="12" customHeight="1">
      <c r="A138" s="63">
        <f>'SUC1_B. duomenys'!A158</f>
        <v>2</v>
      </c>
      <c r="B138" s="146" t="s">
        <v>98</v>
      </c>
      <c r="C138" s="16">
        <f t="shared" ref="C138:C139" si="73">L138+M138+N138</f>
        <v>0</v>
      </c>
      <c r="D138" s="16"/>
      <c r="E138" s="147">
        <f t="shared" ref="E138:E139" si="74">C138-(F138+G138+H138+I138+J138+K138)</f>
        <v>0</v>
      </c>
      <c r="F138" s="16"/>
      <c r="G138" s="16"/>
      <c r="H138" s="16"/>
      <c r="I138" s="16"/>
      <c r="J138" s="16"/>
      <c r="K138" s="16"/>
      <c r="L138" s="16"/>
      <c r="M138" s="16"/>
      <c r="N138" s="16"/>
      <c r="O138" s="148">
        <f t="shared" ref="O138:O139" si="75">Q138+R138+S138+T138</f>
        <v>0</v>
      </c>
      <c r="P138" s="16"/>
      <c r="Q138" s="16"/>
      <c r="R138" s="16"/>
      <c r="S138" s="16"/>
      <c r="T138" s="16"/>
      <c r="U138" s="148">
        <f t="shared" ref="U138:U139" si="76">W138+X138+Y138</f>
        <v>0</v>
      </c>
      <c r="V138" s="16"/>
      <c r="W138" s="16"/>
      <c r="X138" s="16"/>
      <c r="Y138" s="331"/>
      <c r="Z138" s="148">
        <f t="shared" ref="Z138:Z139" si="77">AB138+AC138+AD138+AE138</f>
        <v>0</v>
      </c>
      <c r="AA138" s="16"/>
      <c r="AB138" s="16"/>
      <c r="AC138" s="16"/>
      <c r="AD138" s="16"/>
      <c r="AE138" s="16"/>
      <c r="AF138" s="148"/>
      <c r="AH138" s="332" t="str">
        <f t="shared" si="72"/>
        <v/>
      </c>
    </row>
    <row r="139" spans="1:34" ht="12" customHeight="1">
      <c r="A139" s="63">
        <f>'SUC1_B. duomenys'!A159</f>
        <v>3</v>
      </c>
      <c r="B139" s="146" t="s">
        <v>99</v>
      </c>
      <c r="C139" s="16">
        <f t="shared" si="73"/>
        <v>0</v>
      </c>
      <c r="D139" s="16"/>
      <c r="E139" s="147">
        <f t="shared" si="74"/>
        <v>0</v>
      </c>
      <c r="F139" s="16"/>
      <c r="G139" s="16"/>
      <c r="H139" s="16"/>
      <c r="I139" s="16"/>
      <c r="J139" s="16"/>
      <c r="K139" s="16"/>
      <c r="L139" s="16"/>
      <c r="M139" s="16"/>
      <c r="N139" s="16"/>
      <c r="O139" s="148">
        <f t="shared" si="75"/>
        <v>0</v>
      </c>
      <c r="P139" s="16"/>
      <c r="Q139" s="16"/>
      <c r="R139" s="16"/>
      <c r="S139" s="16"/>
      <c r="T139" s="16"/>
      <c r="U139" s="148">
        <f t="shared" si="76"/>
        <v>0</v>
      </c>
      <c r="V139" s="16"/>
      <c r="W139" s="16"/>
      <c r="X139" s="16"/>
      <c r="Y139" s="331"/>
      <c r="Z139" s="148">
        <f t="shared" si="77"/>
        <v>0</v>
      </c>
      <c r="AA139" s="16"/>
      <c r="AB139" s="16"/>
      <c r="AC139" s="16"/>
      <c r="AD139" s="16"/>
      <c r="AE139" s="16"/>
      <c r="AF139" s="148"/>
      <c r="AH139" s="332" t="str">
        <f t="shared" si="72"/>
        <v/>
      </c>
    </row>
    <row r="140" spans="1:34" ht="14.25" customHeight="1">
      <c r="A140" s="444" t="s">
        <v>95</v>
      </c>
      <c r="B140" s="445"/>
      <c r="C140" s="155">
        <f t="shared" ref="C140:AF140" si="78">SUM(C137:C139)</f>
        <v>2</v>
      </c>
      <c r="D140" s="155">
        <f t="shared" si="78"/>
        <v>2</v>
      </c>
      <c r="E140" s="155">
        <f t="shared" si="78"/>
        <v>1</v>
      </c>
      <c r="F140" s="155">
        <f t="shared" si="78"/>
        <v>0</v>
      </c>
      <c r="G140" s="155">
        <f t="shared" si="78"/>
        <v>0</v>
      </c>
      <c r="H140" s="155">
        <f t="shared" si="78"/>
        <v>1</v>
      </c>
      <c r="I140" s="155">
        <f t="shared" si="78"/>
        <v>0</v>
      </c>
      <c r="J140" s="155">
        <f t="shared" si="78"/>
        <v>0</v>
      </c>
      <c r="K140" s="155">
        <f t="shared" si="78"/>
        <v>0</v>
      </c>
      <c r="L140" s="155">
        <f t="shared" si="78"/>
        <v>0</v>
      </c>
      <c r="M140" s="155">
        <f t="shared" ref="M140:AE140" si="79">SUM(M137:M139)</f>
        <v>0</v>
      </c>
      <c r="N140" s="155">
        <f t="shared" si="79"/>
        <v>0</v>
      </c>
      <c r="O140" s="155">
        <f t="shared" si="79"/>
        <v>0</v>
      </c>
      <c r="P140" s="155">
        <f t="shared" si="79"/>
        <v>0</v>
      </c>
      <c r="Q140" s="155">
        <f t="shared" si="79"/>
        <v>0</v>
      </c>
      <c r="R140" s="155">
        <f t="shared" si="79"/>
        <v>0</v>
      </c>
      <c r="S140" s="155">
        <f t="shared" si="79"/>
        <v>0</v>
      </c>
      <c r="T140" s="155">
        <f t="shared" si="79"/>
        <v>0</v>
      </c>
      <c r="U140" s="155">
        <f t="shared" si="79"/>
        <v>0</v>
      </c>
      <c r="V140" s="155">
        <f t="shared" si="79"/>
        <v>0</v>
      </c>
      <c r="W140" s="155">
        <f t="shared" si="79"/>
        <v>0</v>
      </c>
      <c r="X140" s="155">
        <f t="shared" si="79"/>
        <v>0</v>
      </c>
      <c r="Y140" s="155">
        <f t="shared" si="79"/>
        <v>0</v>
      </c>
      <c r="Z140" s="155">
        <f t="shared" si="79"/>
        <v>0</v>
      </c>
      <c r="AA140" s="155">
        <f t="shared" si="79"/>
        <v>0</v>
      </c>
      <c r="AB140" s="155">
        <f t="shared" si="79"/>
        <v>0</v>
      </c>
      <c r="AC140" s="155">
        <f t="shared" si="79"/>
        <v>0</v>
      </c>
      <c r="AD140" s="155">
        <f t="shared" si="79"/>
        <v>0</v>
      </c>
      <c r="AE140" s="155">
        <f t="shared" si="79"/>
        <v>0</v>
      </c>
      <c r="AF140" s="155">
        <f t="shared" si="78"/>
        <v>0</v>
      </c>
      <c r="AH140" s="263"/>
    </row>
    <row r="141" spans="1:34" ht="10.5" customHeight="1">
      <c r="A141" s="406"/>
      <c r="B141" s="407"/>
      <c r="C141" s="407"/>
      <c r="D141" s="407"/>
      <c r="E141" s="407"/>
      <c r="F141" s="407"/>
      <c r="G141" s="407"/>
      <c r="H141" s="407"/>
      <c r="I141" s="407"/>
      <c r="J141" s="407"/>
      <c r="K141" s="407"/>
      <c r="L141" s="407"/>
      <c r="M141" s="407"/>
      <c r="N141" s="407"/>
      <c r="O141" s="407"/>
      <c r="P141" s="407"/>
      <c r="Q141" s="407"/>
      <c r="R141" s="407"/>
      <c r="S141" s="407"/>
      <c r="T141" s="407"/>
      <c r="U141" s="407"/>
      <c r="V141" s="407"/>
      <c r="W141" s="407"/>
      <c r="X141" s="407"/>
      <c r="Y141" s="407"/>
      <c r="Z141" s="407"/>
      <c r="AA141" s="407"/>
      <c r="AB141" s="407"/>
      <c r="AC141" s="407"/>
      <c r="AD141" s="407"/>
      <c r="AE141" s="407"/>
      <c r="AF141" s="408"/>
    </row>
    <row r="142" spans="1:34">
      <c r="A142" s="63"/>
      <c r="B142" s="448" t="s">
        <v>158</v>
      </c>
      <c r="C142" s="449"/>
      <c r="D142" s="449"/>
      <c r="E142" s="449"/>
      <c r="F142" s="449"/>
      <c r="G142" s="449"/>
      <c r="H142" s="449"/>
      <c r="I142" s="449"/>
      <c r="J142" s="449"/>
      <c r="K142" s="449"/>
      <c r="L142" s="449"/>
      <c r="M142" s="449"/>
      <c r="N142" s="449"/>
      <c r="O142" s="449"/>
      <c r="P142" s="449"/>
      <c r="Q142" s="449"/>
      <c r="R142" s="449"/>
      <c r="S142" s="449"/>
      <c r="T142" s="449"/>
      <c r="U142" s="449"/>
      <c r="V142" s="449"/>
      <c r="W142" s="449"/>
      <c r="X142" s="449"/>
      <c r="Y142" s="449"/>
      <c r="Z142" s="449"/>
      <c r="AA142" s="449"/>
      <c r="AB142" s="449"/>
      <c r="AC142" s="449"/>
      <c r="AD142" s="449"/>
      <c r="AE142" s="449"/>
      <c r="AF142" s="450"/>
    </row>
    <row r="143" spans="1:34" ht="12" customHeight="1">
      <c r="A143" s="63">
        <f>'SUC1_B. duomenys'!A163</f>
        <v>1</v>
      </c>
      <c r="B143" s="146" t="s">
        <v>97</v>
      </c>
      <c r="C143" s="158">
        <f t="shared" ref="C143:AF143" si="80">C69+C126+C137</f>
        <v>116</v>
      </c>
      <c r="D143" s="158">
        <f t="shared" si="80"/>
        <v>51</v>
      </c>
      <c r="E143" s="158">
        <f t="shared" si="80"/>
        <v>25</v>
      </c>
      <c r="F143" s="158">
        <f>F69+F126+F137</f>
        <v>3</v>
      </c>
      <c r="G143" s="158">
        <f t="shared" si="80"/>
        <v>34</v>
      </c>
      <c r="H143" s="158">
        <f t="shared" si="80"/>
        <v>29</v>
      </c>
      <c r="I143" s="158">
        <f t="shared" si="80"/>
        <v>15</v>
      </c>
      <c r="J143" s="158">
        <f t="shared" si="80"/>
        <v>8</v>
      </c>
      <c r="K143" s="158">
        <f t="shared" si="80"/>
        <v>2</v>
      </c>
      <c r="L143" s="158">
        <f t="shared" si="80"/>
        <v>98</v>
      </c>
      <c r="M143" s="158">
        <f t="shared" si="80"/>
        <v>1</v>
      </c>
      <c r="N143" s="158">
        <f t="shared" si="80"/>
        <v>15</v>
      </c>
      <c r="O143" s="158">
        <f t="shared" si="80"/>
        <v>1</v>
      </c>
      <c r="P143" s="158">
        <f t="shared" si="80"/>
        <v>0</v>
      </c>
      <c r="Q143" s="158">
        <f t="shared" si="80"/>
        <v>1</v>
      </c>
      <c r="R143" s="158">
        <f t="shared" si="80"/>
        <v>0</v>
      </c>
      <c r="S143" s="158">
        <f t="shared" si="80"/>
        <v>0</v>
      </c>
      <c r="T143" s="158">
        <f t="shared" si="80"/>
        <v>0</v>
      </c>
      <c r="U143" s="158">
        <f t="shared" si="80"/>
        <v>0</v>
      </c>
      <c r="V143" s="158">
        <f t="shared" si="80"/>
        <v>0</v>
      </c>
      <c r="W143" s="158">
        <f t="shared" si="80"/>
        <v>0</v>
      </c>
      <c r="X143" s="158">
        <f t="shared" si="80"/>
        <v>0</v>
      </c>
      <c r="Y143" s="158">
        <f t="shared" si="80"/>
        <v>0</v>
      </c>
      <c r="Z143" s="158">
        <f t="shared" si="80"/>
        <v>0</v>
      </c>
      <c r="AA143" s="158">
        <f t="shared" si="80"/>
        <v>0</v>
      </c>
      <c r="AB143" s="158">
        <f t="shared" si="80"/>
        <v>0</v>
      </c>
      <c r="AC143" s="158">
        <f t="shared" si="80"/>
        <v>0</v>
      </c>
      <c r="AD143" s="158">
        <f t="shared" si="80"/>
        <v>0</v>
      </c>
      <c r="AE143" s="158">
        <f t="shared" si="80"/>
        <v>0</v>
      </c>
      <c r="AF143" s="158">
        <f t="shared" si="80"/>
        <v>52</v>
      </c>
    </row>
    <row r="144" spans="1:34" ht="12" customHeight="1">
      <c r="A144" s="63">
        <f>'SUC1_B. duomenys'!A164</f>
        <v>2</v>
      </c>
      <c r="B144" s="146" t="s">
        <v>98</v>
      </c>
      <c r="C144" s="158">
        <f t="shared" ref="C144:AF144" si="81">C70+C127+C138</f>
        <v>0</v>
      </c>
      <c r="D144" s="158">
        <f t="shared" si="81"/>
        <v>0</v>
      </c>
      <c r="E144" s="158">
        <f t="shared" si="81"/>
        <v>0</v>
      </c>
      <c r="F144" s="158">
        <f>F70+F127+F138</f>
        <v>0</v>
      </c>
      <c r="G144" s="158">
        <f t="shared" si="81"/>
        <v>0</v>
      </c>
      <c r="H144" s="158">
        <f t="shared" si="81"/>
        <v>0</v>
      </c>
      <c r="I144" s="158">
        <f t="shared" si="81"/>
        <v>0</v>
      </c>
      <c r="J144" s="158">
        <f t="shared" si="81"/>
        <v>0</v>
      </c>
      <c r="K144" s="158">
        <f t="shared" si="81"/>
        <v>0</v>
      </c>
      <c r="L144" s="158">
        <f t="shared" si="81"/>
        <v>0</v>
      </c>
      <c r="M144" s="158">
        <f t="shared" si="81"/>
        <v>0</v>
      </c>
      <c r="N144" s="158">
        <f t="shared" si="81"/>
        <v>0</v>
      </c>
      <c r="O144" s="158">
        <f t="shared" si="81"/>
        <v>0</v>
      </c>
      <c r="P144" s="158">
        <f t="shared" si="81"/>
        <v>0</v>
      </c>
      <c r="Q144" s="158">
        <f t="shared" si="81"/>
        <v>0</v>
      </c>
      <c r="R144" s="158">
        <f t="shared" si="81"/>
        <v>0</v>
      </c>
      <c r="S144" s="158">
        <f t="shared" si="81"/>
        <v>0</v>
      </c>
      <c r="T144" s="158">
        <f t="shared" si="81"/>
        <v>0</v>
      </c>
      <c r="U144" s="158">
        <f t="shared" si="81"/>
        <v>0</v>
      </c>
      <c r="V144" s="158">
        <f t="shared" si="81"/>
        <v>0</v>
      </c>
      <c r="W144" s="158">
        <f t="shared" si="81"/>
        <v>0</v>
      </c>
      <c r="X144" s="158">
        <f t="shared" si="81"/>
        <v>0</v>
      </c>
      <c r="Y144" s="158">
        <f t="shared" si="81"/>
        <v>0</v>
      </c>
      <c r="Z144" s="158">
        <f t="shared" si="81"/>
        <v>0</v>
      </c>
      <c r="AA144" s="158">
        <f t="shared" si="81"/>
        <v>0</v>
      </c>
      <c r="AB144" s="158">
        <f t="shared" si="81"/>
        <v>0</v>
      </c>
      <c r="AC144" s="158">
        <f t="shared" si="81"/>
        <v>0</v>
      </c>
      <c r="AD144" s="158">
        <f t="shared" si="81"/>
        <v>0</v>
      </c>
      <c r="AE144" s="158">
        <f t="shared" si="81"/>
        <v>0</v>
      </c>
      <c r="AF144" s="158">
        <f t="shared" si="81"/>
        <v>0</v>
      </c>
    </row>
    <row r="145" spans="1:16384" ht="12" customHeight="1">
      <c r="A145" s="63">
        <f>'SUC1_B. duomenys'!A165</f>
        <v>3</v>
      </c>
      <c r="B145" s="146" t="s">
        <v>99</v>
      </c>
      <c r="C145" s="158">
        <f t="shared" ref="C145:AF145" si="82">C71+C128+C139</f>
        <v>0</v>
      </c>
      <c r="D145" s="158">
        <f t="shared" si="82"/>
        <v>0</v>
      </c>
      <c r="E145" s="158">
        <f t="shared" si="82"/>
        <v>0</v>
      </c>
      <c r="F145" s="158">
        <f t="shared" si="82"/>
        <v>0</v>
      </c>
      <c r="G145" s="158">
        <f t="shared" si="82"/>
        <v>0</v>
      </c>
      <c r="H145" s="158">
        <f t="shared" si="82"/>
        <v>0</v>
      </c>
      <c r="I145" s="158">
        <f t="shared" si="82"/>
        <v>0</v>
      </c>
      <c r="J145" s="158">
        <f t="shared" si="82"/>
        <v>0</v>
      </c>
      <c r="K145" s="158">
        <f t="shared" si="82"/>
        <v>0</v>
      </c>
      <c r="L145" s="158">
        <f t="shared" si="82"/>
        <v>0</v>
      </c>
      <c r="M145" s="158">
        <f t="shared" si="82"/>
        <v>0</v>
      </c>
      <c r="N145" s="158">
        <f t="shared" si="82"/>
        <v>0</v>
      </c>
      <c r="O145" s="158">
        <f t="shared" si="82"/>
        <v>0</v>
      </c>
      <c r="P145" s="158">
        <f t="shared" si="82"/>
        <v>0</v>
      </c>
      <c r="Q145" s="158">
        <f t="shared" si="82"/>
        <v>0</v>
      </c>
      <c r="R145" s="158">
        <f t="shared" si="82"/>
        <v>0</v>
      </c>
      <c r="S145" s="158">
        <f t="shared" si="82"/>
        <v>0</v>
      </c>
      <c r="T145" s="158">
        <f t="shared" si="82"/>
        <v>0</v>
      </c>
      <c r="U145" s="158">
        <f t="shared" si="82"/>
        <v>0</v>
      </c>
      <c r="V145" s="158">
        <f t="shared" si="82"/>
        <v>0</v>
      </c>
      <c r="W145" s="158">
        <f t="shared" si="82"/>
        <v>0</v>
      </c>
      <c r="X145" s="158">
        <f t="shared" si="82"/>
        <v>0</v>
      </c>
      <c r="Y145" s="158">
        <f t="shared" si="82"/>
        <v>0</v>
      </c>
      <c r="Z145" s="158">
        <f t="shared" si="82"/>
        <v>0</v>
      </c>
      <c r="AA145" s="158">
        <f t="shared" si="82"/>
        <v>0</v>
      </c>
      <c r="AB145" s="158">
        <f t="shared" si="82"/>
        <v>0</v>
      </c>
      <c r="AC145" s="158">
        <f t="shared" si="82"/>
        <v>0</v>
      </c>
      <c r="AD145" s="158">
        <f t="shared" si="82"/>
        <v>0</v>
      </c>
      <c r="AE145" s="158">
        <f t="shared" si="82"/>
        <v>0</v>
      </c>
      <c r="AF145" s="158">
        <f t="shared" si="82"/>
        <v>0</v>
      </c>
    </row>
    <row r="146" spans="1:16384" ht="14.25" customHeight="1">
      <c r="A146" s="444" t="s">
        <v>95</v>
      </c>
      <c r="B146" s="445"/>
      <c r="C146" s="155">
        <f>SUM(C143:C145)</f>
        <v>116</v>
      </c>
      <c r="D146" s="155">
        <f t="shared" ref="D146:AF146" si="83">SUM(D143:D145)</f>
        <v>51</v>
      </c>
      <c r="E146" s="155">
        <f t="shared" si="83"/>
        <v>25</v>
      </c>
      <c r="F146" s="155">
        <f t="shared" si="83"/>
        <v>3</v>
      </c>
      <c r="G146" s="155">
        <f t="shared" si="83"/>
        <v>34</v>
      </c>
      <c r="H146" s="155">
        <f>SUM(H143:H145)</f>
        <v>29</v>
      </c>
      <c r="I146" s="155">
        <f>SUM(I143:I145)</f>
        <v>15</v>
      </c>
      <c r="J146" s="155">
        <f>SUM(J143:J145)</f>
        <v>8</v>
      </c>
      <c r="K146" s="155">
        <f t="shared" si="83"/>
        <v>2</v>
      </c>
      <c r="L146" s="155">
        <f t="shared" si="83"/>
        <v>98</v>
      </c>
      <c r="M146" s="155">
        <f t="shared" ref="M146:AE146" si="84">SUM(M143:M145)</f>
        <v>1</v>
      </c>
      <c r="N146" s="155">
        <f t="shared" si="84"/>
        <v>15</v>
      </c>
      <c r="O146" s="155">
        <f t="shared" si="84"/>
        <v>1</v>
      </c>
      <c r="P146" s="155">
        <f t="shared" si="84"/>
        <v>0</v>
      </c>
      <c r="Q146" s="155">
        <f t="shared" si="84"/>
        <v>1</v>
      </c>
      <c r="R146" s="155">
        <f t="shared" si="84"/>
        <v>0</v>
      </c>
      <c r="S146" s="155">
        <f t="shared" si="84"/>
        <v>0</v>
      </c>
      <c r="T146" s="155">
        <f t="shared" si="84"/>
        <v>0</v>
      </c>
      <c r="U146" s="155">
        <f t="shared" si="84"/>
        <v>0</v>
      </c>
      <c r="V146" s="155">
        <f t="shared" si="84"/>
        <v>0</v>
      </c>
      <c r="W146" s="155">
        <f t="shared" si="84"/>
        <v>0</v>
      </c>
      <c r="X146" s="155">
        <f t="shared" si="84"/>
        <v>0</v>
      </c>
      <c r="Y146" s="155">
        <f t="shared" si="84"/>
        <v>0</v>
      </c>
      <c r="Z146" s="155">
        <f t="shared" si="84"/>
        <v>0</v>
      </c>
      <c r="AA146" s="155">
        <f t="shared" si="84"/>
        <v>0</v>
      </c>
      <c r="AB146" s="155">
        <f t="shared" si="84"/>
        <v>0</v>
      </c>
      <c r="AC146" s="155">
        <f t="shared" si="84"/>
        <v>0</v>
      </c>
      <c r="AD146" s="155">
        <f t="shared" si="84"/>
        <v>0</v>
      </c>
      <c r="AE146" s="155">
        <f t="shared" si="84"/>
        <v>0</v>
      </c>
      <c r="AF146" s="155">
        <f t="shared" si="83"/>
        <v>52</v>
      </c>
      <c r="AH146" s="411" t="str">
        <f>IF(AND(C147=C146,D147=D146,F147=F146,G147=G146,H147=H146,I147=I146,J147=J146,K147=K146,L147=L146,M147=M146,N147=N146,O147=O146,P147=P146,Q147=Q146,R147=R146,S147=S146,T147=T146,U147=U146,V147=V146,W147=W146,X147=X146,Y147=Y146,Z147=Z146,AA147=AA146,AB147=AB146,AC147=AC146,AD147=AD146,AE147=AE146,AF147=AF146),"","141 eilutė nesutampa!!!  Šis pranešimas išnyks teisingai suvedus duomenis. Paskirstymas pagal sporto padalinius turi sutapti su 142 eilute")</f>
        <v/>
      </c>
      <c r="AI146" s="411"/>
      <c r="AJ146" s="411"/>
      <c r="AK146" s="411"/>
      <c r="AL146" s="411"/>
      <c r="AM146" s="411"/>
    </row>
    <row r="147" spans="1:16384" ht="15.75" customHeight="1">
      <c r="A147" s="446" t="s">
        <v>159</v>
      </c>
      <c r="B147" s="447"/>
      <c r="C147" s="151">
        <f t="shared" ref="C147:AF147" si="85">C67+C124+C135</f>
        <v>116</v>
      </c>
      <c r="D147" s="151">
        <f t="shared" si="85"/>
        <v>51</v>
      </c>
      <c r="E147" s="151">
        <f t="shared" si="85"/>
        <v>25</v>
      </c>
      <c r="F147" s="151">
        <f t="shared" si="85"/>
        <v>3</v>
      </c>
      <c r="G147" s="151">
        <f t="shared" si="85"/>
        <v>34</v>
      </c>
      <c r="H147" s="151">
        <f t="shared" si="85"/>
        <v>29</v>
      </c>
      <c r="I147" s="151">
        <f t="shared" si="85"/>
        <v>15</v>
      </c>
      <c r="J147" s="151">
        <f t="shared" si="85"/>
        <v>8</v>
      </c>
      <c r="K147" s="151">
        <f t="shared" si="85"/>
        <v>2</v>
      </c>
      <c r="L147" s="151">
        <f t="shared" si="85"/>
        <v>98</v>
      </c>
      <c r="M147" s="151">
        <f t="shared" si="85"/>
        <v>1</v>
      </c>
      <c r="N147" s="151">
        <f t="shared" si="85"/>
        <v>15</v>
      </c>
      <c r="O147" s="151">
        <f t="shared" si="85"/>
        <v>1</v>
      </c>
      <c r="P147" s="151">
        <f t="shared" si="85"/>
        <v>0</v>
      </c>
      <c r="Q147" s="151">
        <f t="shared" si="85"/>
        <v>1</v>
      </c>
      <c r="R147" s="151">
        <f t="shared" si="85"/>
        <v>0</v>
      </c>
      <c r="S147" s="151">
        <f t="shared" si="85"/>
        <v>0</v>
      </c>
      <c r="T147" s="151">
        <f t="shared" si="85"/>
        <v>0</v>
      </c>
      <c r="U147" s="151">
        <f t="shared" si="85"/>
        <v>0</v>
      </c>
      <c r="V147" s="151">
        <f t="shared" si="85"/>
        <v>0</v>
      </c>
      <c r="W147" s="151">
        <f t="shared" si="85"/>
        <v>0</v>
      </c>
      <c r="X147" s="151">
        <f t="shared" si="85"/>
        <v>0</v>
      </c>
      <c r="Y147" s="151">
        <f t="shared" si="85"/>
        <v>0</v>
      </c>
      <c r="Z147" s="151">
        <f t="shared" si="85"/>
        <v>0</v>
      </c>
      <c r="AA147" s="151">
        <f t="shared" si="85"/>
        <v>0</v>
      </c>
      <c r="AB147" s="151">
        <f t="shared" si="85"/>
        <v>0</v>
      </c>
      <c r="AC147" s="151">
        <f t="shared" si="85"/>
        <v>0</v>
      </c>
      <c r="AD147" s="151">
        <f t="shared" si="85"/>
        <v>0</v>
      </c>
      <c r="AE147" s="151">
        <f t="shared" si="85"/>
        <v>0</v>
      </c>
      <c r="AF147" s="151">
        <f t="shared" si="85"/>
        <v>52</v>
      </c>
      <c r="AH147" s="411"/>
      <c r="AI147" s="411"/>
      <c r="AJ147" s="411"/>
      <c r="AK147" s="411"/>
      <c r="AL147" s="411"/>
      <c r="AM147" s="411"/>
    </row>
    <row r="149" spans="1:16384" s="2" customFormat="1" ht="12.75">
      <c r="A149" s="437" t="s">
        <v>186</v>
      </c>
      <c r="B149" s="437"/>
      <c r="C149" s="437"/>
      <c r="D149" s="437"/>
      <c r="E149" s="437"/>
      <c r="F149" s="437"/>
      <c r="G149" s="437"/>
      <c r="H149" s="437"/>
      <c r="I149" s="437"/>
      <c r="J149" s="437"/>
      <c r="K149" s="437"/>
      <c r="L149" s="437"/>
      <c r="M149" s="437"/>
      <c r="N149" s="437"/>
      <c r="O149" s="305"/>
      <c r="P149" s="305"/>
      <c r="Q149" s="305"/>
      <c r="R149" s="305"/>
      <c r="S149" s="305"/>
      <c r="T149" s="305"/>
      <c r="U149" s="305"/>
      <c r="V149" s="305"/>
      <c r="W149" s="305"/>
      <c r="X149" s="305"/>
      <c r="Y149" s="305"/>
      <c r="Z149" s="305"/>
      <c r="AA149" s="305"/>
      <c r="AB149" s="305"/>
      <c r="AC149" s="305"/>
      <c r="AD149" s="305"/>
      <c r="AE149" s="305"/>
      <c r="AF149" s="160"/>
      <c r="AG149" s="160"/>
      <c r="AH149" s="160"/>
      <c r="AI149" s="160"/>
      <c r="AJ149" s="160"/>
    </row>
    <row r="150" spans="1:16384" ht="15" customHeight="1">
      <c r="A150" s="410" t="s">
        <v>187</v>
      </c>
      <c r="B150" s="410"/>
      <c r="C150" s="410"/>
      <c r="D150" s="410"/>
      <c r="E150" s="410"/>
      <c r="F150" s="410"/>
      <c r="G150" s="410"/>
      <c r="H150" s="410"/>
      <c r="I150" s="410"/>
      <c r="J150" s="410"/>
      <c r="K150" s="410"/>
      <c r="L150" s="410"/>
      <c r="M150" s="410"/>
      <c r="N150" s="410"/>
      <c r="O150" s="410"/>
      <c r="P150" s="410"/>
      <c r="Q150" s="410"/>
      <c r="R150" s="410"/>
      <c r="S150" s="410"/>
      <c r="T150" s="410"/>
      <c r="U150" s="410"/>
      <c r="V150" s="410"/>
      <c r="W150" s="410"/>
      <c r="X150" s="410"/>
      <c r="Y150" s="410"/>
      <c r="Z150" s="410"/>
      <c r="AA150" s="410"/>
      <c r="AB150" s="410"/>
      <c r="AC150" s="410"/>
      <c r="AD150" s="410"/>
      <c r="AE150" s="410"/>
      <c r="AF150" s="410"/>
    </row>
    <row r="151" spans="1:16384" ht="53.25" customHeight="1">
      <c r="A151" s="410" t="s">
        <v>188</v>
      </c>
      <c r="B151" s="410"/>
      <c r="C151" s="410"/>
      <c r="D151" s="410"/>
      <c r="E151" s="410"/>
      <c r="F151" s="410"/>
      <c r="G151" s="410"/>
      <c r="H151" s="410"/>
      <c r="I151" s="410"/>
      <c r="J151" s="410"/>
      <c r="K151" s="410"/>
      <c r="L151" s="410"/>
      <c r="M151" s="410"/>
      <c r="N151" s="410"/>
      <c r="O151" s="410"/>
      <c r="P151" s="410"/>
      <c r="Q151" s="410"/>
      <c r="R151" s="410"/>
      <c r="S151" s="410"/>
      <c r="T151" s="410"/>
      <c r="U151" s="410"/>
      <c r="V151" s="410"/>
      <c r="W151" s="410"/>
      <c r="X151" s="410"/>
      <c r="Y151" s="410"/>
      <c r="Z151" s="410"/>
      <c r="AA151" s="410"/>
      <c r="AB151" s="410"/>
      <c r="AC151" s="410"/>
      <c r="AD151" s="410"/>
      <c r="AE151" s="410"/>
      <c r="AF151" s="410"/>
    </row>
    <row r="152" spans="1:16384" ht="24.75" customHeight="1">
      <c r="A152" s="399" t="s">
        <v>189</v>
      </c>
      <c r="B152" s="410"/>
      <c r="C152" s="410"/>
      <c r="D152" s="410"/>
      <c r="E152" s="410"/>
      <c r="F152" s="410"/>
      <c r="G152" s="410"/>
      <c r="H152" s="410"/>
      <c r="I152" s="410"/>
      <c r="J152" s="410"/>
      <c r="K152" s="410"/>
      <c r="L152" s="410"/>
      <c r="M152" s="410"/>
      <c r="N152" s="410"/>
      <c r="O152" s="410"/>
      <c r="P152" s="410"/>
      <c r="Q152" s="410"/>
      <c r="R152" s="410"/>
      <c r="S152" s="410"/>
      <c r="T152" s="410"/>
      <c r="U152" s="410"/>
      <c r="V152" s="410"/>
      <c r="W152" s="410"/>
      <c r="X152" s="410"/>
      <c r="Y152" s="410"/>
      <c r="Z152" s="410"/>
      <c r="AA152" s="410"/>
      <c r="AB152" s="410"/>
      <c r="AC152" s="410"/>
      <c r="AD152" s="410"/>
      <c r="AE152" s="410"/>
      <c r="AF152" s="410"/>
      <c r="AG152" s="410"/>
      <c r="AH152" s="410"/>
      <c r="AI152" s="410"/>
      <c r="AJ152" s="410"/>
      <c r="AK152" s="410"/>
      <c r="AL152" s="410"/>
      <c r="AM152" s="410"/>
      <c r="AN152" s="410"/>
      <c r="AO152" s="410"/>
      <c r="AP152" s="410"/>
      <c r="AQ152" s="410"/>
      <c r="AR152" s="410"/>
      <c r="AS152" s="410"/>
      <c r="AT152" s="410"/>
      <c r="AU152" s="410"/>
      <c r="AV152" s="410"/>
      <c r="AW152" s="410"/>
      <c r="AX152" s="410"/>
      <c r="AY152" s="410"/>
      <c r="AZ152" s="410"/>
      <c r="BA152" s="410"/>
      <c r="BB152" s="410"/>
      <c r="BC152" s="410"/>
      <c r="BD152" s="410"/>
      <c r="BE152" s="410"/>
      <c r="BF152" s="410"/>
      <c r="BG152" s="410"/>
      <c r="BH152" s="410"/>
      <c r="BI152" s="410"/>
      <c r="BJ152" s="410"/>
      <c r="BK152" s="410"/>
      <c r="BL152" s="410"/>
      <c r="BM152" s="410"/>
      <c r="BN152" s="410"/>
      <c r="BO152" s="410"/>
      <c r="BP152" s="410"/>
      <c r="BQ152" s="410"/>
      <c r="BR152" s="410"/>
      <c r="BS152" s="410"/>
      <c r="BT152" s="410"/>
      <c r="BU152" s="410"/>
      <c r="BV152" s="410"/>
      <c r="BW152" s="410"/>
      <c r="BX152" s="410"/>
      <c r="BY152" s="410"/>
      <c r="BZ152" s="410"/>
      <c r="CA152" s="410"/>
      <c r="CB152" s="410"/>
      <c r="CC152" s="410"/>
      <c r="CD152" s="410"/>
      <c r="CE152" s="410"/>
      <c r="CF152" s="410"/>
      <c r="CG152" s="410"/>
      <c r="CH152" s="410"/>
      <c r="CI152" s="410"/>
      <c r="CJ152" s="410"/>
      <c r="CK152" s="410"/>
      <c r="CL152" s="410"/>
      <c r="CM152" s="410"/>
      <c r="CN152" s="410"/>
      <c r="CO152" s="410"/>
      <c r="CP152" s="410"/>
      <c r="CQ152" s="410"/>
      <c r="CR152" s="410"/>
      <c r="CS152" s="410"/>
      <c r="CT152" s="410"/>
      <c r="CU152" s="410"/>
      <c r="CV152" s="410"/>
      <c r="CW152" s="410"/>
      <c r="CX152" s="410"/>
      <c r="CY152" s="410"/>
      <c r="CZ152" s="410"/>
      <c r="DA152" s="410"/>
      <c r="DB152" s="410"/>
      <c r="DC152" s="410"/>
      <c r="DD152" s="410"/>
      <c r="DE152" s="410"/>
      <c r="DF152" s="410"/>
      <c r="DG152" s="410"/>
      <c r="DH152" s="410"/>
      <c r="DI152" s="410"/>
      <c r="DJ152" s="410"/>
      <c r="DK152" s="410"/>
      <c r="DL152" s="410"/>
      <c r="DM152" s="410"/>
      <c r="DN152" s="410"/>
      <c r="DO152" s="410"/>
      <c r="DP152" s="410"/>
      <c r="DQ152" s="410"/>
      <c r="DR152" s="410"/>
      <c r="DS152" s="410"/>
      <c r="DT152" s="410"/>
      <c r="DU152" s="410"/>
      <c r="DV152" s="410"/>
      <c r="DW152" s="410"/>
      <c r="DX152" s="410"/>
      <c r="DY152" s="410"/>
      <c r="DZ152" s="410"/>
      <c r="EA152" s="410"/>
      <c r="EB152" s="410"/>
      <c r="EC152" s="410"/>
      <c r="ED152" s="410"/>
      <c r="EE152" s="410"/>
      <c r="EF152" s="410"/>
      <c r="EG152" s="410"/>
      <c r="EH152" s="410"/>
      <c r="EI152" s="410"/>
      <c r="EJ152" s="410"/>
      <c r="EK152" s="410"/>
      <c r="EL152" s="410"/>
      <c r="EM152" s="410"/>
      <c r="EN152" s="410"/>
      <c r="EO152" s="410"/>
      <c r="EP152" s="410"/>
      <c r="EQ152" s="410"/>
      <c r="ER152" s="410"/>
      <c r="ES152" s="410"/>
      <c r="ET152" s="410"/>
      <c r="EU152" s="410"/>
      <c r="EV152" s="410"/>
      <c r="EW152" s="410"/>
      <c r="EX152" s="410"/>
      <c r="EY152" s="410"/>
      <c r="EZ152" s="410"/>
      <c r="FA152" s="410"/>
      <c r="FB152" s="410"/>
      <c r="FC152" s="410"/>
      <c r="FD152" s="410"/>
      <c r="FE152" s="410"/>
      <c r="FF152" s="410"/>
      <c r="FG152" s="410"/>
      <c r="FH152" s="410"/>
      <c r="FI152" s="410"/>
      <c r="FJ152" s="410"/>
      <c r="FK152" s="410"/>
      <c r="FL152" s="410"/>
      <c r="FM152" s="410"/>
      <c r="FN152" s="410"/>
      <c r="FO152" s="410"/>
      <c r="FP152" s="410"/>
      <c r="FQ152" s="410"/>
      <c r="FR152" s="410"/>
      <c r="FS152" s="410"/>
      <c r="FT152" s="410"/>
      <c r="FU152" s="410"/>
      <c r="FV152" s="410"/>
      <c r="FW152" s="410"/>
      <c r="FX152" s="410"/>
      <c r="FY152" s="410"/>
      <c r="FZ152" s="410"/>
      <c r="GA152" s="410"/>
      <c r="GB152" s="410"/>
      <c r="GC152" s="410"/>
      <c r="GD152" s="410"/>
      <c r="GE152" s="410"/>
      <c r="GF152" s="410"/>
      <c r="GG152" s="410"/>
      <c r="GH152" s="410"/>
      <c r="GI152" s="410"/>
      <c r="GJ152" s="410"/>
      <c r="GK152" s="410"/>
      <c r="GL152" s="410"/>
      <c r="GM152" s="410"/>
      <c r="GN152" s="410"/>
      <c r="GO152" s="410"/>
      <c r="GP152" s="410"/>
      <c r="GQ152" s="410"/>
      <c r="GR152" s="410"/>
      <c r="GS152" s="410"/>
      <c r="GT152" s="410"/>
      <c r="GU152" s="410"/>
      <c r="GV152" s="410"/>
      <c r="GW152" s="410"/>
      <c r="GX152" s="410"/>
      <c r="GY152" s="410"/>
      <c r="GZ152" s="410"/>
      <c r="HA152" s="410"/>
      <c r="HB152" s="410"/>
      <c r="HC152" s="410"/>
      <c r="HD152" s="410"/>
      <c r="HE152" s="410"/>
      <c r="HF152" s="410"/>
      <c r="HG152" s="410"/>
      <c r="HH152" s="410"/>
      <c r="HI152" s="410"/>
      <c r="HJ152" s="410"/>
      <c r="HK152" s="410"/>
      <c r="HL152" s="410"/>
      <c r="HM152" s="410"/>
      <c r="HN152" s="410"/>
      <c r="HO152" s="410"/>
      <c r="HP152" s="410"/>
      <c r="HQ152" s="410"/>
      <c r="HR152" s="410"/>
      <c r="HS152" s="410"/>
      <c r="HT152" s="410"/>
      <c r="HU152" s="410"/>
      <c r="HV152" s="410"/>
      <c r="HW152" s="410"/>
      <c r="HX152" s="410"/>
      <c r="HY152" s="410"/>
      <c r="HZ152" s="410"/>
      <c r="IA152" s="410"/>
      <c r="IB152" s="410"/>
      <c r="IC152" s="410"/>
      <c r="ID152" s="410"/>
      <c r="IE152" s="410"/>
      <c r="IF152" s="410"/>
      <c r="IG152" s="410"/>
      <c r="IH152" s="410"/>
      <c r="II152" s="410"/>
      <c r="IJ152" s="410"/>
      <c r="IK152" s="410"/>
      <c r="IL152" s="410"/>
      <c r="IM152" s="410"/>
      <c r="IN152" s="410"/>
      <c r="IO152" s="410"/>
      <c r="IP152" s="410"/>
      <c r="IQ152" s="410"/>
      <c r="IR152" s="410"/>
      <c r="IS152" s="410"/>
      <c r="IT152" s="410"/>
      <c r="IU152" s="410"/>
      <c r="IV152" s="410"/>
      <c r="IW152" s="410"/>
      <c r="IX152" s="410"/>
      <c r="IY152" s="410"/>
      <c r="IZ152" s="410"/>
      <c r="JA152" s="410"/>
      <c r="JB152" s="410"/>
      <c r="JC152" s="410"/>
      <c r="JD152" s="410"/>
      <c r="JE152" s="410"/>
      <c r="JF152" s="410"/>
      <c r="JG152" s="410"/>
      <c r="JH152" s="410"/>
      <c r="JI152" s="410"/>
      <c r="JJ152" s="410"/>
      <c r="JK152" s="410"/>
      <c r="JL152" s="410"/>
      <c r="JM152" s="410"/>
      <c r="JN152" s="410"/>
      <c r="JO152" s="410"/>
      <c r="JP152" s="410"/>
      <c r="JQ152" s="410"/>
      <c r="JR152" s="410"/>
      <c r="JS152" s="410"/>
      <c r="JT152" s="410"/>
      <c r="JU152" s="410"/>
      <c r="JV152" s="410"/>
      <c r="JW152" s="410"/>
      <c r="JX152" s="410"/>
      <c r="JY152" s="410"/>
      <c r="JZ152" s="410"/>
      <c r="KA152" s="410"/>
      <c r="KB152" s="410"/>
      <c r="KC152" s="410"/>
      <c r="KD152" s="410"/>
      <c r="KE152" s="410"/>
      <c r="KF152" s="410"/>
      <c r="KG152" s="410"/>
      <c r="KH152" s="410"/>
      <c r="KI152" s="410"/>
      <c r="KJ152" s="410"/>
      <c r="KK152" s="410"/>
      <c r="KL152" s="410"/>
      <c r="KM152" s="410"/>
      <c r="KN152" s="410"/>
      <c r="KO152" s="410"/>
      <c r="KP152" s="410"/>
      <c r="KQ152" s="410"/>
      <c r="KR152" s="410"/>
      <c r="KS152" s="410"/>
      <c r="KT152" s="410"/>
      <c r="KU152" s="410"/>
      <c r="KV152" s="410"/>
      <c r="KW152" s="410"/>
      <c r="KX152" s="410"/>
      <c r="KY152" s="410"/>
      <c r="KZ152" s="410"/>
      <c r="LA152" s="410"/>
      <c r="LB152" s="410"/>
      <c r="LC152" s="410"/>
      <c r="LD152" s="410"/>
      <c r="LE152" s="410"/>
      <c r="LF152" s="410"/>
      <c r="LG152" s="410"/>
      <c r="LH152" s="410"/>
      <c r="LI152" s="410"/>
      <c r="LJ152" s="410"/>
      <c r="LK152" s="410"/>
      <c r="LL152" s="410"/>
      <c r="LM152" s="410"/>
      <c r="LN152" s="410"/>
      <c r="LO152" s="410"/>
      <c r="LP152" s="410"/>
      <c r="LQ152" s="410"/>
      <c r="LR152" s="410"/>
      <c r="LS152" s="410"/>
      <c r="LT152" s="410"/>
      <c r="LU152" s="410"/>
      <c r="LV152" s="410"/>
      <c r="LW152" s="410"/>
      <c r="LX152" s="410"/>
      <c r="LY152" s="410"/>
      <c r="LZ152" s="410"/>
      <c r="MA152" s="410"/>
      <c r="MB152" s="410"/>
      <c r="MC152" s="410"/>
      <c r="MD152" s="410"/>
      <c r="ME152" s="410"/>
      <c r="MF152" s="410"/>
      <c r="MG152" s="410"/>
      <c r="MH152" s="410"/>
      <c r="MI152" s="410"/>
      <c r="MJ152" s="410"/>
      <c r="MK152" s="410"/>
      <c r="ML152" s="410"/>
      <c r="MM152" s="410"/>
      <c r="MN152" s="410"/>
      <c r="MO152" s="410"/>
      <c r="MP152" s="410"/>
      <c r="MQ152" s="410"/>
      <c r="MR152" s="410"/>
      <c r="MS152" s="410"/>
      <c r="MT152" s="410"/>
      <c r="MU152" s="410"/>
      <c r="MV152" s="410"/>
      <c r="MW152" s="410"/>
      <c r="MX152" s="410"/>
      <c r="MY152" s="410"/>
      <c r="MZ152" s="410"/>
      <c r="NA152" s="410"/>
      <c r="NB152" s="410"/>
      <c r="NC152" s="410"/>
      <c r="ND152" s="410"/>
      <c r="NE152" s="410"/>
      <c r="NF152" s="410"/>
      <c r="NG152" s="410"/>
      <c r="NH152" s="410"/>
      <c r="NI152" s="410"/>
      <c r="NJ152" s="410"/>
      <c r="NK152" s="410"/>
      <c r="NL152" s="410"/>
      <c r="NM152" s="410"/>
      <c r="NN152" s="410"/>
      <c r="NO152" s="410"/>
      <c r="NP152" s="410"/>
      <c r="NQ152" s="410"/>
      <c r="NR152" s="410"/>
      <c r="NS152" s="410"/>
      <c r="NT152" s="410"/>
      <c r="NU152" s="410"/>
      <c r="NV152" s="410"/>
      <c r="NW152" s="410"/>
      <c r="NX152" s="410"/>
      <c r="NY152" s="410"/>
      <c r="NZ152" s="410"/>
      <c r="OA152" s="410"/>
      <c r="OB152" s="410"/>
      <c r="OC152" s="410"/>
      <c r="OD152" s="410"/>
      <c r="OE152" s="410"/>
      <c r="OF152" s="410"/>
      <c r="OG152" s="410"/>
      <c r="OH152" s="410"/>
      <c r="OI152" s="410"/>
      <c r="OJ152" s="410"/>
      <c r="OK152" s="410"/>
      <c r="OL152" s="410"/>
      <c r="OM152" s="410"/>
      <c r="ON152" s="410"/>
      <c r="OO152" s="410"/>
      <c r="OP152" s="410"/>
      <c r="OQ152" s="410"/>
      <c r="OR152" s="410"/>
      <c r="OS152" s="410"/>
      <c r="OT152" s="410"/>
      <c r="OU152" s="410"/>
      <c r="OV152" s="410"/>
      <c r="OW152" s="410"/>
      <c r="OX152" s="410"/>
      <c r="OY152" s="410"/>
      <c r="OZ152" s="410"/>
      <c r="PA152" s="410"/>
      <c r="PB152" s="410"/>
      <c r="PC152" s="410"/>
      <c r="PD152" s="410"/>
      <c r="PE152" s="410"/>
      <c r="PF152" s="410"/>
      <c r="PG152" s="410"/>
      <c r="PH152" s="410"/>
      <c r="PI152" s="410"/>
      <c r="PJ152" s="410"/>
      <c r="PK152" s="410"/>
      <c r="PL152" s="410"/>
      <c r="PM152" s="410"/>
      <c r="PN152" s="410"/>
      <c r="PO152" s="410"/>
      <c r="PP152" s="410"/>
      <c r="PQ152" s="410"/>
      <c r="PR152" s="410"/>
      <c r="PS152" s="410"/>
      <c r="PT152" s="410"/>
      <c r="PU152" s="410"/>
      <c r="PV152" s="410"/>
      <c r="PW152" s="410"/>
      <c r="PX152" s="410"/>
      <c r="PY152" s="410"/>
      <c r="PZ152" s="410"/>
      <c r="QA152" s="410"/>
      <c r="QB152" s="410"/>
      <c r="QC152" s="410"/>
      <c r="QD152" s="410"/>
      <c r="QE152" s="410"/>
      <c r="QF152" s="410"/>
      <c r="QG152" s="410"/>
      <c r="QH152" s="410"/>
      <c r="QI152" s="410"/>
      <c r="QJ152" s="410"/>
      <c r="QK152" s="410"/>
      <c r="QL152" s="410"/>
      <c r="QM152" s="410"/>
      <c r="QN152" s="410"/>
      <c r="QO152" s="410"/>
      <c r="QP152" s="410"/>
      <c r="QQ152" s="410"/>
      <c r="QR152" s="410"/>
      <c r="QS152" s="410"/>
      <c r="QT152" s="410"/>
      <c r="QU152" s="410"/>
      <c r="QV152" s="410"/>
      <c r="QW152" s="410"/>
      <c r="QX152" s="410"/>
      <c r="QY152" s="410"/>
      <c r="QZ152" s="410"/>
      <c r="RA152" s="410"/>
      <c r="RB152" s="410"/>
      <c r="RC152" s="410"/>
      <c r="RD152" s="410"/>
      <c r="RE152" s="410"/>
      <c r="RF152" s="410"/>
      <c r="RG152" s="410"/>
      <c r="RH152" s="410"/>
      <c r="RI152" s="410"/>
      <c r="RJ152" s="410"/>
      <c r="RK152" s="410"/>
      <c r="RL152" s="410"/>
      <c r="RM152" s="410"/>
      <c r="RN152" s="410"/>
      <c r="RO152" s="410"/>
      <c r="RP152" s="410"/>
      <c r="RQ152" s="410"/>
      <c r="RR152" s="410"/>
      <c r="RS152" s="410"/>
      <c r="RT152" s="410"/>
      <c r="RU152" s="410"/>
      <c r="RV152" s="410"/>
      <c r="RW152" s="410"/>
      <c r="RX152" s="410"/>
      <c r="RY152" s="410"/>
      <c r="RZ152" s="410"/>
      <c r="SA152" s="410"/>
      <c r="SB152" s="410"/>
      <c r="SC152" s="410"/>
      <c r="SD152" s="410"/>
      <c r="SE152" s="410"/>
      <c r="SF152" s="410"/>
      <c r="SG152" s="410"/>
      <c r="SH152" s="410"/>
      <c r="SI152" s="410"/>
      <c r="SJ152" s="410"/>
      <c r="SK152" s="410"/>
      <c r="SL152" s="410"/>
      <c r="SM152" s="410"/>
      <c r="SN152" s="410"/>
      <c r="SO152" s="410"/>
      <c r="SP152" s="410"/>
      <c r="SQ152" s="410"/>
      <c r="SR152" s="410"/>
      <c r="SS152" s="410"/>
      <c r="ST152" s="410"/>
      <c r="SU152" s="410"/>
      <c r="SV152" s="410"/>
      <c r="SW152" s="410"/>
      <c r="SX152" s="410"/>
      <c r="SY152" s="410"/>
      <c r="SZ152" s="410"/>
      <c r="TA152" s="410"/>
      <c r="TB152" s="410"/>
      <c r="TC152" s="410"/>
      <c r="TD152" s="410"/>
      <c r="TE152" s="410"/>
      <c r="TF152" s="410"/>
      <c r="TG152" s="410"/>
      <c r="TH152" s="410"/>
      <c r="TI152" s="410"/>
      <c r="TJ152" s="410"/>
      <c r="TK152" s="410"/>
      <c r="TL152" s="410"/>
      <c r="TM152" s="410"/>
      <c r="TN152" s="410"/>
      <c r="TO152" s="410"/>
      <c r="TP152" s="410"/>
      <c r="TQ152" s="410"/>
      <c r="TR152" s="410"/>
      <c r="TS152" s="410"/>
      <c r="TT152" s="410"/>
      <c r="TU152" s="410"/>
      <c r="TV152" s="410"/>
      <c r="TW152" s="410"/>
      <c r="TX152" s="410"/>
      <c r="TY152" s="410"/>
      <c r="TZ152" s="410"/>
      <c r="UA152" s="410"/>
      <c r="UB152" s="410"/>
      <c r="UC152" s="410"/>
      <c r="UD152" s="410"/>
      <c r="UE152" s="410"/>
      <c r="UF152" s="410"/>
      <c r="UG152" s="410"/>
      <c r="UH152" s="410"/>
      <c r="UI152" s="410"/>
      <c r="UJ152" s="410"/>
      <c r="UK152" s="410"/>
      <c r="UL152" s="410"/>
      <c r="UM152" s="410"/>
      <c r="UN152" s="410"/>
      <c r="UO152" s="410"/>
      <c r="UP152" s="410"/>
      <c r="UQ152" s="410"/>
      <c r="UR152" s="410"/>
      <c r="US152" s="410"/>
      <c r="UT152" s="410"/>
      <c r="UU152" s="410"/>
      <c r="UV152" s="410"/>
      <c r="UW152" s="410"/>
      <c r="UX152" s="410"/>
      <c r="UY152" s="410"/>
      <c r="UZ152" s="410"/>
      <c r="VA152" s="410"/>
      <c r="VB152" s="410"/>
      <c r="VC152" s="410"/>
      <c r="VD152" s="410"/>
      <c r="VE152" s="410"/>
      <c r="VF152" s="410"/>
      <c r="VG152" s="410"/>
      <c r="VH152" s="410"/>
      <c r="VI152" s="410"/>
      <c r="VJ152" s="410"/>
      <c r="VK152" s="410"/>
      <c r="VL152" s="410"/>
      <c r="VM152" s="410"/>
      <c r="VN152" s="410"/>
      <c r="VO152" s="410"/>
      <c r="VP152" s="410"/>
      <c r="VQ152" s="410"/>
      <c r="VR152" s="410"/>
      <c r="VS152" s="410"/>
      <c r="VT152" s="410"/>
      <c r="VU152" s="410"/>
      <c r="VV152" s="410"/>
      <c r="VW152" s="410"/>
      <c r="VX152" s="410"/>
      <c r="VY152" s="410"/>
      <c r="VZ152" s="410"/>
      <c r="WA152" s="410"/>
      <c r="WB152" s="410"/>
      <c r="WC152" s="410"/>
      <c r="WD152" s="410"/>
      <c r="WE152" s="410"/>
      <c r="WF152" s="410"/>
      <c r="WG152" s="410"/>
      <c r="WH152" s="410"/>
      <c r="WI152" s="410"/>
      <c r="WJ152" s="410"/>
      <c r="WK152" s="410"/>
      <c r="WL152" s="410"/>
      <c r="WM152" s="410"/>
      <c r="WN152" s="410"/>
      <c r="WO152" s="410"/>
      <c r="WP152" s="410"/>
      <c r="WQ152" s="410"/>
      <c r="WR152" s="410"/>
      <c r="WS152" s="410"/>
      <c r="WT152" s="410"/>
      <c r="WU152" s="410"/>
      <c r="WV152" s="410"/>
      <c r="WW152" s="410"/>
      <c r="WX152" s="410"/>
      <c r="WY152" s="410"/>
      <c r="WZ152" s="410"/>
      <c r="XA152" s="410"/>
      <c r="XB152" s="410"/>
      <c r="XC152" s="410"/>
      <c r="XD152" s="410"/>
      <c r="XE152" s="410"/>
      <c r="XF152" s="410"/>
      <c r="XG152" s="410"/>
      <c r="XH152" s="410"/>
      <c r="XI152" s="410"/>
      <c r="XJ152" s="410"/>
      <c r="XK152" s="410"/>
      <c r="XL152" s="410"/>
      <c r="XM152" s="410"/>
      <c r="XN152" s="410"/>
      <c r="XO152" s="410"/>
      <c r="XP152" s="410"/>
      <c r="XQ152" s="410"/>
      <c r="XR152" s="410"/>
      <c r="XS152" s="410"/>
      <c r="XT152" s="410"/>
      <c r="XU152" s="410"/>
      <c r="XV152" s="410"/>
      <c r="XW152" s="410"/>
      <c r="XX152" s="410"/>
      <c r="XY152" s="410"/>
      <c r="XZ152" s="410"/>
      <c r="YA152" s="410"/>
      <c r="YB152" s="410"/>
      <c r="YC152" s="410"/>
      <c r="YD152" s="410"/>
      <c r="YE152" s="410"/>
      <c r="YF152" s="410"/>
      <c r="YG152" s="410"/>
      <c r="YH152" s="410"/>
      <c r="YI152" s="410"/>
      <c r="YJ152" s="410"/>
      <c r="YK152" s="410"/>
      <c r="YL152" s="410"/>
      <c r="YM152" s="410"/>
      <c r="YN152" s="410"/>
      <c r="YO152" s="410"/>
      <c r="YP152" s="410"/>
      <c r="YQ152" s="410"/>
      <c r="YR152" s="410"/>
      <c r="YS152" s="410"/>
      <c r="YT152" s="410"/>
      <c r="YU152" s="410"/>
      <c r="YV152" s="410"/>
      <c r="YW152" s="410"/>
      <c r="YX152" s="410"/>
      <c r="YY152" s="410"/>
      <c r="YZ152" s="410"/>
      <c r="ZA152" s="410"/>
      <c r="ZB152" s="410"/>
      <c r="ZC152" s="410"/>
      <c r="ZD152" s="410"/>
      <c r="ZE152" s="410"/>
      <c r="ZF152" s="410"/>
      <c r="ZG152" s="410"/>
      <c r="ZH152" s="410"/>
      <c r="ZI152" s="410"/>
      <c r="ZJ152" s="410"/>
      <c r="ZK152" s="410"/>
      <c r="ZL152" s="410"/>
      <c r="ZM152" s="410"/>
      <c r="ZN152" s="410"/>
      <c r="ZO152" s="410"/>
      <c r="ZP152" s="410"/>
      <c r="ZQ152" s="410"/>
      <c r="ZR152" s="410"/>
      <c r="ZS152" s="410"/>
      <c r="ZT152" s="410"/>
      <c r="ZU152" s="410"/>
      <c r="ZV152" s="410"/>
      <c r="ZW152" s="410"/>
      <c r="ZX152" s="410"/>
      <c r="ZY152" s="410"/>
      <c r="ZZ152" s="410"/>
      <c r="AAA152" s="410"/>
      <c r="AAB152" s="410"/>
      <c r="AAC152" s="410"/>
      <c r="AAD152" s="410"/>
      <c r="AAE152" s="410"/>
      <c r="AAF152" s="410"/>
      <c r="AAG152" s="410"/>
      <c r="AAH152" s="410"/>
      <c r="AAI152" s="410"/>
      <c r="AAJ152" s="410"/>
      <c r="AAK152" s="410"/>
      <c r="AAL152" s="410"/>
      <c r="AAM152" s="410"/>
      <c r="AAN152" s="410"/>
      <c r="AAO152" s="410"/>
      <c r="AAP152" s="410"/>
      <c r="AAQ152" s="410"/>
      <c r="AAR152" s="410"/>
      <c r="AAS152" s="410"/>
      <c r="AAT152" s="410"/>
      <c r="AAU152" s="410"/>
      <c r="AAV152" s="410"/>
      <c r="AAW152" s="410"/>
      <c r="AAX152" s="410"/>
      <c r="AAY152" s="410"/>
      <c r="AAZ152" s="410"/>
      <c r="ABA152" s="410"/>
      <c r="ABB152" s="410"/>
      <c r="ABC152" s="410"/>
      <c r="ABD152" s="410"/>
      <c r="ABE152" s="410"/>
      <c r="ABF152" s="410"/>
      <c r="ABG152" s="410"/>
      <c r="ABH152" s="410"/>
      <c r="ABI152" s="410"/>
      <c r="ABJ152" s="410"/>
      <c r="ABK152" s="410"/>
      <c r="ABL152" s="410"/>
      <c r="ABM152" s="410"/>
      <c r="ABN152" s="410"/>
      <c r="ABO152" s="410"/>
      <c r="ABP152" s="410"/>
      <c r="ABQ152" s="410"/>
      <c r="ABR152" s="410"/>
      <c r="ABS152" s="410"/>
      <c r="ABT152" s="410"/>
      <c r="ABU152" s="410"/>
      <c r="ABV152" s="410"/>
      <c r="ABW152" s="410"/>
      <c r="ABX152" s="410"/>
      <c r="ABY152" s="410"/>
      <c r="ABZ152" s="410"/>
      <c r="ACA152" s="410"/>
      <c r="ACB152" s="410"/>
      <c r="ACC152" s="410"/>
      <c r="ACD152" s="410"/>
      <c r="ACE152" s="410"/>
      <c r="ACF152" s="410"/>
      <c r="ACG152" s="410"/>
      <c r="ACH152" s="410"/>
      <c r="ACI152" s="410"/>
      <c r="ACJ152" s="410"/>
      <c r="ACK152" s="410"/>
      <c r="ACL152" s="410"/>
      <c r="ACM152" s="410"/>
      <c r="ACN152" s="410"/>
      <c r="ACO152" s="410"/>
      <c r="ACP152" s="410"/>
      <c r="ACQ152" s="410"/>
      <c r="ACR152" s="410"/>
      <c r="ACS152" s="410"/>
      <c r="ACT152" s="410"/>
      <c r="ACU152" s="410"/>
      <c r="ACV152" s="410"/>
      <c r="ACW152" s="410"/>
      <c r="ACX152" s="410"/>
      <c r="ACY152" s="410"/>
      <c r="ACZ152" s="410"/>
      <c r="ADA152" s="410"/>
      <c r="ADB152" s="410"/>
      <c r="ADC152" s="410"/>
      <c r="ADD152" s="410"/>
      <c r="ADE152" s="410"/>
      <c r="ADF152" s="410"/>
      <c r="ADG152" s="410"/>
      <c r="ADH152" s="410"/>
      <c r="ADI152" s="410"/>
      <c r="ADJ152" s="410"/>
      <c r="ADK152" s="410"/>
      <c r="ADL152" s="410"/>
      <c r="ADM152" s="410"/>
      <c r="ADN152" s="410"/>
      <c r="ADO152" s="410"/>
      <c r="ADP152" s="410"/>
      <c r="ADQ152" s="410"/>
      <c r="ADR152" s="410"/>
      <c r="ADS152" s="410"/>
      <c r="ADT152" s="410"/>
      <c r="ADU152" s="410"/>
      <c r="ADV152" s="410"/>
      <c r="ADW152" s="410"/>
      <c r="ADX152" s="410"/>
      <c r="ADY152" s="410"/>
      <c r="ADZ152" s="410"/>
      <c r="AEA152" s="410"/>
      <c r="AEB152" s="410"/>
      <c r="AEC152" s="410"/>
      <c r="AED152" s="410"/>
      <c r="AEE152" s="410"/>
      <c r="AEF152" s="410"/>
      <c r="AEG152" s="410"/>
      <c r="AEH152" s="410"/>
      <c r="AEI152" s="410"/>
      <c r="AEJ152" s="410"/>
      <c r="AEK152" s="410"/>
      <c r="AEL152" s="410"/>
      <c r="AEM152" s="410"/>
      <c r="AEN152" s="410"/>
      <c r="AEO152" s="410"/>
      <c r="AEP152" s="410"/>
      <c r="AEQ152" s="410"/>
      <c r="AER152" s="410"/>
      <c r="AES152" s="410"/>
      <c r="AET152" s="410"/>
      <c r="AEU152" s="410"/>
      <c r="AEV152" s="410"/>
      <c r="AEW152" s="410"/>
      <c r="AEX152" s="410"/>
      <c r="AEY152" s="410"/>
      <c r="AEZ152" s="410"/>
      <c r="AFA152" s="410"/>
      <c r="AFB152" s="410"/>
      <c r="AFC152" s="410"/>
      <c r="AFD152" s="410"/>
      <c r="AFE152" s="410"/>
      <c r="AFF152" s="410"/>
      <c r="AFG152" s="410"/>
      <c r="AFH152" s="410"/>
      <c r="AFI152" s="410"/>
      <c r="AFJ152" s="410"/>
      <c r="AFK152" s="410"/>
      <c r="AFL152" s="410"/>
      <c r="AFM152" s="410"/>
      <c r="AFN152" s="410"/>
      <c r="AFO152" s="410"/>
      <c r="AFP152" s="410"/>
      <c r="AFQ152" s="410"/>
      <c r="AFR152" s="410"/>
      <c r="AFS152" s="410"/>
      <c r="AFT152" s="410"/>
      <c r="AFU152" s="410"/>
      <c r="AFV152" s="410"/>
      <c r="AFW152" s="410"/>
      <c r="AFX152" s="410"/>
      <c r="AFY152" s="410"/>
      <c r="AFZ152" s="410"/>
      <c r="AGA152" s="410"/>
      <c r="AGB152" s="410"/>
      <c r="AGC152" s="410"/>
      <c r="AGD152" s="410"/>
      <c r="AGE152" s="410"/>
      <c r="AGF152" s="410"/>
      <c r="AGG152" s="410"/>
      <c r="AGH152" s="410"/>
      <c r="AGI152" s="410"/>
      <c r="AGJ152" s="410"/>
      <c r="AGK152" s="410"/>
      <c r="AGL152" s="410"/>
      <c r="AGM152" s="410"/>
      <c r="AGN152" s="410"/>
      <c r="AGO152" s="410"/>
      <c r="AGP152" s="410"/>
      <c r="AGQ152" s="410"/>
      <c r="AGR152" s="410"/>
      <c r="AGS152" s="410"/>
      <c r="AGT152" s="410"/>
      <c r="AGU152" s="410"/>
      <c r="AGV152" s="410"/>
      <c r="AGW152" s="410"/>
      <c r="AGX152" s="410"/>
      <c r="AGY152" s="410"/>
      <c r="AGZ152" s="410"/>
      <c r="AHA152" s="410"/>
      <c r="AHB152" s="410"/>
      <c r="AHC152" s="410"/>
      <c r="AHD152" s="410"/>
      <c r="AHE152" s="410"/>
      <c r="AHF152" s="410"/>
      <c r="AHG152" s="410"/>
      <c r="AHH152" s="410"/>
      <c r="AHI152" s="410"/>
      <c r="AHJ152" s="410"/>
      <c r="AHK152" s="410"/>
      <c r="AHL152" s="410"/>
      <c r="AHM152" s="410"/>
      <c r="AHN152" s="410"/>
      <c r="AHO152" s="410"/>
      <c r="AHP152" s="410"/>
      <c r="AHQ152" s="410"/>
      <c r="AHR152" s="410"/>
      <c r="AHS152" s="410"/>
      <c r="AHT152" s="410"/>
      <c r="AHU152" s="410"/>
      <c r="AHV152" s="410"/>
      <c r="AHW152" s="410"/>
      <c r="AHX152" s="410"/>
      <c r="AHY152" s="410"/>
      <c r="AHZ152" s="410"/>
      <c r="AIA152" s="410"/>
      <c r="AIB152" s="410"/>
      <c r="AIC152" s="410"/>
      <c r="AID152" s="410"/>
      <c r="AIE152" s="410"/>
      <c r="AIF152" s="410"/>
      <c r="AIG152" s="410"/>
      <c r="AIH152" s="410"/>
      <c r="AII152" s="410"/>
      <c r="AIJ152" s="410"/>
      <c r="AIK152" s="410"/>
      <c r="AIL152" s="410"/>
      <c r="AIM152" s="410"/>
      <c r="AIN152" s="410"/>
      <c r="AIO152" s="410"/>
      <c r="AIP152" s="410"/>
      <c r="AIQ152" s="410"/>
      <c r="AIR152" s="410"/>
      <c r="AIS152" s="410"/>
      <c r="AIT152" s="410"/>
      <c r="AIU152" s="410"/>
      <c r="AIV152" s="410"/>
      <c r="AIW152" s="410"/>
      <c r="AIX152" s="410"/>
      <c r="AIY152" s="410"/>
      <c r="AIZ152" s="410"/>
      <c r="AJA152" s="410"/>
      <c r="AJB152" s="410"/>
      <c r="AJC152" s="410"/>
      <c r="AJD152" s="410"/>
      <c r="AJE152" s="410"/>
      <c r="AJF152" s="410"/>
      <c r="AJG152" s="410"/>
      <c r="AJH152" s="410"/>
      <c r="AJI152" s="410"/>
      <c r="AJJ152" s="410"/>
      <c r="AJK152" s="410"/>
      <c r="AJL152" s="410"/>
      <c r="AJM152" s="410"/>
      <c r="AJN152" s="410"/>
      <c r="AJO152" s="410"/>
      <c r="AJP152" s="410"/>
      <c r="AJQ152" s="410"/>
      <c r="AJR152" s="410"/>
      <c r="AJS152" s="410"/>
      <c r="AJT152" s="410"/>
      <c r="AJU152" s="410"/>
      <c r="AJV152" s="410"/>
      <c r="AJW152" s="410"/>
      <c r="AJX152" s="410"/>
      <c r="AJY152" s="410"/>
      <c r="AJZ152" s="410"/>
      <c r="AKA152" s="410"/>
      <c r="AKB152" s="410"/>
      <c r="AKC152" s="410"/>
      <c r="AKD152" s="410"/>
      <c r="AKE152" s="410"/>
      <c r="AKF152" s="410"/>
      <c r="AKG152" s="410"/>
      <c r="AKH152" s="410"/>
      <c r="AKI152" s="410"/>
      <c r="AKJ152" s="410"/>
      <c r="AKK152" s="410"/>
      <c r="AKL152" s="410"/>
      <c r="AKM152" s="410"/>
      <c r="AKN152" s="410"/>
      <c r="AKO152" s="410"/>
      <c r="AKP152" s="410"/>
      <c r="AKQ152" s="410"/>
      <c r="AKR152" s="410"/>
      <c r="AKS152" s="410"/>
      <c r="AKT152" s="410"/>
      <c r="AKU152" s="410"/>
      <c r="AKV152" s="410"/>
      <c r="AKW152" s="410"/>
      <c r="AKX152" s="410"/>
      <c r="AKY152" s="410"/>
      <c r="AKZ152" s="410"/>
      <c r="ALA152" s="410"/>
      <c r="ALB152" s="410"/>
      <c r="ALC152" s="410"/>
      <c r="ALD152" s="410"/>
      <c r="ALE152" s="410"/>
      <c r="ALF152" s="410"/>
      <c r="ALG152" s="410"/>
      <c r="ALH152" s="410"/>
      <c r="ALI152" s="410"/>
      <c r="ALJ152" s="410"/>
      <c r="ALK152" s="410"/>
      <c r="ALL152" s="410"/>
      <c r="ALM152" s="410"/>
      <c r="ALN152" s="410"/>
      <c r="ALO152" s="410"/>
      <c r="ALP152" s="410"/>
      <c r="ALQ152" s="410"/>
      <c r="ALR152" s="410"/>
      <c r="ALS152" s="410"/>
      <c r="ALT152" s="410"/>
      <c r="ALU152" s="410"/>
      <c r="ALV152" s="410"/>
      <c r="ALW152" s="410"/>
      <c r="ALX152" s="410"/>
      <c r="ALY152" s="410"/>
      <c r="ALZ152" s="410"/>
      <c r="AMA152" s="410"/>
      <c r="AMB152" s="410"/>
      <c r="AMC152" s="410"/>
      <c r="AMD152" s="410"/>
      <c r="AME152" s="410"/>
      <c r="AMF152" s="410"/>
      <c r="AMG152" s="410"/>
      <c r="AMH152" s="410"/>
      <c r="AMI152" s="410"/>
      <c r="AMJ152" s="410"/>
      <c r="AMK152" s="410"/>
      <c r="AML152" s="410"/>
      <c r="AMM152" s="410"/>
      <c r="AMN152" s="410"/>
      <c r="AMO152" s="410"/>
      <c r="AMP152" s="410"/>
      <c r="AMQ152" s="410"/>
      <c r="AMR152" s="410"/>
      <c r="AMS152" s="410"/>
      <c r="AMT152" s="410"/>
      <c r="AMU152" s="410"/>
      <c r="AMV152" s="410"/>
      <c r="AMW152" s="410"/>
      <c r="AMX152" s="410"/>
      <c r="AMY152" s="410"/>
      <c r="AMZ152" s="410"/>
      <c r="ANA152" s="410"/>
      <c r="ANB152" s="410"/>
      <c r="ANC152" s="410"/>
      <c r="AND152" s="410"/>
      <c r="ANE152" s="410"/>
      <c r="ANF152" s="410"/>
      <c r="ANG152" s="410"/>
      <c r="ANH152" s="410"/>
      <c r="ANI152" s="410"/>
      <c r="ANJ152" s="410"/>
      <c r="ANK152" s="410"/>
      <c r="ANL152" s="410"/>
      <c r="ANM152" s="410"/>
      <c r="ANN152" s="410"/>
      <c r="ANO152" s="410"/>
      <c r="ANP152" s="410"/>
      <c r="ANQ152" s="410"/>
      <c r="ANR152" s="410"/>
      <c r="ANS152" s="410"/>
      <c r="ANT152" s="410"/>
      <c r="ANU152" s="410"/>
      <c r="ANV152" s="410"/>
      <c r="ANW152" s="410"/>
      <c r="ANX152" s="410"/>
      <c r="ANY152" s="410"/>
      <c r="ANZ152" s="410"/>
      <c r="AOA152" s="410"/>
      <c r="AOB152" s="410"/>
      <c r="AOC152" s="410"/>
      <c r="AOD152" s="410"/>
      <c r="AOE152" s="410"/>
      <c r="AOF152" s="410"/>
      <c r="AOG152" s="410"/>
      <c r="AOH152" s="410"/>
      <c r="AOI152" s="410"/>
      <c r="AOJ152" s="410"/>
      <c r="AOK152" s="410"/>
      <c r="AOL152" s="410"/>
      <c r="AOM152" s="410"/>
      <c r="AON152" s="410"/>
      <c r="AOO152" s="410"/>
      <c r="AOP152" s="410"/>
      <c r="AOQ152" s="410"/>
      <c r="AOR152" s="410"/>
      <c r="AOS152" s="410"/>
      <c r="AOT152" s="410"/>
      <c r="AOU152" s="410"/>
      <c r="AOV152" s="410"/>
      <c r="AOW152" s="410"/>
      <c r="AOX152" s="410"/>
      <c r="AOY152" s="410"/>
      <c r="AOZ152" s="410"/>
      <c r="APA152" s="410"/>
      <c r="APB152" s="410"/>
      <c r="APC152" s="410"/>
      <c r="APD152" s="410"/>
      <c r="APE152" s="410"/>
      <c r="APF152" s="410"/>
      <c r="APG152" s="410"/>
      <c r="APH152" s="410"/>
      <c r="API152" s="410"/>
      <c r="APJ152" s="410"/>
      <c r="APK152" s="410"/>
      <c r="APL152" s="410"/>
      <c r="APM152" s="410"/>
      <c r="APN152" s="410"/>
      <c r="APO152" s="410"/>
      <c r="APP152" s="410"/>
      <c r="APQ152" s="410"/>
      <c r="APR152" s="410"/>
      <c r="APS152" s="410"/>
      <c r="APT152" s="410"/>
      <c r="APU152" s="410"/>
      <c r="APV152" s="410"/>
      <c r="APW152" s="410"/>
      <c r="APX152" s="410"/>
      <c r="APY152" s="410"/>
      <c r="APZ152" s="410"/>
      <c r="AQA152" s="410"/>
      <c r="AQB152" s="410"/>
      <c r="AQC152" s="410"/>
      <c r="AQD152" s="410"/>
      <c r="AQE152" s="410"/>
      <c r="AQF152" s="410"/>
      <c r="AQG152" s="410"/>
      <c r="AQH152" s="410"/>
      <c r="AQI152" s="410"/>
      <c r="AQJ152" s="410"/>
      <c r="AQK152" s="410"/>
      <c r="AQL152" s="410"/>
      <c r="AQM152" s="410"/>
      <c r="AQN152" s="410"/>
      <c r="AQO152" s="410"/>
      <c r="AQP152" s="410"/>
      <c r="AQQ152" s="410"/>
      <c r="AQR152" s="410"/>
      <c r="AQS152" s="410"/>
      <c r="AQT152" s="410"/>
      <c r="AQU152" s="410"/>
      <c r="AQV152" s="410"/>
      <c r="AQW152" s="410"/>
      <c r="AQX152" s="410"/>
      <c r="AQY152" s="410"/>
      <c r="AQZ152" s="410"/>
      <c r="ARA152" s="410"/>
      <c r="ARB152" s="410"/>
      <c r="ARC152" s="410"/>
      <c r="ARD152" s="410"/>
      <c r="ARE152" s="410"/>
      <c r="ARF152" s="410"/>
      <c r="ARG152" s="410"/>
      <c r="ARH152" s="410"/>
      <c r="ARI152" s="410"/>
      <c r="ARJ152" s="410"/>
      <c r="ARK152" s="410"/>
      <c r="ARL152" s="410"/>
      <c r="ARM152" s="410"/>
      <c r="ARN152" s="410"/>
      <c r="ARO152" s="410"/>
      <c r="ARP152" s="410"/>
      <c r="ARQ152" s="410"/>
      <c r="ARR152" s="410"/>
      <c r="ARS152" s="410"/>
      <c r="ART152" s="410"/>
      <c r="ARU152" s="410"/>
      <c r="ARV152" s="410"/>
      <c r="ARW152" s="410"/>
      <c r="ARX152" s="410"/>
      <c r="ARY152" s="410"/>
      <c r="ARZ152" s="410"/>
      <c r="ASA152" s="410"/>
      <c r="ASB152" s="410"/>
      <c r="ASC152" s="410"/>
      <c r="ASD152" s="410"/>
      <c r="ASE152" s="410"/>
      <c r="ASF152" s="410"/>
      <c r="ASG152" s="410"/>
      <c r="ASH152" s="410"/>
      <c r="ASI152" s="410"/>
      <c r="ASJ152" s="410"/>
      <c r="ASK152" s="410"/>
      <c r="ASL152" s="410"/>
      <c r="ASM152" s="410"/>
      <c r="ASN152" s="410"/>
      <c r="ASO152" s="410"/>
      <c r="ASP152" s="410"/>
      <c r="ASQ152" s="410"/>
      <c r="ASR152" s="410"/>
      <c r="ASS152" s="410"/>
      <c r="AST152" s="410"/>
      <c r="ASU152" s="410"/>
      <c r="ASV152" s="410"/>
      <c r="ASW152" s="410"/>
      <c r="ASX152" s="410"/>
      <c r="ASY152" s="410"/>
      <c r="ASZ152" s="410"/>
      <c r="ATA152" s="410"/>
      <c r="ATB152" s="410"/>
      <c r="ATC152" s="410"/>
      <c r="ATD152" s="410"/>
      <c r="ATE152" s="410"/>
      <c r="ATF152" s="410"/>
      <c r="ATG152" s="410"/>
      <c r="ATH152" s="410"/>
      <c r="ATI152" s="410"/>
      <c r="ATJ152" s="410"/>
      <c r="ATK152" s="410"/>
      <c r="ATL152" s="410"/>
      <c r="ATM152" s="410"/>
      <c r="ATN152" s="410"/>
      <c r="ATO152" s="410"/>
      <c r="ATP152" s="410"/>
      <c r="ATQ152" s="410"/>
      <c r="ATR152" s="410"/>
      <c r="ATS152" s="410"/>
      <c r="ATT152" s="410"/>
      <c r="ATU152" s="410"/>
      <c r="ATV152" s="410"/>
      <c r="ATW152" s="410"/>
      <c r="ATX152" s="410"/>
      <c r="ATY152" s="410"/>
      <c r="ATZ152" s="410"/>
      <c r="AUA152" s="410"/>
      <c r="AUB152" s="410"/>
      <c r="AUC152" s="410"/>
      <c r="AUD152" s="410"/>
      <c r="AUE152" s="410"/>
      <c r="AUF152" s="410"/>
      <c r="AUG152" s="410"/>
      <c r="AUH152" s="410"/>
      <c r="AUI152" s="410"/>
      <c r="AUJ152" s="410"/>
      <c r="AUK152" s="410"/>
      <c r="AUL152" s="410"/>
      <c r="AUM152" s="410"/>
      <c r="AUN152" s="410"/>
      <c r="AUO152" s="410"/>
      <c r="AUP152" s="410"/>
      <c r="AUQ152" s="410"/>
      <c r="AUR152" s="410"/>
      <c r="AUS152" s="410"/>
      <c r="AUT152" s="410"/>
      <c r="AUU152" s="410"/>
      <c r="AUV152" s="410"/>
      <c r="AUW152" s="410"/>
      <c r="AUX152" s="410"/>
      <c r="AUY152" s="410"/>
      <c r="AUZ152" s="410"/>
      <c r="AVA152" s="410"/>
      <c r="AVB152" s="410"/>
      <c r="AVC152" s="410"/>
      <c r="AVD152" s="410"/>
      <c r="AVE152" s="410"/>
      <c r="AVF152" s="410"/>
      <c r="AVG152" s="410"/>
      <c r="AVH152" s="410"/>
      <c r="AVI152" s="410"/>
      <c r="AVJ152" s="410"/>
      <c r="AVK152" s="410"/>
      <c r="AVL152" s="410"/>
      <c r="AVM152" s="410"/>
      <c r="AVN152" s="410"/>
      <c r="AVO152" s="410"/>
      <c r="AVP152" s="410"/>
      <c r="AVQ152" s="410"/>
      <c r="AVR152" s="410"/>
      <c r="AVS152" s="410"/>
      <c r="AVT152" s="410"/>
      <c r="AVU152" s="410"/>
      <c r="AVV152" s="410"/>
      <c r="AVW152" s="410"/>
      <c r="AVX152" s="410"/>
      <c r="AVY152" s="410"/>
      <c r="AVZ152" s="410"/>
      <c r="AWA152" s="410"/>
      <c r="AWB152" s="410"/>
      <c r="AWC152" s="410"/>
      <c r="AWD152" s="410"/>
      <c r="AWE152" s="410"/>
      <c r="AWF152" s="410"/>
      <c r="AWG152" s="410"/>
      <c r="AWH152" s="410"/>
      <c r="AWI152" s="410"/>
      <c r="AWJ152" s="410"/>
      <c r="AWK152" s="410"/>
      <c r="AWL152" s="410"/>
      <c r="AWM152" s="410"/>
      <c r="AWN152" s="410"/>
      <c r="AWO152" s="410"/>
      <c r="AWP152" s="410"/>
      <c r="AWQ152" s="410"/>
      <c r="AWR152" s="410"/>
      <c r="AWS152" s="410"/>
      <c r="AWT152" s="410"/>
      <c r="AWU152" s="410"/>
      <c r="AWV152" s="410"/>
      <c r="AWW152" s="410"/>
      <c r="AWX152" s="410"/>
      <c r="AWY152" s="410"/>
      <c r="AWZ152" s="410"/>
      <c r="AXA152" s="410"/>
      <c r="AXB152" s="410"/>
      <c r="AXC152" s="410"/>
      <c r="AXD152" s="410"/>
      <c r="AXE152" s="410"/>
      <c r="AXF152" s="410"/>
      <c r="AXG152" s="410"/>
      <c r="AXH152" s="410"/>
      <c r="AXI152" s="410"/>
      <c r="AXJ152" s="410"/>
      <c r="AXK152" s="410"/>
      <c r="AXL152" s="410"/>
      <c r="AXM152" s="410"/>
      <c r="AXN152" s="410"/>
      <c r="AXO152" s="410"/>
      <c r="AXP152" s="410"/>
      <c r="AXQ152" s="410"/>
      <c r="AXR152" s="410"/>
      <c r="AXS152" s="410"/>
      <c r="AXT152" s="410"/>
      <c r="AXU152" s="410"/>
      <c r="AXV152" s="410"/>
      <c r="AXW152" s="410"/>
      <c r="AXX152" s="410"/>
      <c r="AXY152" s="410"/>
      <c r="AXZ152" s="410"/>
      <c r="AYA152" s="410"/>
      <c r="AYB152" s="410"/>
      <c r="AYC152" s="410"/>
      <c r="AYD152" s="410"/>
      <c r="AYE152" s="410"/>
      <c r="AYF152" s="410"/>
      <c r="AYG152" s="410"/>
      <c r="AYH152" s="410"/>
      <c r="AYI152" s="410"/>
      <c r="AYJ152" s="410"/>
      <c r="AYK152" s="410"/>
      <c r="AYL152" s="410"/>
      <c r="AYM152" s="410"/>
      <c r="AYN152" s="410"/>
      <c r="AYO152" s="410"/>
      <c r="AYP152" s="410"/>
      <c r="AYQ152" s="410"/>
      <c r="AYR152" s="410"/>
      <c r="AYS152" s="410"/>
      <c r="AYT152" s="410"/>
      <c r="AYU152" s="410"/>
      <c r="AYV152" s="410"/>
      <c r="AYW152" s="410"/>
      <c r="AYX152" s="410"/>
      <c r="AYY152" s="410"/>
      <c r="AYZ152" s="410"/>
      <c r="AZA152" s="410"/>
      <c r="AZB152" s="410"/>
      <c r="AZC152" s="410"/>
      <c r="AZD152" s="410"/>
      <c r="AZE152" s="410"/>
      <c r="AZF152" s="410"/>
      <c r="AZG152" s="410"/>
      <c r="AZH152" s="410"/>
      <c r="AZI152" s="410"/>
      <c r="AZJ152" s="410"/>
      <c r="AZK152" s="410"/>
      <c r="AZL152" s="410"/>
      <c r="AZM152" s="410"/>
      <c r="AZN152" s="410"/>
      <c r="AZO152" s="410"/>
      <c r="AZP152" s="410"/>
      <c r="AZQ152" s="410"/>
      <c r="AZR152" s="410"/>
      <c r="AZS152" s="410"/>
      <c r="AZT152" s="410"/>
      <c r="AZU152" s="410"/>
      <c r="AZV152" s="410"/>
      <c r="AZW152" s="410"/>
      <c r="AZX152" s="410"/>
      <c r="AZY152" s="410"/>
      <c r="AZZ152" s="410"/>
      <c r="BAA152" s="410"/>
      <c r="BAB152" s="410"/>
      <c r="BAC152" s="410"/>
      <c r="BAD152" s="410"/>
      <c r="BAE152" s="410"/>
      <c r="BAF152" s="410"/>
      <c r="BAG152" s="410"/>
      <c r="BAH152" s="410"/>
      <c r="BAI152" s="410"/>
      <c r="BAJ152" s="410"/>
      <c r="BAK152" s="410"/>
      <c r="BAL152" s="410"/>
      <c r="BAM152" s="410"/>
      <c r="BAN152" s="410"/>
      <c r="BAO152" s="410"/>
      <c r="BAP152" s="410"/>
      <c r="BAQ152" s="410"/>
      <c r="BAR152" s="410"/>
      <c r="BAS152" s="410"/>
      <c r="BAT152" s="410"/>
      <c r="BAU152" s="410"/>
      <c r="BAV152" s="410"/>
      <c r="BAW152" s="410"/>
      <c r="BAX152" s="410"/>
      <c r="BAY152" s="410"/>
      <c r="BAZ152" s="410"/>
      <c r="BBA152" s="410"/>
      <c r="BBB152" s="410"/>
      <c r="BBC152" s="410"/>
      <c r="BBD152" s="410"/>
      <c r="BBE152" s="410"/>
      <c r="BBF152" s="410"/>
      <c r="BBG152" s="410"/>
      <c r="BBH152" s="410"/>
      <c r="BBI152" s="410"/>
      <c r="BBJ152" s="410"/>
      <c r="BBK152" s="410"/>
      <c r="BBL152" s="410"/>
      <c r="BBM152" s="410"/>
      <c r="BBN152" s="410"/>
      <c r="BBO152" s="410"/>
      <c r="BBP152" s="410"/>
      <c r="BBQ152" s="410"/>
      <c r="BBR152" s="410"/>
      <c r="BBS152" s="410"/>
      <c r="BBT152" s="410"/>
      <c r="BBU152" s="410"/>
      <c r="BBV152" s="410"/>
      <c r="BBW152" s="410"/>
      <c r="BBX152" s="410"/>
      <c r="BBY152" s="410"/>
      <c r="BBZ152" s="410"/>
      <c r="BCA152" s="410"/>
      <c r="BCB152" s="410"/>
      <c r="BCC152" s="410"/>
      <c r="BCD152" s="410"/>
      <c r="BCE152" s="410"/>
      <c r="BCF152" s="410"/>
      <c r="BCG152" s="410"/>
      <c r="BCH152" s="410"/>
      <c r="BCI152" s="410"/>
      <c r="BCJ152" s="410"/>
      <c r="BCK152" s="410"/>
      <c r="BCL152" s="410"/>
      <c r="BCM152" s="410"/>
      <c r="BCN152" s="410"/>
      <c r="BCO152" s="410"/>
      <c r="BCP152" s="410"/>
      <c r="BCQ152" s="410"/>
      <c r="BCR152" s="410"/>
      <c r="BCS152" s="410"/>
      <c r="BCT152" s="410"/>
      <c r="BCU152" s="410"/>
      <c r="BCV152" s="410"/>
      <c r="BCW152" s="410"/>
      <c r="BCX152" s="410"/>
      <c r="BCY152" s="410"/>
      <c r="BCZ152" s="410"/>
      <c r="BDA152" s="410"/>
      <c r="BDB152" s="410"/>
      <c r="BDC152" s="410"/>
      <c r="BDD152" s="410"/>
      <c r="BDE152" s="410"/>
      <c r="BDF152" s="410"/>
      <c r="BDG152" s="410"/>
      <c r="BDH152" s="410"/>
      <c r="BDI152" s="410"/>
      <c r="BDJ152" s="410"/>
      <c r="BDK152" s="410"/>
      <c r="BDL152" s="410"/>
      <c r="BDM152" s="410"/>
      <c r="BDN152" s="410"/>
      <c r="BDO152" s="410"/>
      <c r="BDP152" s="410"/>
      <c r="BDQ152" s="410"/>
      <c r="BDR152" s="410"/>
      <c r="BDS152" s="410"/>
      <c r="BDT152" s="410"/>
      <c r="BDU152" s="410"/>
      <c r="BDV152" s="410"/>
      <c r="BDW152" s="410"/>
      <c r="BDX152" s="410"/>
      <c r="BDY152" s="410"/>
      <c r="BDZ152" s="410"/>
      <c r="BEA152" s="410"/>
      <c r="BEB152" s="410"/>
      <c r="BEC152" s="410"/>
      <c r="BED152" s="410"/>
      <c r="BEE152" s="410"/>
      <c r="BEF152" s="410"/>
      <c r="BEG152" s="410"/>
      <c r="BEH152" s="410"/>
      <c r="BEI152" s="410"/>
      <c r="BEJ152" s="410"/>
      <c r="BEK152" s="410"/>
      <c r="BEL152" s="410"/>
      <c r="BEM152" s="410"/>
      <c r="BEN152" s="410"/>
      <c r="BEO152" s="410"/>
      <c r="BEP152" s="410"/>
      <c r="BEQ152" s="410"/>
      <c r="BER152" s="410"/>
      <c r="BES152" s="410"/>
      <c r="BET152" s="410"/>
      <c r="BEU152" s="410"/>
      <c r="BEV152" s="410"/>
      <c r="BEW152" s="410"/>
      <c r="BEX152" s="410"/>
      <c r="BEY152" s="410"/>
      <c r="BEZ152" s="410"/>
      <c r="BFA152" s="410"/>
      <c r="BFB152" s="410"/>
      <c r="BFC152" s="410"/>
      <c r="BFD152" s="410"/>
      <c r="BFE152" s="410"/>
      <c r="BFF152" s="410"/>
      <c r="BFG152" s="410"/>
      <c r="BFH152" s="410"/>
      <c r="BFI152" s="410"/>
      <c r="BFJ152" s="410"/>
      <c r="BFK152" s="410"/>
      <c r="BFL152" s="410"/>
      <c r="BFM152" s="410"/>
      <c r="BFN152" s="410"/>
      <c r="BFO152" s="410"/>
      <c r="BFP152" s="410"/>
      <c r="BFQ152" s="410"/>
      <c r="BFR152" s="410"/>
      <c r="BFS152" s="410"/>
      <c r="BFT152" s="410"/>
      <c r="BFU152" s="410"/>
      <c r="BFV152" s="410"/>
      <c r="BFW152" s="410"/>
      <c r="BFX152" s="410"/>
      <c r="BFY152" s="410"/>
      <c r="BFZ152" s="410"/>
      <c r="BGA152" s="410"/>
      <c r="BGB152" s="410"/>
      <c r="BGC152" s="410"/>
      <c r="BGD152" s="410"/>
      <c r="BGE152" s="410"/>
      <c r="BGF152" s="410"/>
      <c r="BGG152" s="410"/>
      <c r="BGH152" s="410"/>
      <c r="BGI152" s="410"/>
      <c r="BGJ152" s="410"/>
      <c r="BGK152" s="410"/>
      <c r="BGL152" s="410"/>
      <c r="BGM152" s="410"/>
      <c r="BGN152" s="410"/>
      <c r="BGO152" s="410"/>
      <c r="BGP152" s="410"/>
      <c r="BGQ152" s="410"/>
      <c r="BGR152" s="410"/>
      <c r="BGS152" s="410"/>
      <c r="BGT152" s="410"/>
      <c r="BGU152" s="410"/>
      <c r="BGV152" s="410"/>
      <c r="BGW152" s="410"/>
      <c r="BGX152" s="410"/>
      <c r="BGY152" s="410"/>
      <c r="BGZ152" s="410"/>
      <c r="BHA152" s="410"/>
      <c r="BHB152" s="410"/>
      <c r="BHC152" s="410"/>
      <c r="BHD152" s="410"/>
      <c r="BHE152" s="410"/>
      <c r="BHF152" s="410"/>
      <c r="BHG152" s="410"/>
      <c r="BHH152" s="410"/>
      <c r="BHI152" s="410"/>
      <c r="BHJ152" s="410"/>
      <c r="BHK152" s="410"/>
      <c r="BHL152" s="410"/>
      <c r="BHM152" s="410"/>
      <c r="BHN152" s="410"/>
      <c r="BHO152" s="410"/>
      <c r="BHP152" s="410"/>
      <c r="BHQ152" s="410"/>
      <c r="BHR152" s="410"/>
      <c r="BHS152" s="410"/>
      <c r="BHT152" s="410"/>
      <c r="BHU152" s="410"/>
      <c r="BHV152" s="410"/>
      <c r="BHW152" s="410"/>
      <c r="BHX152" s="410"/>
      <c r="BHY152" s="410"/>
      <c r="BHZ152" s="410"/>
      <c r="BIA152" s="410"/>
      <c r="BIB152" s="410"/>
      <c r="BIC152" s="410"/>
      <c r="BID152" s="410"/>
      <c r="BIE152" s="410"/>
      <c r="BIF152" s="410"/>
      <c r="BIG152" s="410"/>
      <c r="BIH152" s="410"/>
      <c r="BII152" s="410"/>
      <c r="BIJ152" s="410"/>
      <c r="BIK152" s="410"/>
      <c r="BIL152" s="410"/>
      <c r="BIM152" s="410"/>
      <c r="BIN152" s="410"/>
      <c r="BIO152" s="410"/>
      <c r="BIP152" s="410"/>
      <c r="BIQ152" s="410"/>
      <c r="BIR152" s="410"/>
      <c r="BIS152" s="410"/>
      <c r="BIT152" s="410"/>
      <c r="BIU152" s="410"/>
      <c r="BIV152" s="410"/>
      <c r="BIW152" s="410"/>
      <c r="BIX152" s="410"/>
      <c r="BIY152" s="410"/>
      <c r="BIZ152" s="410"/>
      <c r="BJA152" s="410"/>
      <c r="BJB152" s="410"/>
      <c r="BJC152" s="410"/>
      <c r="BJD152" s="410"/>
      <c r="BJE152" s="410"/>
      <c r="BJF152" s="410"/>
      <c r="BJG152" s="410"/>
      <c r="BJH152" s="410"/>
      <c r="BJI152" s="410"/>
      <c r="BJJ152" s="410"/>
      <c r="BJK152" s="410"/>
      <c r="BJL152" s="410"/>
      <c r="BJM152" s="410"/>
      <c r="BJN152" s="410"/>
      <c r="BJO152" s="410"/>
      <c r="BJP152" s="410"/>
      <c r="BJQ152" s="410"/>
      <c r="BJR152" s="410"/>
      <c r="BJS152" s="410"/>
      <c r="BJT152" s="410"/>
      <c r="BJU152" s="410"/>
      <c r="BJV152" s="410"/>
      <c r="BJW152" s="410"/>
      <c r="BJX152" s="410"/>
      <c r="BJY152" s="410"/>
      <c r="BJZ152" s="410"/>
      <c r="BKA152" s="410"/>
      <c r="BKB152" s="410"/>
      <c r="BKC152" s="410"/>
      <c r="BKD152" s="410"/>
      <c r="BKE152" s="410"/>
      <c r="BKF152" s="410"/>
      <c r="BKG152" s="410"/>
      <c r="BKH152" s="410"/>
      <c r="BKI152" s="410"/>
      <c r="BKJ152" s="410"/>
      <c r="BKK152" s="410"/>
      <c r="BKL152" s="410"/>
      <c r="BKM152" s="410"/>
      <c r="BKN152" s="410"/>
      <c r="BKO152" s="410"/>
      <c r="BKP152" s="410"/>
      <c r="BKQ152" s="410"/>
      <c r="BKR152" s="410"/>
      <c r="BKS152" s="410"/>
      <c r="BKT152" s="410"/>
      <c r="BKU152" s="410"/>
      <c r="BKV152" s="410"/>
      <c r="BKW152" s="410"/>
      <c r="BKX152" s="410"/>
      <c r="BKY152" s="410"/>
      <c r="BKZ152" s="410"/>
      <c r="BLA152" s="410"/>
      <c r="BLB152" s="410"/>
      <c r="BLC152" s="410"/>
      <c r="BLD152" s="410"/>
      <c r="BLE152" s="410"/>
      <c r="BLF152" s="410"/>
      <c r="BLG152" s="410"/>
      <c r="BLH152" s="410"/>
      <c r="BLI152" s="410"/>
      <c r="BLJ152" s="410"/>
      <c r="BLK152" s="410"/>
      <c r="BLL152" s="410"/>
      <c r="BLM152" s="410"/>
      <c r="BLN152" s="410"/>
      <c r="BLO152" s="410"/>
      <c r="BLP152" s="410"/>
      <c r="BLQ152" s="410"/>
      <c r="BLR152" s="410"/>
      <c r="BLS152" s="410"/>
      <c r="BLT152" s="410"/>
      <c r="BLU152" s="410"/>
      <c r="BLV152" s="410"/>
      <c r="BLW152" s="410"/>
      <c r="BLX152" s="410"/>
      <c r="BLY152" s="410"/>
      <c r="BLZ152" s="410"/>
      <c r="BMA152" s="410"/>
      <c r="BMB152" s="410"/>
      <c r="BMC152" s="410"/>
      <c r="BMD152" s="410"/>
      <c r="BME152" s="410"/>
      <c r="BMF152" s="410"/>
      <c r="BMG152" s="410"/>
      <c r="BMH152" s="410"/>
      <c r="BMI152" s="410"/>
      <c r="BMJ152" s="410"/>
      <c r="BMK152" s="410"/>
      <c r="BML152" s="410"/>
      <c r="BMM152" s="410"/>
      <c r="BMN152" s="410"/>
      <c r="BMO152" s="410"/>
      <c r="BMP152" s="410"/>
      <c r="BMQ152" s="410"/>
      <c r="BMR152" s="410"/>
      <c r="BMS152" s="410"/>
      <c r="BMT152" s="410"/>
      <c r="BMU152" s="410"/>
      <c r="BMV152" s="410"/>
      <c r="BMW152" s="410"/>
      <c r="BMX152" s="410"/>
      <c r="BMY152" s="410"/>
      <c r="BMZ152" s="410"/>
      <c r="BNA152" s="410"/>
      <c r="BNB152" s="410"/>
      <c r="BNC152" s="410"/>
      <c r="BND152" s="410"/>
      <c r="BNE152" s="410"/>
      <c r="BNF152" s="410"/>
      <c r="BNG152" s="410"/>
      <c r="BNH152" s="410"/>
      <c r="BNI152" s="410"/>
      <c r="BNJ152" s="410"/>
      <c r="BNK152" s="410"/>
      <c r="BNL152" s="410"/>
      <c r="BNM152" s="410"/>
      <c r="BNN152" s="410"/>
      <c r="BNO152" s="410"/>
      <c r="BNP152" s="410"/>
      <c r="BNQ152" s="410"/>
      <c r="BNR152" s="410"/>
      <c r="BNS152" s="410"/>
      <c r="BNT152" s="410"/>
      <c r="BNU152" s="410"/>
      <c r="BNV152" s="410"/>
      <c r="BNW152" s="410"/>
      <c r="BNX152" s="410"/>
      <c r="BNY152" s="410"/>
      <c r="BNZ152" s="410"/>
      <c r="BOA152" s="410"/>
      <c r="BOB152" s="410"/>
      <c r="BOC152" s="410"/>
      <c r="BOD152" s="410"/>
      <c r="BOE152" s="410"/>
      <c r="BOF152" s="410"/>
      <c r="BOG152" s="410"/>
      <c r="BOH152" s="410"/>
      <c r="BOI152" s="410"/>
      <c r="BOJ152" s="410"/>
      <c r="BOK152" s="410"/>
      <c r="BOL152" s="410"/>
      <c r="BOM152" s="410"/>
      <c r="BON152" s="410"/>
      <c r="BOO152" s="410"/>
      <c r="BOP152" s="410"/>
      <c r="BOQ152" s="410"/>
      <c r="BOR152" s="410"/>
      <c r="BOS152" s="410"/>
      <c r="BOT152" s="410"/>
      <c r="BOU152" s="410"/>
      <c r="BOV152" s="410"/>
      <c r="BOW152" s="410"/>
      <c r="BOX152" s="410"/>
      <c r="BOY152" s="410"/>
      <c r="BOZ152" s="410"/>
      <c r="BPA152" s="410"/>
      <c r="BPB152" s="410"/>
      <c r="BPC152" s="410"/>
      <c r="BPD152" s="410"/>
      <c r="BPE152" s="410"/>
      <c r="BPF152" s="410"/>
      <c r="BPG152" s="410"/>
      <c r="BPH152" s="410"/>
      <c r="BPI152" s="410"/>
      <c r="BPJ152" s="410"/>
      <c r="BPK152" s="410"/>
      <c r="BPL152" s="410"/>
      <c r="BPM152" s="410"/>
      <c r="BPN152" s="410"/>
      <c r="BPO152" s="410"/>
      <c r="BPP152" s="410"/>
      <c r="BPQ152" s="410"/>
      <c r="BPR152" s="410"/>
      <c r="BPS152" s="410"/>
      <c r="BPT152" s="410"/>
      <c r="BPU152" s="410"/>
      <c r="BPV152" s="410"/>
      <c r="BPW152" s="410"/>
      <c r="BPX152" s="410"/>
      <c r="BPY152" s="410"/>
      <c r="BPZ152" s="410"/>
      <c r="BQA152" s="410"/>
      <c r="BQB152" s="410"/>
      <c r="BQC152" s="410"/>
      <c r="BQD152" s="410"/>
      <c r="BQE152" s="410"/>
      <c r="BQF152" s="410"/>
      <c r="BQG152" s="410"/>
      <c r="BQH152" s="410"/>
      <c r="BQI152" s="410"/>
      <c r="BQJ152" s="410"/>
      <c r="BQK152" s="410"/>
      <c r="BQL152" s="410"/>
      <c r="BQM152" s="410"/>
      <c r="BQN152" s="410"/>
      <c r="BQO152" s="410"/>
      <c r="BQP152" s="410"/>
      <c r="BQQ152" s="410"/>
      <c r="BQR152" s="410"/>
      <c r="BQS152" s="410"/>
      <c r="BQT152" s="410"/>
      <c r="BQU152" s="410"/>
      <c r="BQV152" s="410"/>
      <c r="BQW152" s="410"/>
      <c r="BQX152" s="410"/>
      <c r="BQY152" s="410"/>
      <c r="BQZ152" s="410"/>
      <c r="BRA152" s="410"/>
      <c r="BRB152" s="410"/>
      <c r="BRC152" s="410"/>
      <c r="BRD152" s="410"/>
      <c r="BRE152" s="410"/>
      <c r="BRF152" s="410"/>
      <c r="BRG152" s="410"/>
      <c r="BRH152" s="410"/>
      <c r="BRI152" s="410"/>
      <c r="BRJ152" s="410"/>
      <c r="BRK152" s="410"/>
      <c r="BRL152" s="410"/>
      <c r="BRM152" s="410"/>
      <c r="BRN152" s="410"/>
      <c r="BRO152" s="410"/>
      <c r="BRP152" s="410"/>
      <c r="BRQ152" s="410"/>
      <c r="BRR152" s="410"/>
      <c r="BRS152" s="410"/>
      <c r="BRT152" s="410"/>
      <c r="BRU152" s="410"/>
      <c r="BRV152" s="410"/>
      <c r="BRW152" s="410"/>
      <c r="BRX152" s="410"/>
      <c r="BRY152" s="410"/>
      <c r="BRZ152" s="410"/>
      <c r="BSA152" s="410"/>
      <c r="BSB152" s="410"/>
      <c r="BSC152" s="410"/>
      <c r="BSD152" s="410"/>
      <c r="BSE152" s="410"/>
      <c r="BSF152" s="410"/>
      <c r="BSG152" s="410"/>
      <c r="BSH152" s="410"/>
      <c r="BSI152" s="410"/>
      <c r="BSJ152" s="410"/>
      <c r="BSK152" s="410"/>
      <c r="BSL152" s="410"/>
      <c r="BSM152" s="410"/>
      <c r="BSN152" s="410"/>
      <c r="BSO152" s="410"/>
      <c r="BSP152" s="410"/>
      <c r="BSQ152" s="410"/>
      <c r="BSR152" s="410"/>
      <c r="BSS152" s="410"/>
      <c r="BST152" s="410"/>
      <c r="BSU152" s="410"/>
      <c r="BSV152" s="410"/>
      <c r="BSW152" s="410"/>
      <c r="BSX152" s="410"/>
      <c r="BSY152" s="410"/>
      <c r="BSZ152" s="410"/>
      <c r="BTA152" s="410"/>
      <c r="BTB152" s="410"/>
      <c r="BTC152" s="410"/>
      <c r="BTD152" s="410"/>
      <c r="BTE152" s="410"/>
      <c r="BTF152" s="410"/>
      <c r="BTG152" s="410"/>
      <c r="BTH152" s="410"/>
      <c r="BTI152" s="410"/>
      <c r="BTJ152" s="410"/>
      <c r="BTK152" s="410"/>
      <c r="BTL152" s="410"/>
      <c r="BTM152" s="410"/>
      <c r="BTN152" s="410"/>
      <c r="BTO152" s="410"/>
      <c r="BTP152" s="410"/>
      <c r="BTQ152" s="410"/>
      <c r="BTR152" s="410"/>
      <c r="BTS152" s="410"/>
      <c r="BTT152" s="410"/>
      <c r="BTU152" s="410"/>
      <c r="BTV152" s="410"/>
      <c r="BTW152" s="410"/>
      <c r="BTX152" s="410"/>
      <c r="BTY152" s="410"/>
      <c r="BTZ152" s="410"/>
      <c r="BUA152" s="410"/>
      <c r="BUB152" s="410"/>
      <c r="BUC152" s="410"/>
      <c r="BUD152" s="410"/>
      <c r="BUE152" s="410"/>
      <c r="BUF152" s="410"/>
      <c r="BUG152" s="410"/>
      <c r="BUH152" s="410"/>
      <c r="BUI152" s="410"/>
      <c r="BUJ152" s="410"/>
      <c r="BUK152" s="410"/>
      <c r="BUL152" s="410"/>
      <c r="BUM152" s="410"/>
      <c r="BUN152" s="410"/>
      <c r="BUO152" s="410"/>
      <c r="BUP152" s="410"/>
      <c r="BUQ152" s="410"/>
      <c r="BUR152" s="410"/>
      <c r="BUS152" s="410"/>
      <c r="BUT152" s="410"/>
      <c r="BUU152" s="410"/>
      <c r="BUV152" s="410"/>
      <c r="BUW152" s="410"/>
      <c r="BUX152" s="410"/>
      <c r="BUY152" s="410"/>
      <c r="BUZ152" s="410"/>
      <c r="BVA152" s="410"/>
      <c r="BVB152" s="410"/>
      <c r="BVC152" s="410"/>
      <c r="BVD152" s="410"/>
      <c r="BVE152" s="410"/>
      <c r="BVF152" s="410"/>
      <c r="BVG152" s="410"/>
      <c r="BVH152" s="410"/>
      <c r="BVI152" s="410"/>
      <c r="BVJ152" s="410"/>
      <c r="BVK152" s="410"/>
      <c r="BVL152" s="410"/>
      <c r="BVM152" s="410"/>
      <c r="BVN152" s="410"/>
      <c r="BVO152" s="410"/>
      <c r="BVP152" s="410"/>
      <c r="BVQ152" s="410"/>
      <c r="BVR152" s="410"/>
      <c r="BVS152" s="410"/>
      <c r="BVT152" s="410"/>
      <c r="BVU152" s="410"/>
      <c r="BVV152" s="410"/>
      <c r="BVW152" s="410"/>
      <c r="BVX152" s="410"/>
      <c r="BVY152" s="410"/>
      <c r="BVZ152" s="410"/>
      <c r="BWA152" s="410"/>
      <c r="BWB152" s="410"/>
      <c r="BWC152" s="410"/>
      <c r="BWD152" s="410"/>
      <c r="BWE152" s="410"/>
      <c r="BWF152" s="410"/>
      <c r="BWG152" s="410"/>
      <c r="BWH152" s="410"/>
      <c r="BWI152" s="410"/>
      <c r="BWJ152" s="410"/>
      <c r="BWK152" s="410"/>
      <c r="BWL152" s="410"/>
      <c r="BWM152" s="410"/>
      <c r="BWN152" s="410"/>
      <c r="BWO152" s="410"/>
      <c r="BWP152" s="410"/>
      <c r="BWQ152" s="410"/>
      <c r="BWR152" s="410"/>
      <c r="BWS152" s="410"/>
      <c r="BWT152" s="410"/>
      <c r="BWU152" s="410"/>
      <c r="BWV152" s="410"/>
      <c r="BWW152" s="410"/>
      <c r="BWX152" s="410"/>
      <c r="BWY152" s="410"/>
      <c r="BWZ152" s="410"/>
      <c r="BXA152" s="410"/>
      <c r="BXB152" s="410"/>
      <c r="BXC152" s="410"/>
      <c r="BXD152" s="410"/>
      <c r="BXE152" s="410"/>
      <c r="BXF152" s="410"/>
      <c r="BXG152" s="410"/>
      <c r="BXH152" s="410"/>
      <c r="BXI152" s="410"/>
      <c r="BXJ152" s="410"/>
      <c r="BXK152" s="410"/>
      <c r="BXL152" s="410"/>
      <c r="BXM152" s="410"/>
      <c r="BXN152" s="410"/>
      <c r="BXO152" s="410"/>
      <c r="BXP152" s="410"/>
      <c r="BXQ152" s="410"/>
      <c r="BXR152" s="410"/>
      <c r="BXS152" s="410"/>
      <c r="BXT152" s="410"/>
      <c r="BXU152" s="410"/>
      <c r="BXV152" s="410"/>
      <c r="BXW152" s="410"/>
      <c r="BXX152" s="410"/>
      <c r="BXY152" s="410"/>
      <c r="BXZ152" s="410"/>
      <c r="BYA152" s="410"/>
      <c r="BYB152" s="410"/>
      <c r="BYC152" s="410"/>
      <c r="BYD152" s="410"/>
      <c r="BYE152" s="410"/>
      <c r="BYF152" s="410"/>
      <c r="BYG152" s="410"/>
      <c r="BYH152" s="410"/>
      <c r="BYI152" s="410"/>
      <c r="BYJ152" s="410"/>
      <c r="BYK152" s="410"/>
      <c r="BYL152" s="410"/>
      <c r="BYM152" s="410"/>
      <c r="BYN152" s="410"/>
      <c r="BYO152" s="410"/>
      <c r="BYP152" s="410"/>
      <c r="BYQ152" s="410"/>
      <c r="BYR152" s="410"/>
      <c r="BYS152" s="410"/>
      <c r="BYT152" s="410"/>
      <c r="BYU152" s="410"/>
      <c r="BYV152" s="410"/>
      <c r="BYW152" s="410"/>
      <c r="BYX152" s="410"/>
      <c r="BYY152" s="410"/>
      <c r="BYZ152" s="410"/>
      <c r="BZA152" s="410"/>
      <c r="BZB152" s="410"/>
      <c r="BZC152" s="410"/>
      <c r="BZD152" s="410"/>
      <c r="BZE152" s="410"/>
      <c r="BZF152" s="410"/>
      <c r="BZG152" s="410"/>
      <c r="BZH152" s="410"/>
      <c r="BZI152" s="410"/>
      <c r="BZJ152" s="410"/>
      <c r="BZK152" s="410"/>
      <c r="BZL152" s="410"/>
      <c r="BZM152" s="410"/>
      <c r="BZN152" s="410"/>
      <c r="BZO152" s="410"/>
      <c r="BZP152" s="410"/>
      <c r="BZQ152" s="410"/>
      <c r="BZR152" s="410"/>
      <c r="BZS152" s="410"/>
      <c r="BZT152" s="410"/>
      <c r="BZU152" s="410"/>
      <c r="BZV152" s="410"/>
      <c r="BZW152" s="410"/>
      <c r="BZX152" s="410"/>
      <c r="BZY152" s="410"/>
      <c r="BZZ152" s="410"/>
      <c r="CAA152" s="410"/>
      <c r="CAB152" s="410"/>
      <c r="CAC152" s="410"/>
      <c r="CAD152" s="410"/>
      <c r="CAE152" s="410"/>
      <c r="CAF152" s="410"/>
      <c r="CAG152" s="410"/>
      <c r="CAH152" s="410"/>
      <c r="CAI152" s="410"/>
      <c r="CAJ152" s="410"/>
      <c r="CAK152" s="410"/>
      <c r="CAL152" s="410"/>
      <c r="CAM152" s="410"/>
      <c r="CAN152" s="410"/>
      <c r="CAO152" s="410"/>
      <c r="CAP152" s="410"/>
      <c r="CAQ152" s="410"/>
      <c r="CAR152" s="410"/>
      <c r="CAS152" s="410"/>
      <c r="CAT152" s="410"/>
      <c r="CAU152" s="410"/>
      <c r="CAV152" s="410"/>
      <c r="CAW152" s="410"/>
      <c r="CAX152" s="410"/>
      <c r="CAY152" s="410"/>
      <c r="CAZ152" s="410"/>
      <c r="CBA152" s="410"/>
      <c r="CBB152" s="410"/>
      <c r="CBC152" s="410"/>
      <c r="CBD152" s="410"/>
      <c r="CBE152" s="410"/>
      <c r="CBF152" s="410"/>
      <c r="CBG152" s="410"/>
      <c r="CBH152" s="410"/>
      <c r="CBI152" s="410"/>
      <c r="CBJ152" s="410"/>
      <c r="CBK152" s="410"/>
      <c r="CBL152" s="410"/>
      <c r="CBM152" s="410"/>
      <c r="CBN152" s="410"/>
      <c r="CBO152" s="410"/>
      <c r="CBP152" s="410"/>
      <c r="CBQ152" s="410"/>
      <c r="CBR152" s="410"/>
      <c r="CBS152" s="410"/>
      <c r="CBT152" s="410"/>
      <c r="CBU152" s="410"/>
      <c r="CBV152" s="410"/>
      <c r="CBW152" s="410"/>
      <c r="CBX152" s="410"/>
      <c r="CBY152" s="410"/>
      <c r="CBZ152" s="410"/>
      <c r="CCA152" s="410"/>
      <c r="CCB152" s="410"/>
      <c r="CCC152" s="410"/>
      <c r="CCD152" s="410"/>
      <c r="CCE152" s="410"/>
      <c r="CCF152" s="410"/>
      <c r="CCG152" s="410"/>
      <c r="CCH152" s="410"/>
      <c r="CCI152" s="410"/>
      <c r="CCJ152" s="410"/>
      <c r="CCK152" s="410"/>
      <c r="CCL152" s="410"/>
      <c r="CCM152" s="410"/>
      <c r="CCN152" s="410"/>
      <c r="CCO152" s="410"/>
      <c r="CCP152" s="410"/>
      <c r="CCQ152" s="410"/>
      <c r="CCR152" s="410"/>
      <c r="CCS152" s="410"/>
      <c r="CCT152" s="410"/>
      <c r="CCU152" s="410"/>
      <c r="CCV152" s="410"/>
      <c r="CCW152" s="410"/>
      <c r="CCX152" s="410"/>
      <c r="CCY152" s="410"/>
      <c r="CCZ152" s="410"/>
      <c r="CDA152" s="410"/>
      <c r="CDB152" s="410"/>
      <c r="CDC152" s="410"/>
      <c r="CDD152" s="410"/>
      <c r="CDE152" s="410"/>
      <c r="CDF152" s="410"/>
      <c r="CDG152" s="410"/>
      <c r="CDH152" s="410"/>
      <c r="CDI152" s="410"/>
      <c r="CDJ152" s="410"/>
      <c r="CDK152" s="410"/>
      <c r="CDL152" s="410"/>
      <c r="CDM152" s="410"/>
      <c r="CDN152" s="410"/>
      <c r="CDO152" s="410"/>
      <c r="CDP152" s="410"/>
      <c r="CDQ152" s="410"/>
      <c r="CDR152" s="410"/>
      <c r="CDS152" s="410"/>
      <c r="CDT152" s="410"/>
      <c r="CDU152" s="410"/>
      <c r="CDV152" s="410"/>
      <c r="CDW152" s="410"/>
      <c r="CDX152" s="410"/>
      <c r="CDY152" s="410"/>
      <c r="CDZ152" s="410"/>
      <c r="CEA152" s="410"/>
      <c r="CEB152" s="410"/>
      <c r="CEC152" s="410"/>
      <c r="CED152" s="410"/>
      <c r="CEE152" s="410"/>
      <c r="CEF152" s="410"/>
      <c r="CEG152" s="410"/>
      <c r="CEH152" s="410"/>
      <c r="CEI152" s="410"/>
      <c r="CEJ152" s="410"/>
      <c r="CEK152" s="410"/>
      <c r="CEL152" s="410"/>
      <c r="CEM152" s="410"/>
      <c r="CEN152" s="410"/>
      <c r="CEO152" s="410"/>
      <c r="CEP152" s="410"/>
      <c r="CEQ152" s="410"/>
      <c r="CER152" s="410"/>
      <c r="CES152" s="410"/>
      <c r="CET152" s="410"/>
      <c r="CEU152" s="410"/>
      <c r="CEV152" s="410"/>
      <c r="CEW152" s="410"/>
      <c r="CEX152" s="410"/>
      <c r="CEY152" s="410"/>
      <c r="CEZ152" s="410"/>
      <c r="CFA152" s="410"/>
      <c r="CFB152" s="410"/>
      <c r="CFC152" s="410"/>
      <c r="CFD152" s="410"/>
      <c r="CFE152" s="410"/>
      <c r="CFF152" s="410"/>
      <c r="CFG152" s="410"/>
      <c r="CFH152" s="410"/>
      <c r="CFI152" s="410"/>
      <c r="CFJ152" s="410"/>
      <c r="CFK152" s="410"/>
      <c r="CFL152" s="410"/>
      <c r="CFM152" s="410"/>
      <c r="CFN152" s="410"/>
      <c r="CFO152" s="410"/>
      <c r="CFP152" s="410"/>
      <c r="CFQ152" s="410"/>
      <c r="CFR152" s="410"/>
      <c r="CFS152" s="410"/>
      <c r="CFT152" s="410"/>
      <c r="CFU152" s="410"/>
      <c r="CFV152" s="410"/>
      <c r="CFW152" s="410"/>
      <c r="CFX152" s="410"/>
      <c r="CFY152" s="410"/>
      <c r="CFZ152" s="410"/>
      <c r="CGA152" s="410"/>
      <c r="CGB152" s="410"/>
      <c r="CGC152" s="410"/>
      <c r="CGD152" s="410"/>
      <c r="CGE152" s="410"/>
      <c r="CGF152" s="410"/>
      <c r="CGG152" s="410"/>
      <c r="CGH152" s="410"/>
      <c r="CGI152" s="410"/>
      <c r="CGJ152" s="410"/>
      <c r="CGK152" s="410"/>
      <c r="CGL152" s="410"/>
      <c r="CGM152" s="410"/>
      <c r="CGN152" s="410"/>
      <c r="CGO152" s="410"/>
      <c r="CGP152" s="410"/>
      <c r="CGQ152" s="410"/>
      <c r="CGR152" s="410"/>
      <c r="CGS152" s="410"/>
      <c r="CGT152" s="410"/>
      <c r="CGU152" s="410"/>
      <c r="CGV152" s="410"/>
      <c r="CGW152" s="410"/>
      <c r="CGX152" s="410"/>
      <c r="CGY152" s="410"/>
      <c r="CGZ152" s="410"/>
      <c r="CHA152" s="410"/>
      <c r="CHB152" s="410"/>
      <c r="CHC152" s="410"/>
      <c r="CHD152" s="410"/>
      <c r="CHE152" s="410"/>
      <c r="CHF152" s="410"/>
      <c r="CHG152" s="410"/>
      <c r="CHH152" s="410"/>
      <c r="CHI152" s="410"/>
      <c r="CHJ152" s="410"/>
      <c r="CHK152" s="410"/>
      <c r="CHL152" s="410"/>
      <c r="CHM152" s="410"/>
      <c r="CHN152" s="410"/>
      <c r="CHO152" s="410"/>
      <c r="CHP152" s="410"/>
      <c r="CHQ152" s="410"/>
      <c r="CHR152" s="410"/>
      <c r="CHS152" s="410"/>
      <c r="CHT152" s="410"/>
      <c r="CHU152" s="410"/>
      <c r="CHV152" s="410"/>
      <c r="CHW152" s="410"/>
      <c r="CHX152" s="410"/>
      <c r="CHY152" s="410"/>
      <c r="CHZ152" s="410"/>
      <c r="CIA152" s="410"/>
      <c r="CIB152" s="410"/>
      <c r="CIC152" s="410"/>
      <c r="CID152" s="410"/>
      <c r="CIE152" s="410"/>
      <c r="CIF152" s="410"/>
      <c r="CIG152" s="410"/>
      <c r="CIH152" s="410"/>
      <c r="CII152" s="410"/>
      <c r="CIJ152" s="410"/>
      <c r="CIK152" s="410"/>
      <c r="CIL152" s="410"/>
      <c r="CIM152" s="410"/>
      <c r="CIN152" s="410"/>
      <c r="CIO152" s="410"/>
      <c r="CIP152" s="410"/>
      <c r="CIQ152" s="410"/>
      <c r="CIR152" s="410"/>
      <c r="CIS152" s="410"/>
      <c r="CIT152" s="410"/>
      <c r="CIU152" s="410"/>
      <c r="CIV152" s="410"/>
      <c r="CIW152" s="410"/>
      <c r="CIX152" s="410"/>
      <c r="CIY152" s="410"/>
      <c r="CIZ152" s="410"/>
      <c r="CJA152" s="410"/>
      <c r="CJB152" s="410"/>
      <c r="CJC152" s="410"/>
      <c r="CJD152" s="410"/>
      <c r="CJE152" s="410"/>
      <c r="CJF152" s="410"/>
      <c r="CJG152" s="410"/>
      <c r="CJH152" s="410"/>
      <c r="CJI152" s="410"/>
      <c r="CJJ152" s="410"/>
      <c r="CJK152" s="410"/>
      <c r="CJL152" s="410"/>
      <c r="CJM152" s="410"/>
      <c r="CJN152" s="410"/>
      <c r="CJO152" s="410"/>
      <c r="CJP152" s="410"/>
      <c r="CJQ152" s="410"/>
      <c r="CJR152" s="410"/>
      <c r="CJS152" s="410"/>
      <c r="CJT152" s="410"/>
      <c r="CJU152" s="410"/>
      <c r="CJV152" s="410"/>
      <c r="CJW152" s="410"/>
      <c r="CJX152" s="410"/>
      <c r="CJY152" s="410"/>
      <c r="CJZ152" s="410"/>
      <c r="CKA152" s="410"/>
      <c r="CKB152" s="410"/>
      <c r="CKC152" s="410"/>
      <c r="CKD152" s="410"/>
      <c r="CKE152" s="410"/>
      <c r="CKF152" s="410"/>
      <c r="CKG152" s="410"/>
      <c r="CKH152" s="410"/>
      <c r="CKI152" s="410"/>
      <c r="CKJ152" s="410"/>
      <c r="CKK152" s="410"/>
      <c r="CKL152" s="410"/>
      <c r="CKM152" s="410"/>
      <c r="CKN152" s="410"/>
      <c r="CKO152" s="410"/>
      <c r="CKP152" s="410"/>
      <c r="CKQ152" s="410"/>
      <c r="CKR152" s="410"/>
      <c r="CKS152" s="410"/>
      <c r="CKT152" s="410"/>
      <c r="CKU152" s="410"/>
      <c r="CKV152" s="410"/>
      <c r="CKW152" s="410"/>
      <c r="CKX152" s="410"/>
      <c r="CKY152" s="410"/>
      <c r="CKZ152" s="410"/>
      <c r="CLA152" s="410"/>
      <c r="CLB152" s="410"/>
      <c r="CLC152" s="410"/>
      <c r="CLD152" s="410"/>
      <c r="CLE152" s="410"/>
      <c r="CLF152" s="410"/>
      <c r="CLG152" s="410"/>
      <c r="CLH152" s="410"/>
      <c r="CLI152" s="410"/>
      <c r="CLJ152" s="410"/>
      <c r="CLK152" s="410"/>
      <c r="CLL152" s="410"/>
      <c r="CLM152" s="410"/>
      <c r="CLN152" s="410"/>
      <c r="CLO152" s="410"/>
      <c r="CLP152" s="410"/>
      <c r="CLQ152" s="410"/>
      <c r="CLR152" s="410"/>
      <c r="CLS152" s="410"/>
      <c r="CLT152" s="410"/>
      <c r="CLU152" s="410"/>
      <c r="CLV152" s="410"/>
      <c r="CLW152" s="410"/>
      <c r="CLX152" s="410"/>
      <c r="CLY152" s="410"/>
      <c r="CLZ152" s="410"/>
      <c r="CMA152" s="410"/>
      <c r="CMB152" s="410"/>
      <c r="CMC152" s="410"/>
      <c r="CMD152" s="410"/>
      <c r="CME152" s="410"/>
      <c r="CMF152" s="410"/>
      <c r="CMG152" s="410"/>
      <c r="CMH152" s="410"/>
      <c r="CMI152" s="410"/>
      <c r="CMJ152" s="410"/>
      <c r="CMK152" s="410"/>
      <c r="CML152" s="410"/>
      <c r="CMM152" s="410"/>
      <c r="CMN152" s="410"/>
      <c r="CMO152" s="410"/>
      <c r="CMP152" s="410"/>
      <c r="CMQ152" s="410"/>
      <c r="CMR152" s="410"/>
      <c r="CMS152" s="410"/>
      <c r="CMT152" s="410"/>
      <c r="CMU152" s="410"/>
      <c r="CMV152" s="410"/>
      <c r="CMW152" s="410"/>
      <c r="CMX152" s="410"/>
      <c r="CMY152" s="410"/>
      <c r="CMZ152" s="410"/>
      <c r="CNA152" s="410"/>
      <c r="CNB152" s="410"/>
      <c r="CNC152" s="410"/>
      <c r="CND152" s="410"/>
      <c r="CNE152" s="410"/>
      <c r="CNF152" s="410"/>
      <c r="CNG152" s="410"/>
      <c r="CNH152" s="410"/>
      <c r="CNI152" s="410"/>
      <c r="CNJ152" s="410"/>
      <c r="CNK152" s="410"/>
      <c r="CNL152" s="410"/>
      <c r="CNM152" s="410"/>
      <c r="CNN152" s="410"/>
      <c r="CNO152" s="410"/>
      <c r="CNP152" s="410"/>
      <c r="CNQ152" s="410"/>
      <c r="CNR152" s="410"/>
      <c r="CNS152" s="410"/>
      <c r="CNT152" s="410"/>
      <c r="CNU152" s="410"/>
      <c r="CNV152" s="410"/>
      <c r="CNW152" s="410"/>
      <c r="CNX152" s="410"/>
      <c r="CNY152" s="410"/>
      <c r="CNZ152" s="410"/>
      <c r="COA152" s="410"/>
      <c r="COB152" s="410"/>
      <c r="COC152" s="410"/>
      <c r="COD152" s="410"/>
      <c r="COE152" s="410"/>
      <c r="COF152" s="410"/>
      <c r="COG152" s="410"/>
      <c r="COH152" s="410"/>
      <c r="COI152" s="410"/>
      <c r="COJ152" s="410"/>
      <c r="COK152" s="410"/>
      <c r="COL152" s="410"/>
      <c r="COM152" s="410"/>
      <c r="CON152" s="410"/>
      <c r="COO152" s="410"/>
      <c r="COP152" s="410"/>
      <c r="COQ152" s="410"/>
      <c r="COR152" s="410"/>
      <c r="COS152" s="410"/>
      <c r="COT152" s="410"/>
      <c r="COU152" s="410"/>
      <c r="COV152" s="410"/>
      <c r="COW152" s="410"/>
      <c r="COX152" s="410"/>
      <c r="COY152" s="410"/>
      <c r="COZ152" s="410"/>
      <c r="CPA152" s="410"/>
      <c r="CPB152" s="410"/>
      <c r="CPC152" s="410"/>
      <c r="CPD152" s="410"/>
      <c r="CPE152" s="410"/>
      <c r="CPF152" s="410"/>
      <c r="CPG152" s="410"/>
      <c r="CPH152" s="410"/>
      <c r="CPI152" s="410"/>
      <c r="CPJ152" s="410"/>
      <c r="CPK152" s="410"/>
      <c r="CPL152" s="410"/>
      <c r="CPM152" s="410"/>
      <c r="CPN152" s="410"/>
      <c r="CPO152" s="410"/>
      <c r="CPP152" s="410"/>
      <c r="CPQ152" s="410"/>
      <c r="CPR152" s="410"/>
      <c r="CPS152" s="410"/>
      <c r="CPT152" s="410"/>
      <c r="CPU152" s="410"/>
      <c r="CPV152" s="410"/>
      <c r="CPW152" s="410"/>
      <c r="CPX152" s="410"/>
      <c r="CPY152" s="410"/>
      <c r="CPZ152" s="410"/>
      <c r="CQA152" s="410"/>
      <c r="CQB152" s="410"/>
      <c r="CQC152" s="410"/>
      <c r="CQD152" s="410"/>
      <c r="CQE152" s="410"/>
      <c r="CQF152" s="410"/>
      <c r="CQG152" s="410"/>
      <c r="CQH152" s="410"/>
      <c r="CQI152" s="410"/>
      <c r="CQJ152" s="410"/>
      <c r="CQK152" s="410"/>
      <c r="CQL152" s="410"/>
      <c r="CQM152" s="410"/>
      <c r="CQN152" s="410"/>
      <c r="CQO152" s="410"/>
      <c r="CQP152" s="410"/>
      <c r="CQQ152" s="410"/>
      <c r="CQR152" s="410"/>
      <c r="CQS152" s="410"/>
      <c r="CQT152" s="410"/>
      <c r="CQU152" s="410"/>
      <c r="CQV152" s="410"/>
      <c r="CQW152" s="410"/>
      <c r="CQX152" s="410"/>
      <c r="CQY152" s="410"/>
      <c r="CQZ152" s="410"/>
      <c r="CRA152" s="410"/>
      <c r="CRB152" s="410"/>
      <c r="CRC152" s="410"/>
      <c r="CRD152" s="410"/>
      <c r="CRE152" s="410"/>
      <c r="CRF152" s="410"/>
      <c r="CRG152" s="410"/>
      <c r="CRH152" s="410"/>
      <c r="CRI152" s="410"/>
      <c r="CRJ152" s="410"/>
      <c r="CRK152" s="410"/>
      <c r="CRL152" s="410"/>
      <c r="CRM152" s="410"/>
      <c r="CRN152" s="410"/>
      <c r="CRO152" s="410"/>
      <c r="CRP152" s="410"/>
      <c r="CRQ152" s="410"/>
      <c r="CRR152" s="410"/>
      <c r="CRS152" s="410"/>
      <c r="CRT152" s="410"/>
      <c r="CRU152" s="410"/>
      <c r="CRV152" s="410"/>
      <c r="CRW152" s="410"/>
      <c r="CRX152" s="410"/>
      <c r="CRY152" s="410"/>
      <c r="CRZ152" s="410"/>
      <c r="CSA152" s="410"/>
      <c r="CSB152" s="410"/>
      <c r="CSC152" s="410"/>
      <c r="CSD152" s="410"/>
      <c r="CSE152" s="410"/>
      <c r="CSF152" s="410"/>
      <c r="CSG152" s="410"/>
      <c r="CSH152" s="410"/>
      <c r="CSI152" s="410"/>
      <c r="CSJ152" s="410"/>
      <c r="CSK152" s="410"/>
      <c r="CSL152" s="410"/>
      <c r="CSM152" s="410"/>
      <c r="CSN152" s="410"/>
      <c r="CSO152" s="410"/>
      <c r="CSP152" s="410"/>
      <c r="CSQ152" s="410"/>
      <c r="CSR152" s="410"/>
      <c r="CSS152" s="410"/>
      <c r="CST152" s="410"/>
      <c r="CSU152" s="410"/>
      <c r="CSV152" s="410"/>
      <c r="CSW152" s="410"/>
      <c r="CSX152" s="410"/>
      <c r="CSY152" s="410"/>
      <c r="CSZ152" s="410"/>
      <c r="CTA152" s="410"/>
      <c r="CTB152" s="410"/>
      <c r="CTC152" s="410"/>
      <c r="CTD152" s="410"/>
      <c r="CTE152" s="410"/>
      <c r="CTF152" s="410"/>
      <c r="CTG152" s="410"/>
      <c r="CTH152" s="410"/>
      <c r="CTI152" s="410"/>
      <c r="CTJ152" s="410"/>
      <c r="CTK152" s="410"/>
      <c r="CTL152" s="410"/>
      <c r="CTM152" s="410"/>
      <c r="CTN152" s="410"/>
      <c r="CTO152" s="410"/>
      <c r="CTP152" s="410"/>
      <c r="CTQ152" s="410"/>
      <c r="CTR152" s="410"/>
      <c r="CTS152" s="410"/>
      <c r="CTT152" s="410"/>
      <c r="CTU152" s="410"/>
      <c r="CTV152" s="410"/>
      <c r="CTW152" s="410"/>
      <c r="CTX152" s="410"/>
      <c r="CTY152" s="410"/>
      <c r="CTZ152" s="410"/>
      <c r="CUA152" s="410"/>
      <c r="CUB152" s="410"/>
      <c r="CUC152" s="410"/>
      <c r="CUD152" s="410"/>
      <c r="CUE152" s="410"/>
      <c r="CUF152" s="410"/>
      <c r="CUG152" s="410"/>
      <c r="CUH152" s="410"/>
      <c r="CUI152" s="410"/>
      <c r="CUJ152" s="410"/>
      <c r="CUK152" s="410"/>
      <c r="CUL152" s="410"/>
      <c r="CUM152" s="410"/>
      <c r="CUN152" s="410"/>
      <c r="CUO152" s="410"/>
      <c r="CUP152" s="410"/>
      <c r="CUQ152" s="410"/>
      <c r="CUR152" s="410"/>
      <c r="CUS152" s="410"/>
      <c r="CUT152" s="410"/>
      <c r="CUU152" s="410"/>
      <c r="CUV152" s="410"/>
      <c r="CUW152" s="410"/>
      <c r="CUX152" s="410"/>
      <c r="CUY152" s="410"/>
      <c r="CUZ152" s="410"/>
      <c r="CVA152" s="410"/>
      <c r="CVB152" s="410"/>
      <c r="CVC152" s="410"/>
      <c r="CVD152" s="410"/>
      <c r="CVE152" s="410"/>
      <c r="CVF152" s="410"/>
      <c r="CVG152" s="410"/>
      <c r="CVH152" s="410"/>
      <c r="CVI152" s="410"/>
      <c r="CVJ152" s="410"/>
      <c r="CVK152" s="410"/>
      <c r="CVL152" s="410"/>
      <c r="CVM152" s="410"/>
      <c r="CVN152" s="410"/>
      <c r="CVO152" s="410"/>
      <c r="CVP152" s="410"/>
      <c r="CVQ152" s="410"/>
      <c r="CVR152" s="410"/>
      <c r="CVS152" s="410"/>
      <c r="CVT152" s="410"/>
      <c r="CVU152" s="410"/>
      <c r="CVV152" s="410"/>
      <c r="CVW152" s="410"/>
      <c r="CVX152" s="410"/>
      <c r="CVY152" s="410"/>
      <c r="CVZ152" s="410"/>
      <c r="CWA152" s="410"/>
      <c r="CWB152" s="410"/>
      <c r="CWC152" s="410"/>
      <c r="CWD152" s="410"/>
      <c r="CWE152" s="410"/>
      <c r="CWF152" s="410"/>
      <c r="CWG152" s="410"/>
      <c r="CWH152" s="410"/>
      <c r="CWI152" s="410"/>
      <c r="CWJ152" s="410"/>
      <c r="CWK152" s="410"/>
      <c r="CWL152" s="410"/>
      <c r="CWM152" s="410"/>
      <c r="CWN152" s="410"/>
      <c r="CWO152" s="410"/>
      <c r="CWP152" s="410"/>
      <c r="CWQ152" s="410"/>
      <c r="CWR152" s="410"/>
      <c r="CWS152" s="410"/>
      <c r="CWT152" s="410"/>
      <c r="CWU152" s="410"/>
      <c r="CWV152" s="410"/>
      <c r="CWW152" s="410"/>
      <c r="CWX152" s="410"/>
      <c r="CWY152" s="410"/>
      <c r="CWZ152" s="410"/>
      <c r="CXA152" s="410"/>
      <c r="CXB152" s="410"/>
      <c r="CXC152" s="410"/>
      <c r="CXD152" s="410"/>
      <c r="CXE152" s="410"/>
      <c r="CXF152" s="410"/>
      <c r="CXG152" s="410"/>
      <c r="CXH152" s="410"/>
      <c r="CXI152" s="410"/>
      <c r="CXJ152" s="410"/>
      <c r="CXK152" s="410"/>
      <c r="CXL152" s="410"/>
      <c r="CXM152" s="410"/>
      <c r="CXN152" s="410"/>
      <c r="CXO152" s="410"/>
      <c r="CXP152" s="410"/>
      <c r="CXQ152" s="410"/>
      <c r="CXR152" s="410"/>
      <c r="CXS152" s="410"/>
      <c r="CXT152" s="410"/>
      <c r="CXU152" s="410"/>
      <c r="CXV152" s="410"/>
      <c r="CXW152" s="410"/>
      <c r="CXX152" s="410"/>
      <c r="CXY152" s="410"/>
      <c r="CXZ152" s="410"/>
      <c r="CYA152" s="410"/>
      <c r="CYB152" s="410"/>
      <c r="CYC152" s="410"/>
      <c r="CYD152" s="410"/>
      <c r="CYE152" s="410"/>
      <c r="CYF152" s="410"/>
      <c r="CYG152" s="410"/>
      <c r="CYH152" s="410"/>
      <c r="CYI152" s="410"/>
      <c r="CYJ152" s="410"/>
      <c r="CYK152" s="410"/>
      <c r="CYL152" s="410"/>
      <c r="CYM152" s="410"/>
      <c r="CYN152" s="410"/>
      <c r="CYO152" s="410"/>
      <c r="CYP152" s="410"/>
      <c r="CYQ152" s="410"/>
      <c r="CYR152" s="410"/>
      <c r="CYS152" s="410"/>
      <c r="CYT152" s="410"/>
      <c r="CYU152" s="410"/>
      <c r="CYV152" s="410"/>
      <c r="CYW152" s="410"/>
      <c r="CYX152" s="410"/>
      <c r="CYY152" s="410"/>
      <c r="CYZ152" s="410"/>
      <c r="CZA152" s="410"/>
      <c r="CZB152" s="410"/>
      <c r="CZC152" s="410"/>
      <c r="CZD152" s="410"/>
      <c r="CZE152" s="410"/>
      <c r="CZF152" s="410"/>
      <c r="CZG152" s="410"/>
      <c r="CZH152" s="410"/>
      <c r="CZI152" s="410"/>
      <c r="CZJ152" s="410"/>
      <c r="CZK152" s="410"/>
      <c r="CZL152" s="410"/>
      <c r="CZM152" s="410"/>
      <c r="CZN152" s="410"/>
      <c r="CZO152" s="410"/>
      <c r="CZP152" s="410"/>
      <c r="CZQ152" s="410"/>
      <c r="CZR152" s="410"/>
      <c r="CZS152" s="410"/>
      <c r="CZT152" s="410"/>
      <c r="CZU152" s="410"/>
      <c r="CZV152" s="410"/>
      <c r="CZW152" s="410"/>
      <c r="CZX152" s="410"/>
      <c r="CZY152" s="410"/>
      <c r="CZZ152" s="410"/>
      <c r="DAA152" s="410"/>
      <c r="DAB152" s="410"/>
      <c r="DAC152" s="410"/>
      <c r="DAD152" s="410"/>
      <c r="DAE152" s="410"/>
      <c r="DAF152" s="410"/>
      <c r="DAG152" s="410"/>
      <c r="DAH152" s="410"/>
      <c r="DAI152" s="410"/>
      <c r="DAJ152" s="410"/>
      <c r="DAK152" s="410"/>
      <c r="DAL152" s="410"/>
      <c r="DAM152" s="410"/>
      <c r="DAN152" s="410"/>
      <c r="DAO152" s="410"/>
      <c r="DAP152" s="410"/>
      <c r="DAQ152" s="410"/>
      <c r="DAR152" s="410"/>
      <c r="DAS152" s="410"/>
      <c r="DAT152" s="410"/>
      <c r="DAU152" s="410"/>
      <c r="DAV152" s="410"/>
      <c r="DAW152" s="410"/>
      <c r="DAX152" s="410"/>
      <c r="DAY152" s="410"/>
      <c r="DAZ152" s="410"/>
      <c r="DBA152" s="410"/>
      <c r="DBB152" s="410"/>
      <c r="DBC152" s="410"/>
      <c r="DBD152" s="410"/>
      <c r="DBE152" s="410"/>
      <c r="DBF152" s="410"/>
      <c r="DBG152" s="410"/>
      <c r="DBH152" s="410"/>
      <c r="DBI152" s="410"/>
      <c r="DBJ152" s="410"/>
      <c r="DBK152" s="410"/>
      <c r="DBL152" s="410"/>
      <c r="DBM152" s="410"/>
      <c r="DBN152" s="410"/>
      <c r="DBO152" s="410"/>
      <c r="DBP152" s="410"/>
      <c r="DBQ152" s="410"/>
      <c r="DBR152" s="410"/>
      <c r="DBS152" s="410"/>
      <c r="DBT152" s="410"/>
      <c r="DBU152" s="410"/>
      <c r="DBV152" s="410"/>
      <c r="DBW152" s="410"/>
      <c r="DBX152" s="410"/>
      <c r="DBY152" s="410"/>
      <c r="DBZ152" s="410"/>
      <c r="DCA152" s="410"/>
      <c r="DCB152" s="410"/>
      <c r="DCC152" s="410"/>
      <c r="DCD152" s="410"/>
      <c r="DCE152" s="410"/>
      <c r="DCF152" s="410"/>
      <c r="DCG152" s="410"/>
      <c r="DCH152" s="410"/>
      <c r="DCI152" s="410"/>
      <c r="DCJ152" s="410"/>
      <c r="DCK152" s="410"/>
      <c r="DCL152" s="410"/>
      <c r="DCM152" s="410"/>
      <c r="DCN152" s="410"/>
      <c r="DCO152" s="410"/>
      <c r="DCP152" s="410"/>
      <c r="DCQ152" s="410"/>
      <c r="DCR152" s="410"/>
      <c r="DCS152" s="410"/>
      <c r="DCT152" s="410"/>
      <c r="DCU152" s="410"/>
      <c r="DCV152" s="410"/>
      <c r="DCW152" s="410"/>
      <c r="DCX152" s="410"/>
      <c r="DCY152" s="410"/>
      <c r="DCZ152" s="410"/>
      <c r="DDA152" s="410"/>
      <c r="DDB152" s="410"/>
      <c r="DDC152" s="410"/>
      <c r="DDD152" s="410"/>
      <c r="DDE152" s="410"/>
      <c r="DDF152" s="410"/>
      <c r="DDG152" s="410"/>
      <c r="DDH152" s="410"/>
      <c r="DDI152" s="410"/>
      <c r="DDJ152" s="410"/>
      <c r="DDK152" s="410"/>
      <c r="DDL152" s="410"/>
      <c r="DDM152" s="410"/>
      <c r="DDN152" s="410"/>
      <c r="DDO152" s="410"/>
      <c r="DDP152" s="410"/>
      <c r="DDQ152" s="410"/>
      <c r="DDR152" s="410"/>
      <c r="DDS152" s="410"/>
      <c r="DDT152" s="410"/>
      <c r="DDU152" s="410"/>
      <c r="DDV152" s="410"/>
      <c r="DDW152" s="410"/>
      <c r="DDX152" s="410"/>
      <c r="DDY152" s="410"/>
      <c r="DDZ152" s="410"/>
      <c r="DEA152" s="410"/>
      <c r="DEB152" s="410"/>
      <c r="DEC152" s="410"/>
      <c r="DED152" s="410"/>
      <c r="DEE152" s="410"/>
      <c r="DEF152" s="410"/>
      <c r="DEG152" s="410"/>
      <c r="DEH152" s="410"/>
      <c r="DEI152" s="410"/>
      <c r="DEJ152" s="410"/>
      <c r="DEK152" s="410"/>
      <c r="DEL152" s="410"/>
      <c r="DEM152" s="410"/>
      <c r="DEN152" s="410"/>
      <c r="DEO152" s="410"/>
      <c r="DEP152" s="410"/>
      <c r="DEQ152" s="410"/>
      <c r="DER152" s="410"/>
      <c r="DES152" s="410"/>
      <c r="DET152" s="410"/>
      <c r="DEU152" s="410"/>
      <c r="DEV152" s="410"/>
      <c r="DEW152" s="410"/>
      <c r="DEX152" s="410"/>
      <c r="DEY152" s="410"/>
      <c r="DEZ152" s="410"/>
      <c r="DFA152" s="410"/>
      <c r="DFB152" s="410"/>
      <c r="DFC152" s="410"/>
      <c r="DFD152" s="410"/>
      <c r="DFE152" s="410"/>
      <c r="DFF152" s="410"/>
      <c r="DFG152" s="410"/>
      <c r="DFH152" s="410"/>
      <c r="DFI152" s="410"/>
      <c r="DFJ152" s="410"/>
      <c r="DFK152" s="410"/>
      <c r="DFL152" s="410"/>
      <c r="DFM152" s="410"/>
      <c r="DFN152" s="410"/>
      <c r="DFO152" s="410"/>
      <c r="DFP152" s="410"/>
      <c r="DFQ152" s="410"/>
      <c r="DFR152" s="410"/>
      <c r="DFS152" s="410"/>
      <c r="DFT152" s="410"/>
      <c r="DFU152" s="410"/>
      <c r="DFV152" s="410"/>
      <c r="DFW152" s="410"/>
      <c r="DFX152" s="410"/>
      <c r="DFY152" s="410"/>
      <c r="DFZ152" s="410"/>
      <c r="DGA152" s="410"/>
      <c r="DGB152" s="410"/>
      <c r="DGC152" s="410"/>
      <c r="DGD152" s="410"/>
      <c r="DGE152" s="410"/>
      <c r="DGF152" s="410"/>
      <c r="DGG152" s="410"/>
      <c r="DGH152" s="410"/>
      <c r="DGI152" s="410"/>
      <c r="DGJ152" s="410"/>
      <c r="DGK152" s="410"/>
      <c r="DGL152" s="410"/>
      <c r="DGM152" s="410"/>
      <c r="DGN152" s="410"/>
      <c r="DGO152" s="410"/>
      <c r="DGP152" s="410"/>
      <c r="DGQ152" s="410"/>
      <c r="DGR152" s="410"/>
      <c r="DGS152" s="410"/>
      <c r="DGT152" s="410"/>
      <c r="DGU152" s="410"/>
      <c r="DGV152" s="410"/>
      <c r="DGW152" s="410"/>
      <c r="DGX152" s="410"/>
      <c r="DGY152" s="410"/>
      <c r="DGZ152" s="410"/>
      <c r="DHA152" s="410"/>
      <c r="DHB152" s="410"/>
      <c r="DHC152" s="410"/>
      <c r="DHD152" s="410"/>
      <c r="DHE152" s="410"/>
      <c r="DHF152" s="410"/>
      <c r="DHG152" s="410"/>
      <c r="DHH152" s="410"/>
      <c r="DHI152" s="410"/>
      <c r="DHJ152" s="410"/>
      <c r="DHK152" s="410"/>
      <c r="DHL152" s="410"/>
      <c r="DHM152" s="410"/>
      <c r="DHN152" s="410"/>
      <c r="DHO152" s="410"/>
      <c r="DHP152" s="410"/>
      <c r="DHQ152" s="410"/>
      <c r="DHR152" s="410"/>
      <c r="DHS152" s="410"/>
      <c r="DHT152" s="410"/>
      <c r="DHU152" s="410"/>
      <c r="DHV152" s="410"/>
      <c r="DHW152" s="410"/>
      <c r="DHX152" s="410"/>
      <c r="DHY152" s="410"/>
      <c r="DHZ152" s="410"/>
      <c r="DIA152" s="410"/>
      <c r="DIB152" s="410"/>
      <c r="DIC152" s="410"/>
      <c r="DID152" s="410"/>
      <c r="DIE152" s="410"/>
      <c r="DIF152" s="410"/>
      <c r="DIG152" s="410"/>
      <c r="DIH152" s="410"/>
      <c r="DII152" s="410"/>
      <c r="DIJ152" s="410"/>
      <c r="DIK152" s="410"/>
      <c r="DIL152" s="410"/>
      <c r="DIM152" s="410"/>
      <c r="DIN152" s="410"/>
      <c r="DIO152" s="410"/>
      <c r="DIP152" s="410"/>
      <c r="DIQ152" s="410"/>
      <c r="DIR152" s="410"/>
      <c r="DIS152" s="410"/>
      <c r="DIT152" s="410"/>
      <c r="DIU152" s="410"/>
      <c r="DIV152" s="410"/>
      <c r="DIW152" s="410"/>
      <c r="DIX152" s="410"/>
      <c r="DIY152" s="410"/>
      <c r="DIZ152" s="410"/>
      <c r="DJA152" s="410"/>
      <c r="DJB152" s="410"/>
      <c r="DJC152" s="410"/>
      <c r="DJD152" s="410"/>
      <c r="DJE152" s="410"/>
      <c r="DJF152" s="410"/>
      <c r="DJG152" s="410"/>
      <c r="DJH152" s="410"/>
      <c r="DJI152" s="410"/>
      <c r="DJJ152" s="410"/>
      <c r="DJK152" s="410"/>
      <c r="DJL152" s="410"/>
      <c r="DJM152" s="410"/>
      <c r="DJN152" s="410"/>
      <c r="DJO152" s="410"/>
      <c r="DJP152" s="410"/>
      <c r="DJQ152" s="410"/>
      <c r="DJR152" s="410"/>
      <c r="DJS152" s="410"/>
      <c r="DJT152" s="410"/>
      <c r="DJU152" s="410"/>
      <c r="DJV152" s="410"/>
      <c r="DJW152" s="410"/>
      <c r="DJX152" s="410"/>
      <c r="DJY152" s="410"/>
      <c r="DJZ152" s="410"/>
      <c r="DKA152" s="410"/>
      <c r="DKB152" s="410"/>
      <c r="DKC152" s="410"/>
      <c r="DKD152" s="410"/>
      <c r="DKE152" s="410"/>
      <c r="DKF152" s="410"/>
      <c r="DKG152" s="410"/>
      <c r="DKH152" s="410"/>
      <c r="DKI152" s="410"/>
      <c r="DKJ152" s="410"/>
      <c r="DKK152" s="410"/>
      <c r="DKL152" s="410"/>
      <c r="DKM152" s="410"/>
      <c r="DKN152" s="410"/>
      <c r="DKO152" s="410"/>
      <c r="DKP152" s="410"/>
      <c r="DKQ152" s="410"/>
      <c r="DKR152" s="410"/>
      <c r="DKS152" s="410"/>
      <c r="DKT152" s="410"/>
      <c r="DKU152" s="410"/>
      <c r="DKV152" s="410"/>
      <c r="DKW152" s="410"/>
      <c r="DKX152" s="410"/>
      <c r="DKY152" s="410"/>
      <c r="DKZ152" s="410"/>
      <c r="DLA152" s="410"/>
      <c r="DLB152" s="410"/>
      <c r="DLC152" s="410"/>
      <c r="DLD152" s="410"/>
      <c r="DLE152" s="410"/>
      <c r="DLF152" s="410"/>
      <c r="DLG152" s="410"/>
      <c r="DLH152" s="410"/>
      <c r="DLI152" s="410"/>
      <c r="DLJ152" s="410"/>
      <c r="DLK152" s="410"/>
      <c r="DLL152" s="410"/>
      <c r="DLM152" s="410"/>
      <c r="DLN152" s="410"/>
      <c r="DLO152" s="410"/>
      <c r="DLP152" s="410"/>
      <c r="DLQ152" s="410"/>
      <c r="DLR152" s="410"/>
      <c r="DLS152" s="410"/>
      <c r="DLT152" s="410"/>
      <c r="DLU152" s="410"/>
      <c r="DLV152" s="410"/>
      <c r="DLW152" s="410"/>
      <c r="DLX152" s="410"/>
      <c r="DLY152" s="410"/>
      <c r="DLZ152" s="410"/>
      <c r="DMA152" s="410"/>
      <c r="DMB152" s="410"/>
      <c r="DMC152" s="410"/>
      <c r="DMD152" s="410"/>
      <c r="DME152" s="410"/>
      <c r="DMF152" s="410"/>
      <c r="DMG152" s="410"/>
      <c r="DMH152" s="410"/>
      <c r="DMI152" s="410"/>
      <c r="DMJ152" s="410"/>
      <c r="DMK152" s="410"/>
      <c r="DML152" s="410"/>
      <c r="DMM152" s="410"/>
      <c r="DMN152" s="410"/>
      <c r="DMO152" s="410"/>
      <c r="DMP152" s="410"/>
      <c r="DMQ152" s="410"/>
      <c r="DMR152" s="410"/>
      <c r="DMS152" s="410"/>
      <c r="DMT152" s="410"/>
      <c r="DMU152" s="410"/>
      <c r="DMV152" s="410"/>
      <c r="DMW152" s="410"/>
      <c r="DMX152" s="410"/>
      <c r="DMY152" s="410"/>
      <c r="DMZ152" s="410"/>
      <c r="DNA152" s="410"/>
      <c r="DNB152" s="410"/>
      <c r="DNC152" s="410"/>
      <c r="DND152" s="410"/>
      <c r="DNE152" s="410"/>
      <c r="DNF152" s="410"/>
      <c r="DNG152" s="410"/>
      <c r="DNH152" s="410"/>
      <c r="DNI152" s="410"/>
      <c r="DNJ152" s="410"/>
      <c r="DNK152" s="410"/>
      <c r="DNL152" s="410"/>
      <c r="DNM152" s="410"/>
      <c r="DNN152" s="410"/>
      <c r="DNO152" s="410"/>
      <c r="DNP152" s="410"/>
      <c r="DNQ152" s="410"/>
      <c r="DNR152" s="410"/>
      <c r="DNS152" s="410"/>
      <c r="DNT152" s="410"/>
      <c r="DNU152" s="410"/>
      <c r="DNV152" s="410"/>
      <c r="DNW152" s="410"/>
      <c r="DNX152" s="410"/>
      <c r="DNY152" s="410"/>
      <c r="DNZ152" s="410"/>
      <c r="DOA152" s="410"/>
      <c r="DOB152" s="410"/>
      <c r="DOC152" s="410"/>
      <c r="DOD152" s="410"/>
      <c r="DOE152" s="410"/>
      <c r="DOF152" s="410"/>
      <c r="DOG152" s="410"/>
      <c r="DOH152" s="410"/>
      <c r="DOI152" s="410"/>
      <c r="DOJ152" s="410"/>
      <c r="DOK152" s="410"/>
      <c r="DOL152" s="410"/>
      <c r="DOM152" s="410"/>
      <c r="DON152" s="410"/>
      <c r="DOO152" s="410"/>
      <c r="DOP152" s="410"/>
      <c r="DOQ152" s="410"/>
      <c r="DOR152" s="410"/>
      <c r="DOS152" s="410"/>
      <c r="DOT152" s="410"/>
      <c r="DOU152" s="410"/>
      <c r="DOV152" s="410"/>
      <c r="DOW152" s="410"/>
      <c r="DOX152" s="410"/>
      <c r="DOY152" s="410"/>
      <c r="DOZ152" s="410"/>
      <c r="DPA152" s="410"/>
      <c r="DPB152" s="410"/>
      <c r="DPC152" s="410"/>
      <c r="DPD152" s="410"/>
      <c r="DPE152" s="410"/>
      <c r="DPF152" s="410"/>
      <c r="DPG152" s="410"/>
      <c r="DPH152" s="410"/>
      <c r="DPI152" s="410"/>
      <c r="DPJ152" s="410"/>
      <c r="DPK152" s="410"/>
      <c r="DPL152" s="410"/>
      <c r="DPM152" s="410"/>
      <c r="DPN152" s="410"/>
      <c r="DPO152" s="410"/>
      <c r="DPP152" s="410"/>
      <c r="DPQ152" s="410"/>
      <c r="DPR152" s="410"/>
      <c r="DPS152" s="410"/>
      <c r="DPT152" s="410"/>
      <c r="DPU152" s="410"/>
      <c r="DPV152" s="410"/>
      <c r="DPW152" s="410"/>
      <c r="DPX152" s="410"/>
      <c r="DPY152" s="410"/>
      <c r="DPZ152" s="410"/>
      <c r="DQA152" s="410"/>
      <c r="DQB152" s="410"/>
      <c r="DQC152" s="410"/>
      <c r="DQD152" s="410"/>
      <c r="DQE152" s="410"/>
      <c r="DQF152" s="410"/>
      <c r="DQG152" s="410"/>
      <c r="DQH152" s="410"/>
      <c r="DQI152" s="410"/>
      <c r="DQJ152" s="410"/>
      <c r="DQK152" s="410"/>
      <c r="DQL152" s="410"/>
      <c r="DQM152" s="410"/>
      <c r="DQN152" s="410"/>
      <c r="DQO152" s="410"/>
      <c r="DQP152" s="410"/>
      <c r="DQQ152" s="410"/>
      <c r="DQR152" s="410"/>
      <c r="DQS152" s="410"/>
      <c r="DQT152" s="410"/>
      <c r="DQU152" s="410"/>
      <c r="DQV152" s="410"/>
      <c r="DQW152" s="410"/>
      <c r="DQX152" s="410"/>
      <c r="DQY152" s="410"/>
      <c r="DQZ152" s="410"/>
      <c r="DRA152" s="410"/>
      <c r="DRB152" s="410"/>
      <c r="DRC152" s="410"/>
      <c r="DRD152" s="410"/>
      <c r="DRE152" s="410"/>
      <c r="DRF152" s="410"/>
      <c r="DRG152" s="410"/>
      <c r="DRH152" s="410"/>
      <c r="DRI152" s="410"/>
      <c r="DRJ152" s="410"/>
      <c r="DRK152" s="410"/>
      <c r="DRL152" s="410"/>
      <c r="DRM152" s="410"/>
      <c r="DRN152" s="410"/>
      <c r="DRO152" s="410"/>
      <c r="DRP152" s="410"/>
      <c r="DRQ152" s="410"/>
      <c r="DRR152" s="410"/>
      <c r="DRS152" s="410"/>
      <c r="DRT152" s="410"/>
      <c r="DRU152" s="410"/>
      <c r="DRV152" s="410"/>
      <c r="DRW152" s="410"/>
      <c r="DRX152" s="410"/>
      <c r="DRY152" s="410"/>
      <c r="DRZ152" s="410"/>
      <c r="DSA152" s="410"/>
      <c r="DSB152" s="410"/>
      <c r="DSC152" s="410"/>
      <c r="DSD152" s="410"/>
      <c r="DSE152" s="410"/>
      <c r="DSF152" s="410"/>
      <c r="DSG152" s="410"/>
      <c r="DSH152" s="410"/>
      <c r="DSI152" s="410"/>
      <c r="DSJ152" s="410"/>
      <c r="DSK152" s="410"/>
      <c r="DSL152" s="410"/>
      <c r="DSM152" s="410"/>
      <c r="DSN152" s="410"/>
      <c r="DSO152" s="410"/>
      <c r="DSP152" s="410"/>
      <c r="DSQ152" s="410"/>
      <c r="DSR152" s="410"/>
      <c r="DSS152" s="410"/>
      <c r="DST152" s="410"/>
      <c r="DSU152" s="410"/>
      <c r="DSV152" s="410"/>
      <c r="DSW152" s="410"/>
      <c r="DSX152" s="410"/>
      <c r="DSY152" s="410"/>
      <c r="DSZ152" s="410"/>
      <c r="DTA152" s="410"/>
      <c r="DTB152" s="410"/>
      <c r="DTC152" s="410"/>
      <c r="DTD152" s="410"/>
      <c r="DTE152" s="410"/>
      <c r="DTF152" s="410"/>
      <c r="DTG152" s="410"/>
      <c r="DTH152" s="410"/>
      <c r="DTI152" s="410"/>
      <c r="DTJ152" s="410"/>
      <c r="DTK152" s="410"/>
      <c r="DTL152" s="410"/>
      <c r="DTM152" s="410"/>
      <c r="DTN152" s="410"/>
      <c r="DTO152" s="410"/>
      <c r="DTP152" s="410"/>
      <c r="DTQ152" s="410"/>
      <c r="DTR152" s="410"/>
      <c r="DTS152" s="410"/>
      <c r="DTT152" s="410"/>
      <c r="DTU152" s="410"/>
      <c r="DTV152" s="410"/>
      <c r="DTW152" s="410"/>
      <c r="DTX152" s="410"/>
      <c r="DTY152" s="410"/>
      <c r="DTZ152" s="410"/>
      <c r="DUA152" s="410"/>
      <c r="DUB152" s="410"/>
      <c r="DUC152" s="410"/>
      <c r="DUD152" s="410"/>
      <c r="DUE152" s="410"/>
      <c r="DUF152" s="410"/>
      <c r="DUG152" s="410"/>
      <c r="DUH152" s="410"/>
      <c r="DUI152" s="410"/>
      <c r="DUJ152" s="410"/>
      <c r="DUK152" s="410"/>
      <c r="DUL152" s="410"/>
      <c r="DUM152" s="410"/>
      <c r="DUN152" s="410"/>
      <c r="DUO152" s="410"/>
      <c r="DUP152" s="410"/>
      <c r="DUQ152" s="410"/>
      <c r="DUR152" s="410"/>
      <c r="DUS152" s="410"/>
      <c r="DUT152" s="410"/>
      <c r="DUU152" s="410"/>
      <c r="DUV152" s="410"/>
      <c r="DUW152" s="410"/>
      <c r="DUX152" s="410"/>
      <c r="DUY152" s="410"/>
      <c r="DUZ152" s="410"/>
      <c r="DVA152" s="410"/>
      <c r="DVB152" s="410"/>
      <c r="DVC152" s="410"/>
      <c r="DVD152" s="410"/>
      <c r="DVE152" s="410"/>
      <c r="DVF152" s="410"/>
      <c r="DVG152" s="410"/>
      <c r="DVH152" s="410"/>
      <c r="DVI152" s="410"/>
      <c r="DVJ152" s="410"/>
      <c r="DVK152" s="410"/>
      <c r="DVL152" s="410"/>
      <c r="DVM152" s="410"/>
      <c r="DVN152" s="410"/>
      <c r="DVO152" s="410"/>
      <c r="DVP152" s="410"/>
      <c r="DVQ152" s="410"/>
      <c r="DVR152" s="410"/>
      <c r="DVS152" s="410"/>
      <c r="DVT152" s="410"/>
      <c r="DVU152" s="410"/>
      <c r="DVV152" s="410"/>
      <c r="DVW152" s="410"/>
      <c r="DVX152" s="410"/>
      <c r="DVY152" s="410"/>
      <c r="DVZ152" s="410"/>
      <c r="DWA152" s="410"/>
      <c r="DWB152" s="410"/>
      <c r="DWC152" s="410"/>
      <c r="DWD152" s="410"/>
      <c r="DWE152" s="410"/>
      <c r="DWF152" s="410"/>
      <c r="DWG152" s="410"/>
      <c r="DWH152" s="410"/>
      <c r="DWI152" s="410"/>
      <c r="DWJ152" s="410"/>
      <c r="DWK152" s="410"/>
      <c r="DWL152" s="410"/>
      <c r="DWM152" s="410"/>
      <c r="DWN152" s="410"/>
      <c r="DWO152" s="410"/>
      <c r="DWP152" s="410"/>
      <c r="DWQ152" s="410"/>
      <c r="DWR152" s="410"/>
      <c r="DWS152" s="410"/>
      <c r="DWT152" s="410"/>
      <c r="DWU152" s="410"/>
      <c r="DWV152" s="410"/>
      <c r="DWW152" s="410"/>
      <c r="DWX152" s="410"/>
      <c r="DWY152" s="410"/>
      <c r="DWZ152" s="410"/>
      <c r="DXA152" s="410"/>
      <c r="DXB152" s="410"/>
      <c r="DXC152" s="410"/>
      <c r="DXD152" s="410"/>
      <c r="DXE152" s="410"/>
      <c r="DXF152" s="410"/>
      <c r="DXG152" s="410"/>
      <c r="DXH152" s="410"/>
      <c r="DXI152" s="410"/>
      <c r="DXJ152" s="410"/>
      <c r="DXK152" s="410"/>
      <c r="DXL152" s="410"/>
      <c r="DXM152" s="410"/>
      <c r="DXN152" s="410"/>
      <c r="DXO152" s="410"/>
      <c r="DXP152" s="410"/>
      <c r="DXQ152" s="410"/>
      <c r="DXR152" s="410"/>
      <c r="DXS152" s="410"/>
      <c r="DXT152" s="410"/>
      <c r="DXU152" s="410"/>
      <c r="DXV152" s="410"/>
      <c r="DXW152" s="410"/>
      <c r="DXX152" s="410"/>
      <c r="DXY152" s="410"/>
      <c r="DXZ152" s="410"/>
      <c r="DYA152" s="410"/>
      <c r="DYB152" s="410"/>
      <c r="DYC152" s="410"/>
      <c r="DYD152" s="410"/>
      <c r="DYE152" s="410"/>
      <c r="DYF152" s="410"/>
      <c r="DYG152" s="410"/>
      <c r="DYH152" s="410"/>
      <c r="DYI152" s="410"/>
      <c r="DYJ152" s="410"/>
      <c r="DYK152" s="410"/>
      <c r="DYL152" s="410"/>
      <c r="DYM152" s="410"/>
      <c r="DYN152" s="410"/>
      <c r="DYO152" s="410"/>
      <c r="DYP152" s="410"/>
      <c r="DYQ152" s="410"/>
      <c r="DYR152" s="410"/>
      <c r="DYS152" s="410"/>
      <c r="DYT152" s="410"/>
      <c r="DYU152" s="410"/>
      <c r="DYV152" s="410"/>
      <c r="DYW152" s="410"/>
      <c r="DYX152" s="410"/>
      <c r="DYY152" s="410"/>
      <c r="DYZ152" s="410"/>
      <c r="DZA152" s="410"/>
      <c r="DZB152" s="410"/>
      <c r="DZC152" s="410"/>
      <c r="DZD152" s="410"/>
      <c r="DZE152" s="410"/>
      <c r="DZF152" s="410"/>
      <c r="DZG152" s="410"/>
      <c r="DZH152" s="410"/>
      <c r="DZI152" s="410"/>
      <c r="DZJ152" s="410"/>
      <c r="DZK152" s="410"/>
      <c r="DZL152" s="410"/>
      <c r="DZM152" s="410"/>
      <c r="DZN152" s="410"/>
      <c r="DZO152" s="410"/>
      <c r="DZP152" s="410"/>
      <c r="DZQ152" s="410"/>
      <c r="DZR152" s="410"/>
      <c r="DZS152" s="410"/>
      <c r="DZT152" s="410"/>
      <c r="DZU152" s="410"/>
      <c r="DZV152" s="410"/>
      <c r="DZW152" s="410"/>
      <c r="DZX152" s="410"/>
      <c r="DZY152" s="410"/>
      <c r="DZZ152" s="410"/>
      <c r="EAA152" s="410"/>
      <c r="EAB152" s="410"/>
      <c r="EAC152" s="410"/>
      <c r="EAD152" s="410"/>
      <c r="EAE152" s="410"/>
      <c r="EAF152" s="410"/>
      <c r="EAG152" s="410"/>
      <c r="EAH152" s="410"/>
      <c r="EAI152" s="410"/>
      <c r="EAJ152" s="410"/>
      <c r="EAK152" s="410"/>
      <c r="EAL152" s="410"/>
      <c r="EAM152" s="410"/>
      <c r="EAN152" s="410"/>
      <c r="EAO152" s="410"/>
      <c r="EAP152" s="410"/>
      <c r="EAQ152" s="410"/>
      <c r="EAR152" s="410"/>
      <c r="EAS152" s="410"/>
      <c r="EAT152" s="410"/>
      <c r="EAU152" s="410"/>
      <c r="EAV152" s="410"/>
      <c r="EAW152" s="410"/>
      <c r="EAX152" s="410"/>
      <c r="EAY152" s="410"/>
      <c r="EAZ152" s="410"/>
      <c r="EBA152" s="410"/>
      <c r="EBB152" s="410"/>
      <c r="EBC152" s="410"/>
      <c r="EBD152" s="410"/>
      <c r="EBE152" s="410"/>
      <c r="EBF152" s="410"/>
      <c r="EBG152" s="410"/>
      <c r="EBH152" s="410"/>
      <c r="EBI152" s="410"/>
      <c r="EBJ152" s="410"/>
      <c r="EBK152" s="410"/>
      <c r="EBL152" s="410"/>
      <c r="EBM152" s="410"/>
      <c r="EBN152" s="410"/>
      <c r="EBO152" s="410"/>
      <c r="EBP152" s="410"/>
      <c r="EBQ152" s="410"/>
      <c r="EBR152" s="410"/>
      <c r="EBS152" s="410"/>
      <c r="EBT152" s="410"/>
      <c r="EBU152" s="410"/>
      <c r="EBV152" s="410"/>
      <c r="EBW152" s="410"/>
      <c r="EBX152" s="410"/>
      <c r="EBY152" s="410"/>
      <c r="EBZ152" s="410"/>
      <c r="ECA152" s="410"/>
      <c r="ECB152" s="410"/>
      <c r="ECC152" s="410"/>
      <c r="ECD152" s="410"/>
      <c r="ECE152" s="410"/>
      <c r="ECF152" s="410"/>
      <c r="ECG152" s="410"/>
      <c r="ECH152" s="410"/>
      <c r="ECI152" s="410"/>
      <c r="ECJ152" s="410"/>
      <c r="ECK152" s="410"/>
      <c r="ECL152" s="410"/>
      <c r="ECM152" s="410"/>
      <c r="ECN152" s="410"/>
      <c r="ECO152" s="410"/>
      <c r="ECP152" s="410"/>
      <c r="ECQ152" s="410"/>
      <c r="ECR152" s="410"/>
      <c r="ECS152" s="410"/>
      <c r="ECT152" s="410"/>
      <c r="ECU152" s="410"/>
      <c r="ECV152" s="410"/>
      <c r="ECW152" s="410"/>
      <c r="ECX152" s="410"/>
      <c r="ECY152" s="410"/>
      <c r="ECZ152" s="410"/>
      <c r="EDA152" s="410"/>
      <c r="EDB152" s="410"/>
      <c r="EDC152" s="410"/>
      <c r="EDD152" s="410"/>
      <c r="EDE152" s="410"/>
      <c r="EDF152" s="410"/>
      <c r="EDG152" s="410"/>
      <c r="EDH152" s="410"/>
      <c r="EDI152" s="410"/>
      <c r="EDJ152" s="410"/>
      <c r="EDK152" s="410"/>
      <c r="EDL152" s="410"/>
      <c r="EDM152" s="410"/>
      <c r="EDN152" s="410"/>
      <c r="EDO152" s="410"/>
      <c r="EDP152" s="410"/>
      <c r="EDQ152" s="410"/>
      <c r="EDR152" s="410"/>
      <c r="EDS152" s="410"/>
      <c r="EDT152" s="410"/>
      <c r="EDU152" s="410"/>
      <c r="EDV152" s="410"/>
      <c r="EDW152" s="410"/>
      <c r="EDX152" s="410"/>
      <c r="EDY152" s="410"/>
      <c r="EDZ152" s="410"/>
      <c r="EEA152" s="410"/>
      <c r="EEB152" s="410"/>
      <c r="EEC152" s="410"/>
      <c r="EED152" s="410"/>
      <c r="EEE152" s="410"/>
      <c r="EEF152" s="410"/>
      <c r="EEG152" s="410"/>
      <c r="EEH152" s="410"/>
      <c r="EEI152" s="410"/>
      <c r="EEJ152" s="410"/>
      <c r="EEK152" s="410"/>
      <c r="EEL152" s="410"/>
      <c r="EEM152" s="410"/>
      <c r="EEN152" s="410"/>
      <c r="EEO152" s="410"/>
      <c r="EEP152" s="410"/>
      <c r="EEQ152" s="410"/>
      <c r="EER152" s="410"/>
      <c r="EES152" s="410"/>
      <c r="EET152" s="410"/>
      <c r="EEU152" s="410"/>
      <c r="EEV152" s="410"/>
      <c r="EEW152" s="410"/>
      <c r="EEX152" s="410"/>
      <c r="EEY152" s="410"/>
      <c r="EEZ152" s="410"/>
      <c r="EFA152" s="410"/>
      <c r="EFB152" s="410"/>
      <c r="EFC152" s="410"/>
      <c r="EFD152" s="410"/>
      <c r="EFE152" s="410"/>
      <c r="EFF152" s="410"/>
      <c r="EFG152" s="410"/>
      <c r="EFH152" s="410"/>
      <c r="EFI152" s="410"/>
      <c r="EFJ152" s="410"/>
      <c r="EFK152" s="410"/>
      <c r="EFL152" s="410"/>
      <c r="EFM152" s="410"/>
      <c r="EFN152" s="410"/>
      <c r="EFO152" s="410"/>
      <c r="EFP152" s="410"/>
      <c r="EFQ152" s="410"/>
      <c r="EFR152" s="410"/>
      <c r="EFS152" s="410"/>
      <c r="EFT152" s="410"/>
      <c r="EFU152" s="410"/>
      <c r="EFV152" s="410"/>
      <c r="EFW152" s="410"/>
      <c r="EFX152" s="410"/>
      <c r="EFY152" s="410"/>
      <c r="EFZ152" s="410"/>
      <c r="EGA152" s="410"/>
      <c r="EGB152" s="410"/>
      <c r="EGC152" s="410"/>
      <c r="EGD152" s="410"/>
      <c r="EGE152" s="410"/>
      <c r="EGF152" s="410"/>
      <c r="EGG152" s="410"/>
      <c r="EGH152" s="410"/>
      <c r="EGI152" s="410"/>
      <c r="EGJ152" s="410"/>
      <c r="EGK152" s="410"/>
      <c r="EGL152" s="410"/>
      <c r="EGM152" s="410"/>
      <c r="EGN152" s="410"/>
      <c r="EGO152" s="410"/>
      <c r="EGP152" s="410"/>
      <c r="EGQ152" s="410"/>
      <c r="EGR152" s="410"/>
      <c r="EGS152" s="410"/>
      <c r="EGT152" s="410"/>
      <c r="EGU152" s="410"/>
      <c r="EGV152" s="410"/>
      <c r="EGW152" s="410"/>
      <c r="EGX152" s="410"/>
      <c r="EGY152" s="410"/>
      <c r="EGZ152" s="410"/>
      <c r="EHA152" s="410"/>
      <c r="EHB152" s="410"/>
      <c r="EHC152" s="410"/>
      <c r="EHD152" s="410"/>
      <c r="EHE152" s="410"/>
      <c r="EHF152" s="410"/>
      <c r="EHG152" s="410"/>
      <c r="EHH152" s="410"/>
      <c r="EHI152" s="410"/>
      <c r="EHJ152" s="410"/>
      <c r="EHK152" s="410"/>
      <c r="EHL152" s="410"/>
      <c r="EHM152" s="410"/>
      <c r="EHN152" s="410"/>
      <c r="EHO152" s="410"/>
      <c r="EHP152" s="410"/>
      <c r="EHQ152" s="410"/>
      <c r="EHR152" s="410"/>
      <c r="EHS152" s="410"/>
      <c r="EHT152" s="410"/>
      <c r="EHU152" s="410"/>
      <c r="EHV152" s="410"/>
      <c r="EHW152" s="410"/>
      <c r="EHX152" s="410"/>
      <c r="EHY152" s="410"/>
      <c r="EHZ152" s="410"/>
      <c r="EIA152" s="410"/>
      <c r="EIB152" s="410"/>
      <c r="EIC152" s="410"/>
      <c r="EID152" s="410"/>
      <c r="EIE152" s="410"/>
      <c r="EIF152" s="410"/>
      <c r="EIG152" s="410"/>
      <c r="EIH152" s="410"/>
      <c r="EII152" s="410"/>
      <c r="EIJ152" s="410"/>
      <c r="EIK152" s="410"/>
      <c r="EIL152" s="410"/>
      <c r="EIM152" s="410"/>
      <c r="EIN152" s="410"/>
      <c r="EIO152" s="410"/>
      <c r="EIP152" s="410"/>
      <c r="EIQ152" s="410"/>
      <c r="EIR152" s="410"/>
      <c r="EIS152" s="410"/>
      <c r="EIT152" s="410"/>
      <c r="EIU152" s="410"/>
      <c r="EIV152" s="410"/>
      <c r="EIW152" s="410"/>
      <c r="EIX152" s="410"/>
      <c r="EIY152" s="410"/>
      <c r="EIZ152" s="410"/>
      <c r="EJA152" s="410"/>
      <c r="EJB152" s="410"/>
      <c r="EJC152" s="410"/>
      <c r="EJD152" s="410"/>
      <c r="EJE152" s="410"/>
      <c r="EJF152" s="410"/>
      <c r="EJG152" s="410"/>
      <c r="EJH152" s="410"/>
      <c r="EJI152" s="410"/>
      <c r="EJJ152" s="410"/>
      <c r="EJK152" s="410"/>
      <c r="EJL152" s="410"/>
      <c r="EJM152" s="410"/>
      <c r="EJN152" s="410"/>
      <c r="EJO152" s="410"/>
      <c r="EJP152" s="410"/>
      <c r="EJQ152" s="410"/>
      <c r="EJR152" s="410"/>
      <c r="EJS152" s="410"/>
      <c r="EJT152" s="410"/>
      <c r="EJU152" s="410"/>
      <c r="EJV152" s="410"/>
      <c r="EJW152" s="410"/>
      <c r="EJX152" s="410"/>
      <c r="EJY152" s="410"/>
      <c r="EJZ152" s="410"/>
      <c r="EKA152" s="410"/>
      <c r="EKB152" s="410"/>
      <c r="EKC152" s="410"/>
      <c r="EKD152" s="410"/>
      <c r="EKE152" s="410"/>
      <c r="EKF152" s="410"/>
      <c r="EKG152" s="410"/>
      <c r="EKH152" s="410"/>
      <c r="EKI152" s="410"/>
      <c r="EKJ152" s="410"/>
      <c r="EKK152" s="410"/>
      <c r="EKL152" s="410"/>
      <c r="EKM152" s="410"/>
      <c r="EKN152" s="410"/>
      <c r="EKO152" s="410"/>
      <c r="EKP152" s="410"/>
      <c r="EKQ152" s="410"/>
      <c r="EKR152" s="410"/>
      <c r="EKS152" s="410"/>
      <c r="EKT152" s="410"/>
      <c r="EKU152" s="410"/>
      <c r="EKV152" s="410"/>
      <c r="EKW152" s="410"/>
      <c r="EKX152" s="410"/>
      <c r="EKY152" s="410"/>
      <c r="EKZ152" s="410"/>
      <c r="ELA152" s="410"/>
      <c r="ELB152" s="410"/>
      <c r="ELC152" s="410"/>
      <c r="ELD152" s="410"/>
      <c r="ELE152" s="410"/>
      <c r="ELF152" s="410"/>
      <c r="ELG152" s="410"/>
      <c r="ELH152" s="410"/>
      <c r="ELI152" s="410"/>
      <c r="ELJ152" s="410"/>
      <c r="ELK152" s="410"/>
      <c r="ELL152" s="410"/>
      <c r="ELM152" s="410"/>
      <c r="ELN152" s="410"/>
      <c r="ELO152" s="410"/>
      <c r="ELP152" s="410"/>
      <c r="ELQ152" s="410"/>
      <c r="ELR152" s="410"/>
      <c r="ELS152" s="410"/>
      <c r="ELT152" s="410"/>
      <c r="ELU152" s="410"/>
      <c r="ELV152" s="410"/>
      <c r="ELW152" s="410"/>
      <c r="ELX152" s="410"/>
      <c r="ELY152" s="410"/>
      <c r="ELZ152" s="410"/>
      <c r="EMA152" s="410"/>
      <c r="EMB152" s="410"/>
      <c r="EMC152" s="410"/>
      <c r="EMD152" s="410"/>
      <c r="EME152" s="410"/>
      <c r="EMF152" s="410"/>
      <c r="EMG152" s="410"/>
      <c r="EMH152" s="410"/>
      <c r="EMI152" s="410"/>
      <c r="EMJ152" s="410"/>
      <c r="EMK152" s="410"/>
      <c r="EML152" s="410"/>
      <c r="EMM152" s="410"/>
      <c r="EMN152" s="410"/>
      <c r="EMO152" s="410"/>
      <c r="EMP152" s="410"/>
      <c r="EMQ152" s="410"/>
      <c r="EMR152" s="410"/>
      <c r="EMS152" s="410"/>
      <c r="EMT152" s="410"/>
      <c r="EMU152" s="410"/>
      <c r="EMV152" s="410"/>
      <c r="EMW152" s="410"/>
      <c r="EMX152" s="410"/>
      <c r="EMY152" s="410"/>
      <c r="EMZ152" s="410"/>
      <c r="ENA152" s="410"/>
      <c r="ENB152" s="410"/>
      <c r="ENC152" s="410"/>
      <c r="END152" s="410"/>
      <c r="ENE152" s="410"/>
      <c r="ENF152" s="410"/>
      <c r="ENG152" s="410"/>
      <c r="ENH152" s="410"/>
      <c r="ENI152" s="410"/>
      <c r="ENJ152" s="410"/>
      <c r="ENK152" s="410"/>
      <c r="ENL152" s="410"/>
      <c r="ENM152" s="410"/>
      <c r="ENN152" s="410"/>
      <c r="ENO152" s="410"/>
      <c r="ENP152" s="410"/>
      <c r="ENQ152" s="410"/>
      <c r="ENR152" s="410"/>
      <c r="ENS152" s="410"/>
      <c r="ENT152" s="410"/>
      <c r="ENU152" s="410"/>
      <c r="ENV152" s="410"/>
      <c r="ENW152" s="410"/>
      <c r="ENX152" s="410"/>
      <c r="ENY152" s="410"/>
      <c r="ENZ152" s="410"/>
      <c r="EOA152" s="410"/>
      <c r="EOB152" s="410"/>
      <c r="EOC152" s="410"/>
      <c r="EOD152" s="410"/>
      <c r="EOE152" s="410"/>
      <c r="EOF152" s="410"/>
      <c r="EOG152" s="410"/>
      <c r="EOH152" s="410"/>
      <c r="EOI152" s="410"/>
      <c r="EOJ152" s="410"/>
      <c r="EOK152" s="410"/>
      <c r="EOL152" s="410"/>
      <c r="EOM152" s="410"/>
      <c r="EON152" s="410"/>
      <c r="EOO152" s="410"/>
      <c r="EOP152" s="410"/>
      <c r="EOQ152" s="410"/>
      <c r="EOR152" s="410"/>
      <c r="EOS152" s="410"/>
      <c r="EOT152" s="410"/>
      <c r="EOU152" s="410"/>
      <c r="EOV152" s="410"/>
      <c r="EOW152" s="410"/>
      <c r="EOX152" s="410"/>
      <c r="EOY152" s="410"/>
      <c r="EOZ152" s="410"/>
      <c r="EPA152" s="410"/>
      <c r="EPB152" s="410"/>
      <c r="EPC152" s="410"/>
      <c r="EPD152" s="410"/>
      <c r="EPE152" s="410"/>
      <c r="EPF152" s="410"/>
      <c r="EPG152" s="410"/>
      <c r="EPH152" s="410"/>
      <c r="EPI152" s="410"/>
      <c r="EPJ152" s="410"/>
      <c r="EPK152" s="410"/>
      <c r="EPL152" s="410"/>
      <c r="EPM152" s="410"/>
      <c r="EPN152" s="410"/>
      <c r="EPO152" s="410"/>
      <c r="EPP152" s="410"/>
      <c r="EPQ152" s="410"/>
      <c r="EPR152" s="410"/>
      <c r="EPS152" s="410"/>
      <c r="EPT152" s="410"/>
      <c r="EPU152" s="410"/>
      <c r="EPV152" s="410"/>
      <c r="EPW152" s="410"/>
      <c r="EPX152" s="410"/>
      <c r="EPY152" s="410"/>
      <c r="EPZ152" s="410"/>
      <c r="EQA152" s="410"/>
      <c r="EQB152" s="410"/>
      <c r="EQC152" s="410"/>
      <c r="EQD152" s="410"/>
      <c r="EQE152" s="410"/>
      <c r="EQF152" s="410"/>
      <c r="EQG152" s="410"/>
      <c r="EQH152" s="410"/>
      <c r="EQI152" s="410"/>
      <c r="EQJ152" s="410"/>
      <c r="EQK152" s="410"/>
      <c r="EQL152" s="410"/>
      <c r="EQM152" s="410"/>
      <c r="EQN152" s="410"/>
      <c r="EQO152" s="410"/>
      <c r="EQP152" s="410"/>
      <c r="EQQ152" s="410"/>
      <c r="EQR152" s="410"/>
      <c r="EQS152" s="410"/>
      <c r="EQT152" s="410"/>
      <c r="EQU152" s="410"/>
      <c r="EQV152" s="410"/>
      <c r="EQW152" s="410"/>
      <c r="EQX152" s="410"/>
      <c r="EQY152" s="410"/>
      <c r="EQZ152" s="410"/>
      <c r="ERA152" s="410"/>
      <c r="ERB152" s="410"/>
      <c r="ERC152" s="410"/>
      <c r="ERD152" s="410"/>
      <c r="ERE152" s="410"/>
      <c r="ERF152" s="410"/>
      <c r="ERG152" s="410"/>
      <c r="ERH152" s="410"/>
      <c r="ERI152" s="410"/>
      <c r="ERJ152" s="410"/>
      <c r="ERK152" s="410"/>
      <c r="ERL152" s="410"/>
      <c r="ERM152" s="410"/>
      <c r="ERN152" s="410"/>
      <c r="ERO152" s="410"/>
      <c r="ERP152" s="410"/>
      <c r="ERQ152" s="410"/>
      <c r="ERR152" s="410"/>
      <c r="ERS152" s="410"/>
      <c r="ERT152" s="410"/>
      <c r="ERU152" s="410"/>
      <c r="ERV152" s="410"/>
      <c r="ERW152" s="410"/>
      <c r="ERX152" s="410"/>
      <c r="ERY152" s="410"/>
      <c r="ERZ152" s="410"/>
      <c r="ESA152" s="410"/>
      <c r="ESB152" s="410"/>
      <c r="ESC152" s="410"/>
      <c r="ESD152" s="410"/>
      <c r="ESE152" s="410"/>
      <c r="ESF152" s="410"/>
      <c r="ESG152" s="410"/>
      <c r="ESH152" s="410"/>
      <c r="ESI152" s="410"/>
      <c r="ESJ152" s="410"/>
      <c r="ESK152" s="410"/>
      <c r="ESL152" s="410"/>
      <c r="ESM152" s="410"/>
      <c r="ESN152" s="410"/>
      <c r="ESO152" s="410"/>
      <c r="ESP152" s="410"/>
      <c r="ESQ152" s="410"/>
      <c r="ESR152" s="410"/>
      <c r="ESS152" s="410"/>
      <c r="EST152" s="410"/>
      <c r="ESU152" s="410"/>
      <c r="ESV152" s="410"/>
      <c r="ESW152" s="410"/>
      <c r="ESX152" s="410"/>
      <c r="ESY152" s="410"/>
      <c r="ESZ152" s="410"/>
      <c r="ETA152" s="410"/>
      <c r="ETB152" s="410"/>
      <c r="ETC152" s="410"/>
      <c r="ETD152" s="410"/>
      <c r="ETE152" s="410"/>
      <c r="ETF152" s="410"/>
      <c r="ETG152" s="410"/>
      <c r="ETH152" s="410"/>
      <c r="ETI152" s="410"/>
      <c r="ETJ152" s="410"/>
      <c r="ETK152" s="410"/>
      <c r="ETL152" s="410"/>
      <c r="ETM152" s="410"/>
      <c r="ETN152" s="410"/>
      <c r="ETO152" s="410"/>
      <c r="ETP152" s="410"/>
      <c r="ETQ152" s="410"/>
      <c r="ETR152" s="410"/>
      <c r="ETS152" s="410"/>
      <c r="ETT152" s="410"/>
      <c r="ETU152" s="410"/>
      <c r="ETV152" s="410"/>
      <c r="ETW152" s="410"/>
      <c r="ETX152" s="410"/>
      <c r="ETY152" s="410"/>
      <c r="ETZ152" s="410"/>
      <c r="EUA152" s="410"/>
      <c r="EUB152" s="410"/>
      <c r="EUC152" s="410"/>
      <c r="EUD152" s="410"/>
      <c r="EUE152" s="410"/>
      <c r="EUF152" s="410"/>
      <c r="EUG152" s="410"/>
      <c r="EUH152" s="410"/>
      <c r="EUI152" s="410"/>
      <c r="EUJ152" s="410"/>
      <c r="EUK152" s="410"/>
      <c r="EUL152" s="410"/>
      <c r="EUM152" s="410"/>
      <c r="EUN152" s="410"/>
      <c r="EUO152" s="410"/>
      <c r="EUP152" s="410"/>
      <c r="EUQ152" s="410"/>
      <c r="EUR152" s="410"/>
      <c r="EUS152" s="410"/>
      <c r="EUT152" s="410"/>
      <c r="EUU152" s="410"/>
      <c r="EUV152" s="410"/>
      <c r="EUW152" s="410"/>
      <c r="EUX152" s="410"/>
      <c r="EUY152" s="410"/>
      <c r="EUZ152" s="410"/>
      <c r="EVA152" s="410"/>
      <c r="EVB152" s="410"/>
      <c r="EVC152" s="410"/>
      <c r="EVD152" s="410"/>
      <c r="EVE152" s="410"/>
      <c r="EVF152" s="410"/>
      <c r="EVG152" s="410"/>
      <c r="EVH152" s="410"/>
      <c r="EVI152" s="410"/>
      <c r="EVJ152" s="410"/>
      <c r="EVK152" s="410"/>
      <c r="EVL152" s="410"/>
      <c r="EVM152" s="410"/>
      <c r="EVN152" s="410"/>
      <c r="EVO152" s="410"/>
      <c r="EVP152" s="410"/>
      <c r="EVQ152" s="410"/>
      <c r="EVR152" s="410"/>
      <c r="EVS152" s="410"/>
      <c r="EVT152" s="410"/>
      <c r="EVU152" s="410"/>
      <c r="EVV152" s="410"/>
      <c r="EVW152" s="410"/>
      <c r="EVX152" s="410"/>
      <c r="EVY152" s="410"/>
      <c r="EVZ152" s="410"/>
      <c r="EWA152" s="410"/>
      <c r="EWB152" s="410"/>
      <c r="EWC152" s="410"/>
      <c r="EWD152" s="410"/>
      <c r="EWE152" s="410"/>
      <c r="EWF152" s="410"/>
      <c r="EWG152" s="410"/>
      <c r="EWH152" s="410"/>
      <c r="EWI152" s="410"/>
      <c r="EWJ152" s="410"/>
      <c r="EWK152" s="410"/>
      <c r="EWL152" s="410"/>
      <c r="EWM152" s="410"/>
      <c r="EWN152" s="410"/>
      <c r="EWO152" s="410"/>
      <c r="EWP152" s="410"/>
      <c r="EWQ152" s="410"/>
      <c r="EWR152" s="410"/>
      <c r="EWS152" s="410"/>
      <c r="EWT152" s="410"/>
      <c r="EWU152" s="410"/>
      <c r="EWV152" s="410"/>
      <c r="EWW152" s="410"/>
      <c r="EWX152" s="410"/>
      <c r="EWY152" s="410"/>
      <c r="EWZ152" s="410"/>
      <c r="EXA152" s="410"/>
      <c r="EXB152" s="410"/>
      <c r="EXC152" s="410"/>
      <c r="EXD152" s="410"/>
      <c r="EXE152" s="410"/>
      <c r="EXF152" s="410"/>
      <c r="EXG152" s="410"/>
      <c r="EXH152" s="410"/>
      <c r="EXI152" s="410"/>
      <c r="EXJ152" s="410"/>
      <c r="EXK152" s="410"/>
      <c r="EXL152" s="410"/>
      <c r="EXM152" s="410"/>
      <c r="EXN152" s="410"/>
      <c r="EXO152" s="410"/>
      <c r="EXP152" s="410"/>
      <c r="EXQ152" s="410"/>
      <c r="EXR152" s="410"/>
      <c r="EXS152" s="410"/>
      <c r="EXT152" s="410"/>
      <c r="EXU152" s="410"/>
      <c r="EXV152" s="410"/>
      <c r="EXW152" s="410"/>
      <c r="EXX152" s="410"/>
      <c r="EXY152" s="410"/>
      <c r="EXZ152" s="410"/>
      <c r="EYA152" s="410"/>
      <c r="EYB152" s="410"/>
      <c r="EYC152" s="410"/>
      <c r="EYD152" s="410"/>
      <c r="EYE152" s="410"/>
      <c r="EYF152" s="410"/>
      <c r="EYG152" s="410"/>
      <c r="EYH152" s="410"/>
      <c r="EYI152" s="410"/>
      <c r="EYJ152" s="410"/>
      <c r="EYK152" s="410"/>
      <c r="EYL152" s="410"/>
      <c r="EYM152" s="410"/>
      <c r="EYN152" s="410"/>
      <c r="EYO152" s="410"/>
      <c r="EYP152" s="410"/>
      <c r="EYQ152" s="410"/>
      <c r="EYR152" s="410"/>
      <c r="EYS152" s="410"/>
      <c r="EYT152" s="410"/>
      <c r="EYU152" s="410"/>
      <c r="EYV152" s="410"/>
      <c r="EYW152" s="410"/>
      <c r="EYX152" s="410"/>
      <c r="EYY152" s="410"/>
      <c r="EYZ152" s="410"/>
      <c r="EZA152" s="410"/>
      <c r="EZB152" s="410"/>
      <c r="EZC152" s="410"/>
      <c r="EZD152" s="410"/>
      <c r="EZE152" s="410"/>
      <c r="EZF152" s="410"/>
      <c r="EZG152" s="410"/>
      <c r="EZH152" s="410"/>
      <c r="EZI152" s="410"/>
      <c r="EZJ152" s="410"/>
      <c r="EZK152" s="410"/>
      <c r="EZL152" s="410"/>
      <c r="EZM152" s="410"/>
      <c r="EZN152" s="410"/>
      <c r="EZO152" s="410"/>
      <c r="EZP152" s="410"/>
      <c r="EZQ152" s="410"/>
      <c r="EZR152" s="410"/>
      <c r="EZS152" s="410"/>
      <c r="EZT152" s="410"/>
      <c r="EZU152" s="410"/>
      <c r="EZV152" s="410"/>
      <c r="EZW152" s="410"/>
      <c r="EZX152" s="410"/>
      <c r="EZY152" s="410"/>
      <c r="EZZ152" s="410"/>
      <c r="FAA152" s="410"/>
      <c r="FAB152" s="410"/>
      <c r="FAC152" s="410"/>
      <c r="FAD152" s="410"/>
      <c r="FAE152" s="410"/>
      <c r="FAF152" s="410"/>
      <c r="FAG152" s="410"/>
      <c r="FAH152" s="410"/>
      <c r="FAI152" s="410"/>
      <c r="FAJ152" s="410"/>
      <c r="FAK152" s="410"/>
      <c r="FAL152" s="410"/>
      <c r="FAM152" s="410"/>
      <c r="FAN152" s="410"/>
      <c r="FAO152" s="410"/>
      <c r="FAP152" s="410"/>
      <c r="FAQ152" s="410"/>
      <c r="FAR152" s="410"/>
      <c r="FAS152" s="410"/>
      <c r="FAT152" s="410"/>
      <c r="FAU152" s="410"/>
      <c r="FAV152" s="410"/>
      <c r="FAW152" s="410"/>
      <c r="FAX152" s="410"/>
      <c r="FAY152" s="410"/>
      <c r="FAZ152" s="410"/>
      <c r="FBA152" s="410"/>
      <c r="FBB152" s="410"/>
      <c r="FBC152" s="410"/>
      <c r="FBD152" s="410"/>
      <c r="FBE152" s="410"/>
      <c r="FBF152" s="410"/>
      <c r="FBG152" s="410"/>
      <c r="FBH152" s="410"/>
      <c r="FBI152" s="410"/>
      <c r="FBJ152" s="410"/>
      <c r="FBK152" s="410"/>
      <c r="FBL152" s="410"/>
      <c r="FBM152" s="410"/>
      <c r="FBN152" s="410"/>
      <c r="FBO152" s="410"/>
      <c r="FBP152" s="410"/>
      <c r="FBQ152" s="410"/>
      <c r="FBR152" s="410"/>
      <c r="FBS152" s="410"/>
      <c r="FBT152" s="410"/>
      <c r="FBU152" s="410"/>
      <c r="FBV152" s="410"/>
      <c r="FBW152" s="410"/>
      <c r="FBX152" s="410"/>
      <c r="FBY152" s="410"/>
      <c r="FBZ152" s="410"/>
      <c r="FCA152" s="410"/>
      <c r="FCB152" s="410"/>
      <c r="FCC152" s="410"/>
      <c r="FCD152" s="410"/>
      <c r="FCE152" s="410"/>
      <c r="FCF152" s="410"/>
      <c r="FCG152" s="410"/>
      <c r="FCH152" s="410"/>
      <c r="FCI152" s="410"/>
      <c r="FCJ152" s="410"/>
      <c r="FCK152" s="410"/>
      <c r="FCL152" s="410"/>
      <c r="FCM152" s="410"/>
      <c r="FCN152" s="410"/>
      <c r="FCO152" s="410"/>
      <c r="FCP152" s="410"/>
      <c r="FCQ152" s="410"/>
      <c r="FCR152" s="410"/>
      <c r="FCS152" s="410"/>
      <c r="FCT152" s="410"/>
      <c r="FCU152" s="410"/>
      <c r="FCV152" s="410"/>
      <c r="FCW152" s="410"/>
      <c r="FCX152" s="410"/>
      <c r="FCY152" s="410"/>
      <c r="FCZ152" s="410"/>
      <c r="FDA152" s="410"/>
      <c r="FDB152" s="410"/>
      <c r="FDC152" s="410"/>
      <c r="FDD152" s="410"/>
      <c r="FDE152" s="410"/>
      <c r="FDF152" s="410"/>
      <c r="FDG152" s="410"/>
      <c r="FDH152" s="410"/>
      <c r="FDI152" s="410"/>
      <c r="FDJ152" s="410"/>
      <c r="FDK152" s="410"/>
      <c r="FDL152" s="410"/>
      <c r="FDM152" s="410"/>
      <c r="FDN152" s="410"/>
      <c r="FDO152" s="410"/>
      <c r="FDP152" s="410"/>
      <c r="FDQ152" s="410"/>
      <c r="FDR152" s="410"/>
      <c r="FDS152" s="410"/>
      <c r="FDT152" s="410"/>
      <c r="FDU152" s="410"/>
      <c r="FDV152" s="410"/>
      <c r="FDW152" s="410"/>
      <c r="FDX152" s="410"/>
      <c r="FDY152" s="410"/>
      <c r="FDZ152" s="410"/>
      <c r="FEA152" s="410"/>
      <c r="FEB152" s="410"/>
      <c r="FEC152" s="410"/>
      <c r="FED152" s="410"/>
      <c r="FEE152" s="410"/>
      <c r="FEF152" s="410"/>
      <c r="FEG152" s="410"/>
      <c r="FEH152" s="410"/>
      <c r="FEI152" s="410"/>
      <c r="FEJ152" s="410"/>
      <c r="FEK152" s="410"/>
      <c r="FEL152" s="410"/>
      <c r="FEM152" s="410"/>
      <c r="FEN152" s="410"/>
      <c r="FEO152" s="410"/>
      <c r="FEP152" s="410"/>
      <c r="FEQ152" s="410"/>
      <c r="FER152" s="410"/>
      <c r="FES152" s="410"/>
      <c r="FET152" s="410"/>
      <c r="FEU152" s="410"/>
      <c r="FEV152" s="410"/>
      <c r="FEW152" s="410"/>
      <c r="FEX152" s="410"/>
      <c r="FEY152" s="410"/>
      <c r="FEZ152" s="410"/>
      <c r="FFA152" s="410"/>
      <c r="FFB152" s="410"/>
      <c r="FFC152" s="410"/>
      <c r="FFD152" s="410"/>
      <c r="FFE152" s="410"/>
      <c r="FFF152" s="410"/>
      <c r="FFG152" s="410"/>
      <c r="FFH152" s="410"/>
      <c r="FFI152" s="410"/>
      <c r="FFJ152" s="410"/>
      <c r="FFK152" s="410"/>
      <c r="FFL152" s="410"/>
      <c r="FFM152" s="410"/>
      <c r="FFN152" s="410"/>
      <c r="FFO152" s="410"/>
      <c r="FFP152" s="410"/>
      <c r="FFQ152" s="410"/>
      <c r="FFR152" s="410"/>
      <c r="FFS152" s="410"/>
      <c r="FFT152" s="410"/>
      <c r="FFU152" s="410"/>
      <c r="FFV152" s="410"/>
      <c r="FFW152" s="410"/>
      <c r="FFX152" s="410"/>
      <c r="FFY152" s="410"/>
      <c r="FFZ152" s="410"/>
      <c r="FGA152" s="410"/>
      <c r="FGB152" s="410"/>
      <c r="FGC152" s="410"/>
      <c r="FGD152" s="410"/>
      <c r="FGE152" s="410"/>
      <c r="FGF152" s="410"/>
      <c r="FGG152" s="410"/>
      <c r="FGH152" s="410"/>
      <c r="FGI152" s="410"/>
      <c r="FGJ152" s="410"/>
      <c r="FGK152" s="410"/>
      <c r="FGL152" s="410"/>
      <c r="FGM152" s="410"/>
      <c r="FGN152" s="410"/>
      <c r="FGO152" s="410"/>
      <c r="FGP152" s="410"/>
      <c r="FGQ152" s="410"/>
      <c r="FGR152" s="410"/>
      <c r="FGS152" s="410"/>
      <c r="FGT152" s="410"/>
      <c r="FGU152" s="410"/>
      <c r="FGV152" s="410"/>
      <c r="FGW152" s="410"/>
      <c r="FGX152" s="410"/>
      <c r="FGY152" s="410"/>
      <c r="FGZ152" s="410"/>
      <c r="FHA152" s="410"/>
      <c r="FHB152" s="410"/>
      <c r="FHC152" s="410"/>
      <c r="FHD152" s="410"/>
      <c r="FHE152" s="410"/>
      <c r="FHF152" s="410"/>
      <c r="FHG152" s="410"/>
      <c r="FHH152" s="410"/>
      <c r="FHI152" s="410"/>
      <c r="FHJ152" s="410"/>
      <c r="FHK152" s="410"/>
      <c r="FHL152" s="410"/>
      <c r="FHM152" s="410"/>
      <c r="FHN152" s="410"/>
      <c r="FHO152" s="410"/>
      <c r="FHP152" s="410"/>
      <c r="FHQ152" s="410"/>
      <c r="FHR152" s="410"/>
      <c r="FHS152" s="410"/>
      <c r="FHT152" s="410"/>
      <c r="FHU152" s="410"/>
      <c r="FHV152" s="410"/>
      <c r="FHW152" s="410"/>
      <c r="FHX152" s="410"/>
      <c r="FHY152" s="410"/>
      <c r="FHZ152" s="410"/>
      <c r="FIA152" s="410"/>
      <c r="FIB152" s="410"/>
      <c r="FIC152" s="410"/>
      <c r="FID152" s="410"/>
      <c r="FIE152" s="410"/>
      <c r="FIF152" s="410"/>
      <c r="FIG152" s="410"/>
      <c r="FIH152" s="410"/>
      <c r="FII152" s="410"/>
      <c r="FIJ152" s="410"/>
      <c r="FIK152" s="410"/>
      <c r="FIL152" s="410"/>
      <c r="FIM152" s="410"/>
      <c r="FIN152" s="410"/>
      <c r="FIO152" s="410"/>
      <c r="FIP152" s="410"/>
      <c r="FIQ152" s="410"/>
      <c r="FIR152" s="410"/>
      <c r="FIS152" s="410"/>
      <c r="FIT152" s="410"/>
      <c r="FIU152" s="410"/>
      <c r="FIV152" s="410"/>
      <c r="FIW152" s="410"/>
      <c r="FIX152" s="410"/>
      <c r="FIY152" s="410"/>
      <c r="FIZ152" s="410"/>
      <c r="FJA152" s="410"/>
      <c r="FJB152" s="410"/>
      <c r="FJC152" s="410"/>
      <c r="FJD152" s="410"/>
      <c r="FJE152" s="410"/>
      <c r="FJF152" s="410"/>
      <c r="FJG152" s="410"/>
      <c r="FJH152" s="410"/>
      <c r="FJI152" s="410"/>
      <c r="FJJ152" s="410"/>
      <c r="FJK152" s="410"/>
      <c r="FJL152" s="410"/>
      <c r="FJM152" s="410"/>
      <c r="FJN152" s="410"/>
      <c r="FJO152" s="410"/>
      <c r="FJP152" s="410"/>
      <c r="FJQ152" s="410"/>
      <c r="FJR152" s="410"/>
      <c r="FJS152" s="410"/>
      <c r="FJT152" s="410"/>
      <c r="FJU152" s="410"/>
      <c r="FJV152" s="410"/>
      <c r="FJW152" s="410"/>
      <c r="FJX152" s="410"/>
      <c r="FJY152" s="410"/>
      <c r="FJZ152" s="410"/>
      <c r="FKA152" s="410"/>
      <c r="FKB152" s="410"/>
      <c r="FKC152" s="410"/>
      <c r="FKD152" s="410"/>
      <c r="FKE152" s="410"/>
      <c r="FKF152" s="410"/>
      <c r="FKG152" s="410"/>
      <c r="FKH152" s="410"/>
      <c r="FKI152" s="410"/>
      <c r="FKJ152" s="410"/>
      <c r="FKK152" s="410"/>
      <c r="FKL152" s="410"/>
      <c r="FKM152" s="410"/>
      <c r="FKN152" s="410"/>
      <c r="FKO152" s="410"/>
      <c r="FKP152" s="410"/>
      <c r="FKQ152" s="410"/>
      <c r="FKR152" s="410"/>
      <c r="FKS152" s="410"/>
      <c r="FKT152" s="410"/>
      <c r="FKU152" s="410"/>
      <c r="FKV152" s="410"/>
      <c r="FKW152" s="410"/>
      <c r="FKX152" s="410"/>
      <c r="FKY152" s="410"/>
      <c r="FKZ152" s="410"/>
      <c r="FLA152" s="410"/>
      <c r="FLB152" s="410"/>
      <c r="FLC152" s="410"/>
      <c r="FLD152" s="410"/>
      <c r="FLE152" s="410"/>
      <c r="FLF152" s="410"/>
      <c r="FLG152" s="410"/>
      <c r="FLH152" s="410"/>
      <c r="FLI152" s="410"/>
      <c r="FLJ152" s="410"/>
      <c r="FLK152" s="410"/>
      <c r="FLL152" s="410"/>
      <c r="FLM152" s="410"/>
      <c r="FLN152" s="410"/>
      <c r="FLO152" s="410"/>
      <c r="FLP152" s="410"/>
      <c r="FLQ152" s="410"/>
      <c r="FLR152" s="410"/>
      <c r="FLS152" s="410"/>
      <c r="FLT152" s="410"/>
      <c r="FLU152" s="410"/>
      <c r="FLV152" s="410"/>
      <c r="FLW152" s="410"/>
      <c r="FLX152" s="410"/>
      <c r="FLY152" s="410"/>
      <c r="FLZ152" s="410"/>
      <c r="FMA152" s="410"/>
      <c r="FMB152" s="410"/>
      <c r="FMC152" s="410"/>
      <c r="FMD152" s="410"/>
      <c r="FME152" s="410"/>
      <c r="FMF152" s="410"/>
      <c r="FMG152" s="410"/>
      <c r="FMH152" s="410"/>
      <c r="FMI152" s="410"/>
      <c r="FMJ152" s="410"/>
      <c r="FMK152" s="410"/>
      <c r="FML152" s="410"/>
      <c r="FMM152" s="410"/>
      <c r="FMN152" s="410"/>
      <c r="FMO152" s="410"/>
      <c r="FMP152" s="410"/>
      <c r="FMQ152" s="410"/>
      <c r="FMR152" s="410"/>
      <c r="FMS152" s="410"/>
      <c r="FMT152" s="410"/>
      <c r="FMU152" s="410"/>
      <c r="FMV152" s="410"/>
      <c r="FMW152" s="410"/>
      <c r="FMX152" s="410"/>
      <c r="FMY152" s="410"/>
      <c r="FMZ152" s="410"/>
      <c r="FNA152" s="410"/>
      <c r="FNB152" s="410"/>
      <c r="FNC152" s="410"/>
      <c r="FND152" s="410"/>
      <c r="FNE152" s="410"/>
      <c r="FNF152" s="410"/>
      <c r="FNG152" s="410"/>
      <c r="FNH152" s="410"/>
      <c r="FNI152" s="410"/>
      <c r="FNJ152" s="410"/>
      <c r="FNK152" s="410"/>
      <c r="FNL152" s="410"/>
      <c r="FNM152" s="410"/>
      <c r="FNN152" s="410"/>
      <c r="FNO152" s="410"/>
      <c r="FNP152" s="410"/>
      <c r="FNQ152" s="410"/>
      <c r="FNR152" s="410"/>
      <c r="FNS152" s="410"/>
      <c r="FNT152" s="410"/>
      <c r="FNU152" s="410"/>
      <c r="FNV152" s="410"/>
      <c r="FNW152" s="410"/>
      <c r="FNX152" s="410"/>
      <c r="FNY152" s="410"/>
      <c r="FNZ152" s="410"/>
      <c r="FOA152" s="410"/>
      <c r="FOB152" s="410"/>
      <c r="FOC152" s="410"/>
      <c r="FOD152" s="410"/>
      <c r="FOE152" s="410"/>
      <c r="FOF152" s="410"/>
      <c r="FOG152" s="410"/>
      <c r="FOH152" s="410"/>
      <c r="FOI152" s="410"/>
      <c r="FOJ152" s="410"/>
      <c r="FOK152" s="410"/>
      <c r="FOL152" s="410"/>
      <c r="FOM152" s="410"/>
      <c r="FON152" s="410"/>
      <c r="FOO152" s="410"/>
      <c r="FOP152" s="410"/>
      <c r="FOQ152" s="410"/>
      <c r="FOR152" s="410"/>
      <c r="FOS152" s="410"/>
      <c r="FOT152" s="410"/>
      <c r="FOU152" s="410"/>
      <c r="FOV152" s="410"/>
      <c r="FOW152" s="410"/>
      <c r="FOX152" s="410"/>
      <c r="FOY152" s="410"/>
      <c r="FOZ152" s="410"/>
      <c r="FPA152" s="410"/>
      <c r="FPB152" s="410"/>
      <c r="FPC152" s="410"/>
      <c r="FPD152" s="410"/>
      <c r="FPE152" s="410"/>
      <c r="FPF152" s="410"/>
      <c r="FPG152" s="410"/>
      <c r="FPH152" s="410"/>
      <c r="FPI152" s="410"/>
      <c r="FPJ152" s="410"/>
      <c r="FPK152" s="410"/>
      <c r="FPL152" s="410"/>
      <c r="FPM152" s="410"/>
      <c r="FPN152" s="410"/>
      <c r="FPO152" s="410"/>
      <c r="FPP152" s="410"/>
      <c r="FPQ152" s="410"/>
      <c r="FPR152" s="410"/>
      <c r="FPS152" s="410"/>
      <c r="FPT152" s="410"/>
      <c r="FPU152" s="410"/>
      <c r="FPV152" s="410"/>
      <c r="FPW152" s="410"/>
      <c r="FPX152" s="410"/>
      <c r="FPY152" s="410"/>
      <c r="FPZ152" s="410"/>
      <c r="FQA152" s="410"/>
      <c r="FQB152" s="410"/>
      <c r="FQC152" s="410"/>
      <c r="FQD152" s="410"/>
      <c r="FQE152" s="410"/>
      <c r="FQF152" s="410"/>
      <c r="FQG152" s="410"/>
      <c r="FQH152" s="410"/>
      <c r="FQI152" s="410"/>
      <c r="FQJ152" s="410"/>
      <c r="FQK152" s="410"/>
      <c r="FQL152" s="410"/>
      <c r="FQM152" s="410"/>
      <c r="FQN152" s="410"/>
      <c r="FQO152" s="410"/>
      <c r="FQP152" s="410"/>
      <c r="FQQ152" s="410"/>
      <c r="FQR152" s="410"/>
      <c r="FQS152" s="410"/>
      <c r="FQT152" s="410"/>
      <c r="FQU152" s="410"/>
      <c r="FQV152" s="410"/>
      <c r="FQW152" s="410"/>
      <c r="FQX152" s="410"/>
      <c r="FQY152" s="410"/>
      <c r="FQZ152" s="410"/>
      <c r="FRA152" s="410"/>
      <c r="FRB152" s="410"/>
      <c r="FRC152" s="410"/>
      <c r="FRD152" s="410"/>
      <c r="FRE152" s="410"/>
      <c r="FRF152" s="410"/>
      <c r="FRG152" s="410"/>
      <c r="FRH152" s="410"/>
      <c r="FRI152" s="410"/>
      <c r="FRJ152" s="410"/>
      <c r="FRK152" s="410"/>
      <c r="FRL152" s="410"/>
      <c r="FRM152" s="410"/>
      <c r="FRN152" s="410"/>
      <c r="FRO152" s="410"/>
      <c r="FRP152" s="410"/>
      <c r="FRQ152" s="410"/>
      <c r="FRR152" s="410"/>
      <c r="FRS152" s="410"/>
      <c r="FRT152" s="410"/>
      <c r="FRU152" s="410"/>
      <c r="FRV152" s="410"/>
      <c r="FRW152" s="410"/>
      <c r="FRX152" s="410"/>
      <c r="FRY152" s="410"/>
      <c r="FRZ152" s="410"/>
      <c r="FSA152" s="410"/>
      <c r="FSB152" s="410"/>
      <c r="FSC152" s="410"/>
      <c r="FSD152" s="410"/>
      <c r="FSE152" s="410"/>
      <c r="FSF152" s="410"/>
      <c r="FSG152" s="410"/>
      <c r="FSH152" s="410"/>
      <c r="FSI152" s="410"/>
      <c r="FSJ152" s="410"/>
      <c r="FSK152" s="410"/>
      <c r="FSL152" s="410"/>
      <c r="FSM152" s="410"/>
      <c r="FSN152" s="410"/>
      <c r="FSO152" s="410"/>
      <c r="FSP152" s="410"/>
      <c r="FSQ152" s="410"/>
      <c r="FSR152" s="410"/>
      <c r="FSS152" s="410"/>
      <c r="FST152" s="410"/>
      <c r="FSU152" s="410"/>
      <c r="FSV152" s="410"/>
      <c r="FSW152" s="410"/>
      <c r="FSX152" s="410"/>
      <c r="FSY152" s="410"/>
      <c r="FSZ152" s="410"/>
      <c r="FTA152" s="410"/>
      <c r="FTB152" s="410"/>
      <c r="FTC152" s="410"/>
      <c r="FTD152" s="410"/>
      <c r="FTE152" s="410"/>
      <c r="FTF152" s="410"/>
      <c r="FTG152" s="410"/>
      <c r="FTH152" s="410"/>
      <c r="FTI152" s="410"/>
      <c r="FTJ152" s="410"/>
      <c r="FTK152" s="410"/>
      <c r="FTL152" s="410"/>
      <c r="FTM152" s="410"/>
      <c r="FTN152" s="410"/>
      <c r="FTO152" s="410"/>
      <c r="FTP152" s="410"/>
      <c r="FTQ152" s="410"/>
      <c r="FTR152" s="410"/>
      <c r="FTS152" s="410"/>
      <c r="FTT152" s="410"/>
      <c r="FTU152" s="410"/>
      <c r="FTV152" s="410"/>
      <c r="FTW152" s="410"/>
      <c r="FTX152" s="410"/>
      <c r="FTY152" s="410"/>
      <c r="FTZ152" s="410"/>
      <c r="FUA152" s="410"/>
      <c r="FUB152" s="410"/>
      <c r="FUC152" s="410"/>
      <c r="FUD152" s="410"/>
      <c r="FUE152" s="410"/>
      <c r="FUF152" s="410"/>
      <c r="FUG152" s="410"/>
      <c r="FUH152" s="410"/>
      <c r="FUI152" s="410"/>
      <c r="FUJ152" s="410"/>
      <c r="FUK152" s="410"/>
      <c r="FUL152" s="410"/>
      <c r="FUM152" s="410"/>
      <c r="FUN152" s="410"/>
      <c r="FUO152" s="410"/>
      <c r="FUP152" s="410"/>
      <c r="FUQ152" s="410"/>
      <c r="FUR152" s="410"/>
      <c r="FUS152" s="410"/>
      <c r="FUT152" s="410"/>
      <c r="FUU152" s="410"/>
      <c r="FUV152" s="410"/>
      <c r="FUW152" s="410"/>
      <c r="FUX152" s="410"/>
      <c r="FUY152" s="410"/>
      <c r="FUZ152" s="410"/>
      <c r="FVA152" s="410"/>
      <c r="FVB152" s="410"/>
      <c r="FVC152" s="410"/>
      <c r="FVD152" s="410"/>
      <c r="FVE152" s="410"/>
      <c r="FVF152" s="410"/>
      <c r="FVG152" s="410"/>
      <c r="FVH152" s="410"/>
      <c r="FVI152" s="410"/>
      <c r="FVJ152" s="410"/>
      <c r="FVK152" s="410"/>
      <c r="FVL152" s="410"/>
      <c r="FVM152" s="410"/>
      <c r="FVN152" s="410"/>
      <c r="FVO152" s="410"/>
      <c r="FVP152" s="410"/>
      <c r="FVQ152" s="410"/>
      <c r="FVR152" s="410"/>
      <c r="FVS152" s="410"/>
      <c r="FVT152" s="410"/>
      <c r="FVU152" s="410"/>
      <c r="FVV152" s="410"/>
      <c r="FVW152" s="410"/>
      <c r="FVX152" s="410"/>
      <c r="FVY152" s="410"/>
      <c r="FVZ152" s="410"/>
      <c r="FWA152" s="410"/>
      <c r="FWB152" s="410"/>
      <c r="FWC152" s="410"/>
      <c r="FWD152" s="410"/>
      <c r="FWE152" s="410"/>
      <c r="FWF152" s="410"/>
      <c r="FWG152" s="410"/>
      <c r="FWH152" s="410"/>
      <c r="FWI152" s="410"/>
      <c r="FWJ152" s="410"/>
      <c r="FWK152" s="410"/>
      <c r="FWL152" s="410"/>
      <c r="FWM152" s="410"/>
      <c r="FWN152" s="410"/>
      <c r="FWO152" s="410"/>
      <c r="FWP152" s="410"/>
      <c r="FWQ152" s="410"/>
      <c r="FWR152" s="410"/>
      <c r="FWS152" s="410"/>
      <c r="FWT152" s="410"/>
      <c r="FWU152" s="410"/>
      <c r="FWV152" s="410"/>
      <c r="FWW152" s="410"/>
      <c r="FWX152" s="410"/>
      <c r="FWY152" s="410"/>
      <c r="FWZ152" s="410"/>
      <c r="FXA152" s="410"/>
      <c r="FXB152" s="410"/>
      <c r="FXC152" s="410"/>
      <c r="FXD152" s="410"/>
      <c r="FXE152" s="410"/>
      <c r="FXF152" s="410"/>
      <c r="FXG152" s="410"/>
      <c r="FXH152" s="410"/>
      <c r="FXI152" s="410"/>
      <c r="FXJ152" s="410"/>
      <c r="FXK152" s="410"/>
      <c r="FXL152" s="410"/>
      <c r="FXM152" s="410"/>
      <c r="FXN152" s="410"/>
      <c r="FXO152" s="410"/>
      <c r="FXP152" s="410"/>
      <c r="FXQ152" s="410"/>
      <c r="FXR152" s="410"/>
      <c r="FXS152" s="410"/>
      <c r="FXT152" s="410"/>
      <c r="FXU152" s="410"/>
      <c r="FXV152" s="410"/>
      <c r="FXW152" s="410"/>
      <c r="FXX152" s="410"/>
      <c r="FXY152" s="410"/>
      <c r="FXZ152" s="410"/>
      <c r="FYA152" s="410"/>
      <c r="FYB152" s="410"/>
      <c r="FYC152" s="410"/>
      <c r="FYD152" s="410"/>
      <c r="FYE152" s="410"/>
      <c r="FYF152" s="410"/>
      <c r="FYG152" s="410"/>
      <c r="FYH152" s="410"/>
      <c r="FYI152" s="410"/>
      <c r="FYJ152" s="410"/>
      <c r="FYK152" s="410"/>
      <c r="FYL152" s="410"/>
      <c r="FYM152" s="410"/>
      <c r="FYN152" s="410"/>
      <c r="FYO152" s="410"/>
      <c r="FYP152" s="410"/>
      <c r="FYQ152" s="410"/>
      <c r="FYR152" s="410"/>
      <c r="FYS152" s="410"/>
      <c r="FYT152" s="410"/>
      <c r="FYU152" s="410"/>
      <c r="FYV152" s="410"/>
      <c r="FYW152" s="410"/>
      <c r="FYX152" s="410"/>
      <c r="FYY152" s="410"/>
      <c r="FYZ152" s="410"/>
      <c r="FZA152" s="410"/>
      <c r="FZB152" s="410"/>
      <c r="FZC152" s="410"/>
      <c r="FZD152" s="410"/>
      <c r="FZE152" s="410"/>
      <c r="FZF152" s="410"/>
      <c r="FZG152" s="410"/>
      <c r="FZH152" s="410"/>
      <c r="FZI152" s="410"/>
      <c r="FZJ152" s="410"/>
      <c r="FZK152" s="410"/>
      <c r="FZL152" s="410"/>
      <c r="FZM152" s="410"/>
      <c r="FZN152" s="410"/>
      <c r="FZO152" s="410"/>
      <c r="FZP152" s="410"/>
      <c r="FZQ152" s="410"/>
      <c r="FZR152" s="410"/>
      <c r="FZS152" s="410"/>
      <c r="FZT152" s="410"/>
      <c r="FZU152" s="410"/>
      <c r="FZV152" s="410"/>
      <c r="FZW152" s="410"/>
      <c r="FZX152" s="410"/>
      <c r="FZY152" s="410"/>
      <c r="FZZ152" s="410"/>
      <c r="GAA152" s="410"/>
      <c r="GAB152" s="410"/>
      <c r="GAC152" s="410"/>
      <c r="GAD152" s="410"/>
      <c r="GAE152" s="410"/>
      <c r="GAF152" s="410"/>
      <c r="GAG152" s="410"/>
      <c r="GAH152" s="410"/>
      <c r="GAI152" s="410"/>
      <c r="GAJ152" s="410"/>
      <c r="GAK152" s="410"/>
      <c r="GAL152" s="410"/>
      <c r="GAM152" s="410"/>
      <c r="GAN152" s="410"/>
      <c r="GAO152" s="410"/>
      <c r="GAP152" s="410"/>
      <c r="GAQ152" s="410"/>
      <c r="GAR152" s="410"/>
      <c r="GAS152" s="410"/>
      <c r="GAT152" s="410"/>
      <c r="GAU152" s="410"/>
      <c r="GAV152" s="410"/>
      <c r="GAW152" s="410"/>
      <c r="GAX152" s="410"/>
      <c r="GAY152" s="410"/>
      <c r="GAZ152" s="410"/>
      <c r="GBA152" s="410"/>
      <c r="GBB152" s="410"/>
      <c r="GBC152" s="410"/>
      <c r="GBD152" s="410"/>
      <c r="GBE152" s="410"/>
      <c r="GBF152" s="410"/>
      <c r="GBG152" s="410"/>
      <c r="GBH152" s="410"/>
      <c r="GBI152" s="410"/>
      <c r="GBJ152" s="410"/>
      <c r="GBK152" s="410"/>
      <c r="GBL152" s="410"/>
      <c r="GBM152" s="410"/>
      <c r="GBN152" s="410"/>
      <c r="GBO152" s="410"/>
      <c r="GBP152" s="410"/>
      <c r="GBQ152" s="410"/>
      <c r="GBR152" s="410"/>
      <c r="GBS152" s="410"/>
      <c r="GBT152" s="410"/>
      <c r="GBU152" s="410"/>
      <c r="GBV152" s="410"/>
      <c r="GBW152" s="410"/>
      <c r="GBX152" s="410"/>
      <c r="GBY152" s="410"/>
      <c r="GBZ152" s="410"/>
      <c r="GCA152" s="410"/>
      <c r="GCB152" s="410"/>
      <c r="GCC152" s="410"/>
      <c r="GCD152" s="410"/>
      <c r="GCE152" s="410"/>
      <c r="GCF152" s="410"/>
      <c r="GCG152" s="410"/>
      <c r="GCH152" s="410"/>
      <c r="GCI152" s="410"/>
      <c r="GCJ152" s="410"/>
      <c r="GCK152" s="410"/>
      <c r="GCL152" s="410"/>
      <c r="GCM152" s="410"/>
      <c r="GCN152" s="410"/>
      <c r="GCO152" s="410"/>
      <c r="GCP152" s="410"/>
      <c r="GCQ152" s="410"/>
      <c r="GCR152" s="410"/>
      <c r="GCS152" s="410"/>
      <c r="GCT152" s="410"/>
      <c r="GCU152" s="410"/>
      <c r="GCV152" s="410"/>
      <c r="GCW152" s="410"/>
      <c r="GCX152" s="410"/>
      <c r="GCY152" s="410"/>
      <c r="GCZ152" s="410"/>
      <c r="GDA152" s="410"/>
      <c r="GDB152" s="410"/>
      <c r="GDC152" s="410"/>
      <c r="GDD152" s="410"/>
      <c r="GDE152" s="410"/>
      <c r="GDF152" s="410"/>
      <c r="GDG152" s="410"/>
      <c r="GDH152" s="410"/>
      <c r="GDI152" s="410"/>
      <c r="GDJ152" s="410"/>
      <c r="GDK152" s="410"/>
      <c r="GDL152" s="410"/>
      <c r="GDM152" s="410"/>
      <c r="GDN152" s="410"/>
      <c r="GDO152" s="410"/>
      <c r="GDP152" s="410"/>
      <c r="GDQ152" s="410"/>
      <c r="GDR152" s="410"/>
      <c r="GDS152" s="410"/>
      <c r="GDT152" s="410"/>
      <c r="GDU152" s="410"/>
      <c r="GDV152" s="410"/>
      <c r="GDW152" s="410"/>
      <c r="GDX152" s="410"/>
      <c r="GDY152" s="410"/>
      <c r="GDZ152" s="410"/>
      <c r="GEA152" s="410"/>
      <c r="GEB152" s="410"/>
      <c r="GEC152" s="410"/>
      <c r="GED152" s="410"/>
      <c r="GEE152" s="410"/>
      <c r="GEF152" s="410"/>
      <c r="GEG152" s="410"/>
      <c r="GEH152" s="410"/>
      <c r="GEI152" s="410"/>
      <c r="GEJ152" s="410"/>
      <c r="GEK152" s="410"/>
      <c r="GEL152" s="410"/>
      <c r="GEM152" s="410"/>
      <c r="GEN152" s="410"/>
      <c r="GEO152" s="410"/>
      <c r="GEP152" s="410"/>
      <c r="GEQ152" s="410"/>
      <c r="GER152" s="410"/>
      <c r="GES152" s="410"/>
      <c r="GET152" s="410"/>
      <c r="GEU152" s="410"/>
      <c r="GEV152" s="410"/>
      <c r="GEW152" s="410"/>
      <c r="GEX152" s="410"/>
      <c r="GEY152" s="410"/>
      <c r="GEZ152" s="410"/>
      <c r="GFA152" s="410"/>
      <c r="GFB152" s="410"/>
      <c r="GFC152" s="410"/>
      <c r="GFD152" s="410"/>
      <c r="GFE152" s="410"/>
      <c r="GFF152" s="410"/>
      <c r="GFG152" s="410"/>
      <c r="GFH152" s="410"/>
      <c r="GFI152" s="410"/>
      <c r="GFJ152" s="410"/>
      <c r="GFK152" s="410"/>
      <c r="GFL152" s="410"/>
      <c r="GFM152" s="410"/>
      <c r="GFN152" s="410"/>
      <c r="GFO152" s="410"/>
      <c r="GFP152" s="410"/>
      <c r="GFQ152" s="410"/>
      <c r="GFR152" s="410"/>
      <c r="GFS152" s="410"/>
      <c r="GFT152" s="410"/>
      <c r="GFU152" s="410"/>
      <c r="GFV152" s="410"/>
      <c r="GFW152" s="410"/>
      <c r="GFX152" s="410"/>
      <c r="GFY152" s="410"/>
      <c r="GFZ152" s="410"/>
      <c r="GGA152" s="410"/>
      <c r="GGB152" s="410"/>
      <c r="GGC152" s="410"/>
      <c r="GGD152" s="410"/>
      <c r="GGE152" s="410"/>
      <c r="GGF152" s="410"/>
      <c r="GGG152" s="410"/>
      <c r="GGH152" s="410"/>
      <c r="GGI152" s="410"/>
      <c r="GGJ152" s="410"/>
      <c r="GGK152" s="410"/>
      <c r="GGL152" s="410"/>
      <c r="GGM152" s="410"/>
      <c r="GGN152" s="410"/>
      <c r="GGO152" s="410"/>
      <c r="GGP152" s="410"/>
      <c r="GGQ152" s="410"/>
      <c r="GGR152" s="410"/>
      <c r="GGS152" s="410"/>
      <c r="GGT152" s="410"/>
      <c r="GGU152" s="410"/>
      <c r="GGV152" s="410"/>
      <c r="GGW152" s="410"/>
      <c r="GGX152" s="410"/>
      <c r="GGY152" s="410"/>
      <c r="GGZ152" s="410"/>
      <c r="GHA152" s="410"/>
      <c r="GHB152" s="410"/>
      <c r="GHC152" s="410"/>
      <c r="GHD152" s="410"/>
      <c r="GHE152" s="410"/>
      <c r="GHF152" s="410"/>
      <c r="GHG152" s="410"/>
      <c r="GHH152" s="410"/>
      <c r="GHI152" s="410"/>
      <c r="GHJ152" s="410"/>
      <c r="GHK152" s="410"/>
      <c r="GHL152" s="410"/>
      <c r="GHM152" s="410"/>
      <c r="GHN152" s="410"/>
      <c r="GHO152" s="410"/>
      <c r="GHP152" s="410"/>
      <c r="GHQ152" s="410"/>
      <c r="GHR152" s="410"/>
      <c r="GHS152" s="410"/>
      <c r="GHT152" s="410"/>
      <c r="GHU152" s="410"/>
      <c r="GHV152" s="410"/>
      <c r="GHW152" s="410"/>
      <c r="GHX152" s="410"/>
      <c r="GHY152" s="410"/>
      <c r="GHZ152" s="410"/>
      <c r="GIA152" s="410"/>
      <c r="GIB152" s="410"/>
      <c r="GIC152" s="410"/>
      <c r="GID152" s="410"/>
      <c r="GIE152" s="410"/>
      <c r="GIF152" s="410"/>
      <c r="GIG152" s="410"/>
      <c r="GIH152" s="410"/>
      <c r="GII152" s="410"/>
      <c r="GIJ152" s="410"/>
      <c r="GIK152" s="410"/>
      <c r="GIL152" s="410"/>
      <c r="GIM152" s="410"/>
      <c r="GIN152" s="410"/>
      <c r="GIO152" s="410"/>
      <c r="GIP152" s="410"/>
      <c r="GIQ152" s="410"/>
      <c r="GIR152" s="410"/>
      <c r="GIS152" s="410"/>
      <c r="GIT152" s="410"/>
      <c r="GIU152" s="410"/>
      <c r="GIV152" s="410"/>
      <c r="GIW152" s="410"/>
      <c r="GIX152" s="410"/>
      <c r="GIY152" s="410"/>
      <c r="GIZ152" s="410"/>
      <c r="GJA152" s="410"/>
      <c r="GJB152" s="410"/>
      <c r="GJC152" s="410"/>
      <c r="GJD152" s="410"/>
      <c r="GJE152" s="410"/>
      <c r="GJF152" s="410"/>
      <c r="GJG152" s="410"/>
      <c r="GJH152" s="410"/>
      <c r="GJI152" s="410"/>
      <c r="GJJ152" s="410"/>
      <c r="GJK152" s="410"/>
      <c r="GJL152" s="410"/>
      <c r="GJM152" s="410"/>
      <c r="GJN152" s="410"/>
      <c r="GJO152" s="410"/>
      <c r="GJP152" s="410"/>
      <c r="GJQ152" s="410"/>
      <c r="GJR152" s="410"/>
      <c r="GJS152" s="410"/>
      <c r="GJT152" s="410"/>
      <c r="GJU152" s="410"/>
      <c r="GJV152" s="410"/>
      <c r="GJW152" s="410"/>
      <c r="GJX152" s="410"/>
      <c r="GJY152" s="410"/>
      <c r="GJZ152" s="410"/>
      <c r="GKA152" s="410"/>
      <c r="GKB152" s="410"/>
      <c r="GKC152" s="410"/>
      <c r="GKD152" s="410"/>
      <c r="GKE152" s="410"/>
      <c r="GKF152" s="410"/>
      <c r="GKG152" s="410"/>
      <c r="GKH152" s="410"/>
      <c r="GKI152" s="410"/>
      <c r="GKJ152" s="410"/>
      <c r="GKK152" s="410"/>
      <c r="GKL152" s="410"/>
      <c r="GKM152" s="410"/>
      <c r="GKN152" s="410"/>
      <c r="GKO152" s="410"/>
      <c r="GKP152" s="410"/>
      <c r="GKQ152" s="410"/>
      <c r="GKR152" s="410"/>
      <c r="GKS152" s="410"/>
      <c r="GKT152" s="410"/>
      <c r="GKU152" s="410"/>
      <c r="GKV152" s="410"/>
      <c r="GKW152" s="410"/>
      <c r="GKX152" s="410"/>
      <c r="GKY152" s="410"/>
      <c r="GKZ152" s="410"/>
      <c r="GLA152" s="410"/>
      <c r="GLB152" s="410"/>
      <c r="GLC152" s="410"/>
      <c r="GLD152" s="410"/>
      <c r="GLE152" s="410"/>
      <c r="GLF152" s="410"/>
      <c r="GLG152" s="410"/>
      <c r="GLH152" s="410"/>
      <c r="GLI152" s="410"/>
      <c r="GLJ152" s="410"/>
      <c r="GLK152" s="410"/>
      <c r="GLL152" s="410"/>
      <c r="GLM152" s="410"/>
      <c r="GLN152" s="410"/>
      <c r="GLO152" s="410"/>
      <c r="GLP152" s="410"/>
      <c r="GLQ152" s="410"/>
      <c r="GLR152" s="410"/>
      <c r="GLS152" s="410"/>
      <c r="GLT152" s="410"/>
      <c r="GLU152" s="410"/>
      <c r="GLV152" s="410"/>
      <c r="GLW152" s="410"/>
      <c r="GLX152" s="410"/>
      <c r="GLY152" s="410"/>
      <c r="GLZ152" s="410"/>
      <c r="GMA152" s="410"/>
      <c r="GMB152" s="410"/>
      <c r="GMC152" s="410"/>
      <c r="GMD152" s="410"/>
      <c r="GME152" s="410"/>
      <c r="GMF152" s="410"/>
      <c r="GMG152" s="410"/>
      <c r="GMH152" s="410"/>
      <c r="GMI152" s="410"/>
      <c r="GMJ152" s="410"/>
      <c r="GMK152" s="410"/>
      <c r="GML152" s="410"/>
      <c r="GMM152" s="410"/>
      <c r="GMN152" s="410"/>
      <c r="GMO152" s="410"/>
      <c r="GMP152" s="410"/>
      <c r="GMQ152" s="410"/>
      <c r="GMR152" s="410"/>
      <c r="GMS152" s="410"/>
      <c r="GMT152" s="410"/>
      <c r="GMU152" s="410"/>
      <c r="GMV152" s="410"/>
      <c r="GMW152" s="410"/>
      <c r="GMX152" s="410"/>
      <c r="GMY152" s="410"/>
      <c r="GMZ152" s="410"/>
      <c r="GNA152" s="410"/>
      <c r="GNB152" s="410"/>
      <c r="GNC152" s="410"/>
      <c r="GND152" s="410"/>
      <c r="GNE152" s="410"/>
      <c r="GNF152" s="410"/>
      <c r="GNG152" s="410"/>
      <c r="GNH152" s="410"/>
      <c r="GNI152" s="410"/>
      <c r="GNJ152" s="410"/>
      <c r="GNK152" s="410"/>
      <c r="GNL152" s="410"/>
      <c r="GNM152" s="410"/>
      <c r="GNN152" s="410"/>
      <c r="GNO152" s="410"/>
      <c r="GNP152" s="410"/>
      <c r="GNQ152" s="410"/>
      <c r="GNR152" s="410"/>
      <c r="GNS152" s="410"/>
      <c r="GNT152" s="410"/>
      <c r="GNU152" s="410"/>
      <c r="GNV152" s="410"/>
      <c r="GNW152" s="410"/>
      <c r="GNX152" s="410"/>
      <c r="GNY152" s="410"/>
      <c r="GNZ152" s="410"/>
      <c r="GOA152" s="410"/>
      <c r="GOB152" s="410"/>
      <c r="GOC152" s="410"/>
      <c r="GOD152" s="410"/>
      <c r="GOE152" s="410"/>
      <c r="GOF152" s="410"/>
      <c r="GOG152" s="410"/>
      <c r="GOH152" s="410"/>
      <c r="GOI152" s="410"/>
      <c r="GOJ152" s="410"/>
      <c r="GOK152" s="410"/>
      <c r="GOL152" s="410"/>
      <c r="GOM152" s="410"/>
      <c r="GON152" s="410"/>
      <c r="GOO152" s="410"/>
      <c r="GOP152" s="410"/>
      <c r="GOQ152" s="410"/>
      <c r="GOR152" s="410"/>
      <c r="GOS152" s="410"/>
      <c r="GOT152" s="410"/>
      <c r="GOU152" s="410"/>
      <c r="GOV152" s="410"/>
      <c r="GOW152" s="410"/>
      <c r="GOX152" s="410"/>
      <c r="GOY152" s="410"/>
      <c r="GOZ152" s="410"/>
      <c r="GPA152" s="410"/>
      <c r="GPB152" s="410"/>
      <c r="GPC152" s="410"/>
      <c r="GPD152" s="410"/>
      <c r="GPE152" s="410"/>
      <c r="GPF152" s="410"/>
      <c r="GPG152" s="410"/>
      <c r="GPH152" s="410"/>
      <c r="GPI152" s="410"/>
      <c r="GPJ152" s="410"/>
      <c r="GPK152" s="410"/>
      <c r="GPL152" s="410"/>
      <c r="GPM152" s="410"/>
      <c r="GPN152" s="410"/>
      <c r="GPO152" s="410"/>
      <c r="GPP152" s="410"/>
      <c r="GPQ152" s="410"/>
      <c r="GPR152" s="410"/>
      <c r="GPS152" s="410"/>
      <c r="GPT152" s="410"/>
      <c r="GPU152" s="410"/>
      <c r="GPV152" s="410"/>
      <c r="GPW152" s="410"/>
      <c r="GPX152" s="410"/>
      <c r="GPY152" s="410"/>
      <c r="GPZ152" s="410"/>
      <c r="GQA152" s="410"/>
      <c r="GQB152" s="410"/>
      <c r="GQC152" s="410"/>
      <c r="GQD152" s="410"/>
      <c r="GQE152" s="410"/>
      <c r="GQF152" s="410"/>
      <c r="GQG152" s="410"/>
      <c r="GQH152" s="410"/>
      <c r="GQI152" s="410"/>
      <c r="GQJ152" s="410"/>
      <c r="GQK152" s="410"/>
      <c r="GQL152" s="410"/>
      <c r="GQM152" s="410"/>
      <c r="GQN152" s="410"/>
      <c r="GQO152" s="410"/>
      <c r="GQP152" s="410"/>
      <c r="GQQ152" s="410"/>
      <c r="GQR152" s="410"/>
      <c r="GQS152" s="410"/>
      <c r="GQT152" s="410"/>
      <c r="GQU152" s="410"/>
      <c r="GQV152" s="410"/>
      <c r="GQW152" s="410"/>
      <c r="GQX152" s="410"/>
      <c r="GQY152" s="410"/>
      <c r="GQZ152" s="410"/>
      <c r="GRA152" s="410"/>
      <c r="GRB152" s="410"/>
      <c r="GRC152" s="410"/>
      <c r="GRD152" s="410"/>
      <c r="GRE152" s="410"/>
      <c r="GRF152" s="410"/>
      <c r="GRG152" s="410"/>
      <c r="GRH152" s="410"/>
      <c r="GRI152" s="410"/>
      <c r="GRJ152" s="410"/>
      <c r="GRK152" s="410"/>
      <c r="GRL152" s="410"/>
      <c r="GRM152" s="410"/>
      <c r="GRN152" s="410"/>
      <c r="GRO152" s="410"/>
      <c r="GRP152" s="410"/>
      <c r="GRQ152" s="410"/>
      <c r="GRR152" s="410"/>
      <c r="GRS152" s="410"/>
      <c r="GRT152" s="410"/>
      <c r="GRU152" s="410"/>
      <c r="GRV152" s="410"/>
      <c r="GRW152" s="410"/>
      <c r="GRX152" s="410"/>
      <c r="GRY152" s="410"/>
      <c r="GRZ152" s="410"/>
      <c r="GSA152" s="410"/>
      <c r="GSB152" s="410"/>
      <c r="GSC152" s="410"/>
      <c r="GSD152" s="410"/>
      <c r="GSE152" s="410"/>
      <c r="GSF152" s="410"/>
      <c r="GSG152" s="410"/>
      <c r="GSH152" s="410"/>
      <c r="GSI152" s="410"/>
      <c r="GSJ152" s="410"/>
      <c r="GSK152" s="410"/>
      <c r="GSL152" s="410"/>
      <c r="GSM152" s="410"/>
      <c r="GSN152" s="410"/>
      <c r="GSO152" s="410"/>
      <c r="GSP152" s="410"/>
      <c r="GSQ152" s="410"/>
      <c r="GSR152" s="410"/>
      <c r="GSS152" s="410"/>
      <c r="GST152" s="410"/>
      <c r="GSU152" s="410"/>
      <c r="GSV152" s="410"/>
      <c r="GSW152" s="410"/>
      <c r="GSX152" s="410"/>
      <c r="GSY152" s="410"/>
      <c r="GSZ152" s="410"/>
      <c r="GTA152" s="410"/>
      <c r="GTB152" s="410"/>
      <c r="GTC152" s="410"/>
      <c r="GTD152" s="410"/>
      <c r="GTE152" s="410"/>
      <c r="GTF152" s="410"/>
      <c r="GTG152" s="410"/>
      <c r="GTH152" s="410"/>
      <c r="GTI152" s="410"/>
      <c r="GTJ152" s="410"/>
      <c r="GTK152" s="410"/>
      <c r="GTL152" s="410"/>
      <c r="GTM152" s="410"/>
      <c r="GTN152" s="410"/>
      <c r="GTO152" s="410"/>
      <c r="GTP152" s="410"/>
      <c r="GTQ152" s="410"/>
      <c r="GTR152" s="410"/>
      <c r="GTS152" s="410"/>
      <c r="GTT152" s="410"/>
      <c r="GTU152" s="410"/>
      <c r="GTV152" s="410"/>
      <c r="GTW152" s="410"/>
      <c r="GTX152" s="410"/>
      <c r="GTY152" s="410"/>
      <c r="GTZ152" s="410"/>
      <c r="GUA152" s="410"/>
      <c r="GUB152" s="410"/>
      <c r="GUC152" s="410"/>
      <c r="GUD152" s="410"/>
      <c r="GUE152" s="410"/>
      <c r="GUF152" s="410"/>
      <c r="GUG152" s="410"/>
      <c r="GUH152" s="410"/>
      <c r="GUI152" s="410"/>
      <c r="GUJ152" s="410"/>
      <c r="GUK152" s="410"/>
      <c r="GUL152" s="410"/>
      <c r="GUM152" s="410"/>
      <c r="GUN152" s="410"/>
      <c r="GUO152" s="410"/>
      <c r="GUP152" s="410"/>
      <c r="GUQ152" s="410"/>
      <c r="GUR152" s="410"/>
      <c r="GUS152" s="410"/>
      <c r="GUT152" s="410"/>
      <c r="GUU152" s="410"/>
      <c r="GUV152" s="410"/>
      <c r="GUW152" s="410"/>
      <c r="GUX152" s="410"/>
      <c r="GUY152" s="410"/>
      <c r="GUZ152" s="410"/>
      <c r="GVA152" s="410"/>
      <c r="GVB152" s="410"/>
      <c r="GVC152" s="410"/>
      <c r="GVD152" s="410"/>
      <c r="GVE152" s="410"/>
      <c r="GVF152" s="410"/>
      <c r="GVG152" s="410"/>
      <c r="GVH152" s="410"/>
      <c r="GVI152" s="410"/>
      <c r="GVJ152" s="410"/>
      <c r="GVK152" s="410"/>
      <c r="GVL152" s="410"/>
      <c r="GVM152" s="410"/>
      <c r="GVN152" s="410"/>
      <c r="GVO152" s="410"/>
      <c r="GVP152" s="410"/>
      <c r="GVQ152" s="410"/>
      <c r="GVR152" s="410"/>
      <c r="GVS152" s="410"/>
      <c r="GVT152" s="410"/>
      <c r="GVU152" s="410"/>
      <c r="GVV152" s="410"/>
      <c r="GVW152" s="410"/>
      <c r="GVX152" s="410"/>
      <c r="GVY152" s="410"/>
      <c r="GVZ152" s="410"/>
      <c r="GWA152" s="410"/>
      <c r="GWB152" s="410"/>
      <c r="GWC152" s="410"/>
      <c r="GWD152" s="410"/>
      <c r="GWE152" s="410"/>
      <c r="GWF152" s="410"/>
      <c r="GWG152" s="410"/>
      <c r="GWH152" s="410"/>
      <c r="GWI152" s="410"/>
      <c r="GWJ152" s="410"/>
      <c r="GWK152" s="410"/>
      <c r="GWL152" s="410"/>
      <c r="GWM152" s="410"/>
      <c r="GWN152" s="410"/>
      <c r="GWO152" s="410"/>
      <c r="GWP152" s="410"/>
      <c r="GWQ152" s="410"/>
      <c r="GWR152" s="410"/>
      <c r="GWS152" s="410"/>
      <c r="GWT152" s="410"/>
      <c r="GWU152" s="410"/>
      <c r="GWV152" s="410"/>
      <c r="GWW152" s="410"/>
      <c r="GWX152" s="410"/>
      <c r="GWY152" s="410"/>
      <c r="GWZ152" s="410"/>
      <c r="GXA152" s="410"/>
      <c r="GXB152" s="410"/>
      <c r="GXC152" s="410"/>
      <c r="GXD152" s="410"/>
      <c r="GXE152" s="410"/>
      <c r="GXF152" s="410"/>
      <c r="GXG152" s="410"/>
      <c r="GXH152" s="410"/>
      <c r="GXI152" s="410"/>
      <c r="GXJ152" s="410"/>
      <c r="GXK152" s="410"/>
      <c r="GXL152" s="410"/>
      <c r="GXM152" s="410"/>
      <c r="GXN152" s="410"/>
      <c r="GXO152" s="410"/>
      <c r="GXP152" s="410"/>
      <c r="GXQ152" s="410"/>
      <c r="GXR152" s="410"/>
      <c r="GXS152" s="410"/>
      <c r="GXT152" s="410"/>
      <c r="GXU152" s="410"/>
      <c r="GXV152" s="410"/>
      <c r="GXW152" s="410"/>
      <c r="GXX152" s="410"/>
      <c r="GXY152" s="410"/>
      <c r="GXZ152" s="410"/>
      <c r="GYA152" s="410"/>
      <c r="GYB152" s="410"/>
      <c r="GYC152" s="410"/>
      <c r="GYD152" s="410"/>
      <c r="GYE152" s="410"/>
      <c r="GYF152" s="410"/>
      <c r="GYG152" s="410"/>
      <c r="GYH152" s="410"/>
      <c r="GYI152" s="410"/>
      <c r="GYJ152" s="410"/>
      <c r="GYK152" s="410"/>
      <c r="GYL152" s="410"/>
      <c r="GYM152" s="410"/>
      <c r="GYN152" s="410"/>
      <c r="GYO152" s="410"/>
      <c r="GYP152" s="410"/>
      <c r="GYQ152" s="410"/>
      <c r="GYR152" s="410"/>
      <c r="GYS152" s="410"/>
      <c r="GYT152" s="410"/>
      <c r="GYU152" s="410"/>
      <c r="GYV152" s="410"/>
      <c r="GYW152" s="410"/>
      <c r="GYX152" s="410"/>
      <c r="GYY152" s="410"/>
      <c r="GYZ152" s="410"/>
      <c r="GZA152" s="410"/>
      <c r="GZB152" s="410"/>
      <c r="GZC152" s="410"/>
      <c r="GZD152" s="410"/>
      <c r="GZE152" s="410"/>
      <c r="GZF152" s="410"/>
      <c r="GZG152" s="410"/>
      <c r="GZH152" s="410"/>
      <c r="GZI152" s="410"/>
      <c r="GZJ152" s="410"/>
      <c r="GZK152" s="410"/>
      <c r="GZL152" s="410"/>
      <c r="GZM152" s="410"/>
      <c r="GZN152" s="410"/>
      <c r="GZO152" s="410"/>
      <c r="GZP152" s="410"/>
      <c r="GZQ152" s="410"/>
      <c r="GZR152" s="410"/>
      <c r="GZS152" s="410"/>
      <c r="GZT152" s="410"/>
      <c r="GZU152" s="410"/>
      <c r="GZV152" s="410"/>
      <c r="GZW152" s="410"/>
      <c r="GZX152" s="410"/>
      <c r="GZY152" s="410"/>
      <c r="GZZ152" s="410"/>
      <c r="HAA152" s="410"/>
      <c r="HAB152" s="410"/>
      <c r="HAC152" s="410"/>
      <c r="HAD152" s="410"/>
      <c r="HAE152" s="410"/>
      <c r="HAF152" s="410"/>
      <c r="HAG152" s="410"/>
      <c r="HAH152" s="410"/>
      <c r="HAI152" s="410"/>
      <c r="HAJ152" s="410"/>
      <c r="HAK152" s="410"/>
      <c r="HAL152" s="410"/>
      <c r="HAM152" s="410"/>
      <c r="HAN152" s="410"/>
      <c r="HAO152" s="410"/>
      <c r="HAP152" s="410"/>
      <c r="HAQ152" s="410"/>
      <c r="HAR152" s="410"/>
      <c r="HAS152" s="410"/>
      <c r="HAT152" s="410"/>
      <c r="HAU152" s="410"/>
      <c r="HAV152" s="410"/>
      <c r="HAW152" s="410"/>
      <c r="HAX152" s="410"/>
      <c r="HAY152" s="410"/>
      <c r="HAZ152" s="410"/>
      <c r="HBA152" s="410"/>
      <c r="HBB152" s="410"/>
      <c r="HBC152" s="410"/>
      <c r="HBD152" s="410"/>
      <c r="HBE152" s="410"/>
      <c r="HBF152" s="410"/>
      <c r="HBG152" s="410"/>
      <c r="HBH152" s="410"/>
      <c r="HBI152" s="410"/>
      <c r="HBJ152" s="410"/>
      <c r="HBK152" s="410"/>
      <c r="HBL152" s="410"/>
      <c r="HBM152" s="410"/>
      <c r="HBN152" s="410"/>
      <c r="HBO152" s="410"/>
      <c r="HBP152" s="410"/>
      <c r="HBQ152" s="410"/>
      <c r="HBR152" s="410"/>
      <c r="HBS152" s="410"/>
      <c r="HBT152" s="410"/>
      <c r="HBU152" s="410"/>
      <c r="HBV152" s="410"/>
      <c r="HBW152" s="410"/>
      <c r="HBX152" s="410"/>
      <c r="HBY152" s="410"/>
      <c r="HBZ152" s="410"/>
      <c r="HCA152" s="410"/>
      <c r="HCB152" s="410"/>
      <c r="HCC152" s="410"/>
      <c r="HCD152" s="410"/>
      <c r="HCE152" s="410"/>
      <c r="HCF152" s="410"/>
      <c r="HCG152" s="410"/>
      <c r="HCH152" s="410"/>
      <c r="HCI152" s="410"/>
      <c r="HCJ152" s="410"/>
      <c r="HCK152" s="410"/>
      <c r="HCL152" s="410"/>
      <c r="HCM152" s="410"/>
      <c r="HCN152" s="410"/>
      <c r="HCO152" s="410"/>
      <c r="HCP152" s="410"/>
      <c r="HCQ152" s="410"/>
      <c r="HCR152" s="410"/>
      <c r="HCS152" s="410"/>
      <c r="HCT152" s="410"/>
      <c r="HCU152" s="410"/>
      <c r="HCV152" s="410"/>
      <c r="HCW152" s="410"/>
      <c r="HCX152" s="410"/>
      <c r="HCY152" s="410"/>
      <c r="HCZ152" s="410"/>
      <c r="HDA152" s="410"/>
      <c r="HDB152" s="410"/>
      <c r="HDC152" s="410"/>
      <c r="HDD152" s="410"/>
      <c r="HDE152" s="410"/>
      <c r="HDF152" s="410"/>
      <c r="HDG152" s="410"/>
      <c r="HDH152" s="410"/>
      <c r="HDI152" s="410"/>
      <c r="HDJ152" s="410"/>
      <c r="HDK152" s="410"/>
      <c r="HDL152" s="410"/>
      <c r="HDM152" s="410"/>
      <c r="HDN152" s="410"/>
      <c r="HDO152" s="410"/>
      <c r="HDP152" s="410"/>
      <c r="HDQ152" s="410"/>
      <c r="HDR152" s="410"/>
      <c r="HDS152" s="410"/>
      <c r="HDT152" s="410"/>
      <c r="HDU152" s="410"/>
      <c r="HDV152" s="410"/>
      <c r="HDW152" s="410"/>
      <c r="HDX152" s="410"/>
      <c r="HDY152" s="410"/>
      <c r="HDZ152" s="410"/>
      <c r="HEA152" s="410"/>
      <c r="HEB152" s="410"/>
      <c r="HEC152" s="410"/>
      <c r="HED152" s="410"/>
      <c r="HEE152" s="410"/>
      <c r="HEF152" s="410"/>
      <c r="HEG152" s="410"/>
      <c r="HEH152" s="410"/>
      <c r="HEI152" s="410"/>
      <c r="HEJ152" s="410"/>
      <c r="HEK152" s="410"/>
      <c r="HEL152" s="410"/>
      <c r="HEM152" s="410"/>
      <c r="HEN152" s="410"/>
      <c r="HEO152" s="410"/>
      <c r="HEP152" s="410"/>
      <c r="HEQ152" s="410"/>
      <c r="HER152" s="410"/>
      <c r="HES152" s="410"/>
      <c r="HET152" s="410"/>
      <c r="HEU152" s="410"/>
      <c r="HEV152" s="410"/>
      <c r="HEW152" s="410"/>
      <c r="HEX152" s="410"/>
      <c r="HEY152" s="410"/>
      <c r="HEZ152" s="410"/>
      <c r="HFA152" s="410"/>
      <c r="HFB152" s="410"/>
      <c r="HFC152" s="410"/>
      <c r="HFD152" s="410"/>
      <c r="HFE152" s="410"/>
      <c r="HFF152" s="410"/>
      <c r="HFG152" s="410"/>
      <c r="HFH152" s="410"/>
      <c r="HFI152" s="410"/>
      <c r="HFJ152" s="410"/>
      <c r="HFK152" s="410"/>
      <c r="HFL152" s="410"/>
      <c r="HFM152" s="410"/>
      <c r="HFN152" s="410"/>
      <c r="HFO152" s="410"/>
      <c r="HFP152" s="410"/>
      <c r="HFQ152" s="410"/>
      <c r="HFR152" s="410"/>
      <c r="HFS152" s="410"/>
      <c r="HFT152" s="410"/>
      <c r="HFU152" s="410"/>
      <c r="HFV152" s="410"/>
      <c r="HFW152" s="410"/>
      <c r="HFX152" s="410"/>
      <c r="HFY152" s="410"/>
      <c r="HFZ152" s="410"/>
      <c r="HGA152" s="410"/>
      <c r="HGB152" s="410"/>
      <c r="HGC152" s="410"/>
      <c r="HGD152" s="410"/>
      <c r="HGE152" s="410"/>
      <c r="HGF152" s="410"/>
      <c r="HGG152" s="410"/>
      <c r="HGH152" s="410"/>
      <c r="HGI152" s="410"/>
      <c r="HGJ152" s="410"/>
      <c r="HGK152" s="410"/>
      <c r="HGL152" s="410"/>
      <c r="HGM152" s="410"/>
      <c r="HGN152" s="410"/>
      <c r="HGO152" s="410"/>
      <c r="HGP152" s="410"/>
      <c r="HGQ152" s="410"/>
      <c r="HGR152" s="410"/>
      <c r="HGS152" s="410"/>
      <c r="HGT152" s="410"/>
      <c r="HGU152" s="410"/>
      <c r="HGV152" s="410"/>
      <c r="HGW152" s="410"/>
      <c r="HGX152" s="410"/>
      <c r="HGY152" s="410"/>
      <c r="HGZ152" s="410"/>
      <c r="HHA152" s="410"/>
      <c r="HHB152" s="410"/>
      <c r="HHC152" s="410"/>
      <c r="HHD152" s="410"/>
      <c r="HHE152" s="410"/>
      <c r="HHF152" s="410"/>
      <c r="HHG152" s="410"/>
      <c r="HHH152" s="410"/>
      <c r="HHI152" s="410"/>
      <c r="HHJ152" s="410"/>
      <c r="HHK152" s="410"/>
      <c r="HHL152" s="410"/>
      <c r="HHM152" s="410"/>
      <c r="HHN152" s="410"/>
      <c r="HHO152" s="410"/>
      <c r="HHP152" s="410"/>
      <c r="HHQ152" s="410"/>
      <c r="HHR152" s="410"/>
      <c r="HHS152" s="410"/>
      <c r="HHT152" s="410"/>
      <c r="HHU152" s="410"/>
      <c r="HHV152" s="410"/>
      <c r="HHW152" s="410"/>
      <c r="HHX152" s="410"/>
      <c r="HHY152" s="410"/>
      <c r="HHZ152" s="410"/>
      <c r="HIA152" s="410"/>
      <c r="HIB152" s="410"/>
      <c r="HIC152" s="410"/>
      <c r="HID152" s="410"/>
      <c r="HIE152" s="410"/>
      <c r="HIF152" s="410"/>
      <c r="HIG152" s="410"/>
      <c r="HIH152" s="410"/>
      <c r="HII152" s="410"/>
      <c r="HIJ152" s="410"/>
      <c r="HIK152" s="410"/>
      <c r="HIL152" s="410"/>
      <c r="HIM152" s="410"/>
      <c r="HIN152" s="410"/>
      <c r="HIO152" s="410"/>
      <c r="HIP152" s="410"/>
      <c r="HIQ152" s="410"/>
      <c r="HIR152" s="410"/>
      <c r="HIS152" s="410"/>
      <c r="HIT152" s="410"/>
      <c r="HIU152" s="410"/>
      <c r="HIV152" s="410"/>
      <c r="HIW152" s="410"/>
      <c r="HIX152" s="410"/>
      <c r="HIY152" s="410"/>
      <c r="HIZ152" s="410"/>
      <c r="HJA152" s="410"/>
      <c r="HJB152" s="410"/>
      <c r="HJC152" s="410"/>
      <c r="HJD152" s="410"/>
      <c r="HJE152" s="410"/>
      <c r="HJF152" s="410"/>
      <c r="HJG152" s="410"/>
      <c r="HJH152" s="410"/>
      <c r="HJI152" s="410"/>
      <c r="HJJ152" s="410"/>
      <c r="HJK152" s="410"/>
      <c r="HJL152" s="410"/>
      <c r="HJM152" s="410"/>
      <c r="HJN152" s="410"/>
      <c r="HJO152" s="410"/>
      <c r="HJP152" s="410"/>
      <c r="HJQ152" s="410"/>
      <c r="HJR152" s="410"/>
      <c r="HJS152" s="410"/>
      <c r="HJT152" s="410"/>
      <c r="HJU152" s="410"/>
      <c r="HJV152" s="410"/>
      <c r="HJW152" s="410"/>
      <c r="HJX152" s="410"/>
      <c r="HJY152" s="410"/>
      <c r="HJZ152" s="410"/>
      <c r="HKA152" s="410"/>
      <c r="HKB152" s="410"/>
      <c r="HKC152" s="410"/>
      <c r="HKD152" s="410"/>
      <c r="HKE152" s="410"/>
      <c r="HKF152" s="410"/>
      <c r="HKG152" s="410"/>
      <c r="HKH152" s="410"/>
      <c r="HKI152" s="410"/>
      <c r="HKJ152" s="410"/>
      <c r="HKK152" s="410"/>
      <c r="HKL152" s="410"/>
      <c r="HKM152" s="410"/>
      <c r="HKN152" s="410"/>
      <c r="HKO152" s="410"/>
      <c r="HKP152" s="410"/>
      <c r="HKQ152" s="410"/>
      <c r="HKR152" s="410"/>
      <c r="HKS152" s="410"/>
      <c r="HKT152" s="410"/>
      <c r="HKU152" s="410"/>
      <c r="HKV152" s="410"/>
      <c r="HKW152" s="410"/>
      <c r="HKX152" s="410"/>
      <c r="HKY152" s="410"/>
      <c r="HKZ152" s="410"/>
      <c r="HLA152" s="410"/>
      <c r="HLB152" s="410"/>
      <c r="HLC152" s="410"/>
      <c r="HLD152" s="410"/>
      <c r="HLE152" s="410"/>
      <c r="HLF152" s="410"/>
      <c r="HLG152" s="410"/>
      <c r="HLH152" s="410"/>
      <c r="HLI152" s="410"/>
      <c r="HLJ152" s="410"/>
      <c r="HLK152" s="410"/>
      <c r="HLL152" s="410"/>
      <c r="HLM152" s="410"/>
      <c r="HLN152" s="410"/>
      <c r="HLO152" s="410"/>
      <c r="HLP152" s="410"/>
      <c r="HLQ152" s="410"/>
      <c r="HLR152" s="410"/>
      <c r="HLS152" s="410"/>
      <c r="HLT152" s="410"/>
      <c r="HLU152" s="410"/>
      <c r="HLV152" s="410"/>
      <c r="HLW152" s="410"/>
      <c r="HLX152" s="410"/>
      <c r="HLY152" s="410"/>
      <c r="HLZ152" s="410"/>
      <c r="HMA152" s="410"/>
      <c r="HMB152" s="410"/>
      <c r="HMC152" s="410"/>
      <c r="HMD152" s="410"/>
      <c r="HME152" s="410"/>
      <c r="HMF152" s="410"/>
      <c r="HMG152" s="410"/>
      <c r="HMH152" s="410"/>
      <c r="HMI152" s="410"/>
      <c r="HMJ152" s="410"/>
      <c r="HMK152" s="410"/>
      <c r="HML152" s="410"/>
      <c r="HMM152" s="410"/>
      <c r="HMN152" s="410"/>
      <c r="HMO152" s="410"/>
      <c r="HMP152" s="410"/>
      <c r="HMQ152" s="410"/>
      <c r="HMR152" s="410"/>
      <c r="HMS152" s="410"/>
      <c r="HMT152" s="410"/>
      <c r="HMU152" s="410"/>
      <c r="HMV152" s="410"/>
      <c r="HMW152" s="410"/>
      <c r="HMX152" s="410"/>
      <c r="HMY152" s="410"/>
      <c r="HMZ152" s="410"/>
      <c r="HNA152" s="410"/>
      <c r="HNB152" s="410"/>
      <c r="HNC152" s="410"/>
      <c r="HND152" s="410"/>
      <c r="HNE152" s="410"/>
      <c r="HNF152" s="410"/>
      <c r="HNG152" s="410"/>
      <c r="HNH152" s="410"/>
      <c r="HNI152" s="410"/>
      <c r="HNJ152" s="410"/>
      <c r="HNK152" s="410"/>
      <c r="HNL152" s="410"/>
      <c r="HNM152" s="410"/>
      <c r="HNN152" s="410"/>
      <c r="HNO152" s="410"/>
      <c r="HNP152" s="410"/>
      <c r="HNQ152" s="410"/>
      <c r="HNR152" s="410"/>
      <c r="HNS152" s="410"/>
      <c r="HNT152" s="410"/>
      <c r="HNU152" s="410"/>
      <c r="HNV152" s="410"/>
      <c r="HNW152" s="410"/>
      <c r="HNX152" s="410"/>
      <c r="HNY152" s="410"/>
      <c r="HNZ152" s="410"/>
      <c r="HOA152" s="410"/>
      <c r="HOB152" s="410"/>
      <c r="HOC152" s="410"/>
      <c r="HOD152" s="410"/>
      <c r="HOE152" s="410"/>
      <c r="HOF152" s="410"/>
      <c r="HOG152" s="410"/>
      <c r="HOH152" s="410"/>
      <c r="HOI152" s="410"/>
      <c r="HOJ152" s="410"/>
      <c r="HOK152" s="410"/>
      <c r="HOL152" s="410"/>
      <c r="HOM152" s="410"/>
      <c r="HON152" s="410"/>
      <c r="HOO152" s="410"/>
      <c r="HOP152" s="410"/>
      <c r="HOQ152" s="410"/>
      <c r="HOR152" s="410"/>
      <c r="HOS152" s="410"/>
      <c r="HOT152" s="410"/>
      <c r="HOU152" s="410"/>
      <c r="HOV152" s="410"/>
      <c r="HOW152" s="410"/>
      <c r="HOX152" s="410"/>
      <c r="HOY152" s="410"/>
      <c r="HOZ152" s="410"/>
      <c r="HPA152" s="410"/>
      <c r="HPB152" s="410"/>
      <c r="HPC152" s="410"/>
      <c r="HPD152" s="410"/>
      <c r="HPE152" s="410"/>
      <c r="HPF152" s="410"/>
      <c r="HPG152" s="410"/>
      <c r="HPH152" s="410"/>
      <c r="HPI152" s="410"/>
      <c r="HPJ152" s="410"/>
      <c r="HPK152" s="410"/>
      <c r="HPL152" s="410"/>
      <c r="HPM152" s="410"/>
      <c r="HPN152" s="410"/>
      <c r="HPO152" s="410"/>
      <c r="HPP152" s="410"/>
      <c r="HPQ152" s="410"/>
      <c r="HPR152" s="410"/>
      <c r="HPS152" s="410"/>
      <c r="HPT152" s="410"/>
      <c r="HPU152" s="410"/>
      <c r="HPV152" s="410"/>
      <c r="HPW152" s="410"/>
      <c r="HPX152" s="410"/>
      <c r="HPY152" s="410"/>
      <c r="HPZ152" s="410"/>
      <c r="HQA152" s="410"/>
      <c r="HQB152" s="410"/>
      <c r="HQC152" s="410"/>
      <c r="HQD152" s="410"/>
      <c r="HQE152" s="410"/>
      <c r="HQF152" s="410"/>
      <c r="HQG152" s="410"/>
      <c r="HQH152" s="410"/>
      <c r="HQI152" s="410"/>
      <c r="HQJ152" s="410"/>
      <c r="HQK152" s="410"/>
      <c r="HQL152" s="410"/>
      <c r="HQM152" s="410"/>
      <c r="HQN152" s="410"/>
      <c r="HQO152" s="410"/>
      <c r="HQP152" s="410"/>
      <c r="HQQ152" s="410"/>
      <c r="HQR152" s="410"/>
      <c r="HQS152" s="410"/>
      <c r="HQT152" s="410"/>
      <c r="HQU152" s="410"/>
      <c r="HQV152" s="410"/>
      <c r="HQW152" s="410"/>
      <c r="HQX152" s="410"/>
      <c r="HQY152" s="410"/>
      <c r="HQZ152" s="410"/>
      <c r="HRA152" s="410"/>
      <c r="HRB152" s="410"/>
      <c r="HRC152" s="410"/>
      <c r="HRD152" s="410"/>
      <c r="HRE152" s="410"/>
      <c r="HRF152" s="410"/>
      <c r="HRG152" s="410"/>
      <c r="HRH152" s="410"/>
      <c r="HRI152" s="410"/>
      <c r="HRJ152" s="410"/>
      <c r="HRK152" s="410"/>
      <c r="HRL152" s="410"/>
      <c r="HRM152" s="410"/>
      <c r="HRN152" s="410"/>
      <c r="HRO152" s="410"/>
      <c r="HRP152" s="410"/>
      <c r="HRQ152" s="410"/>
      <c r="HRR152" s="410"/>
      <c r="HRS152" s="410"/>
      <c r="HRT152" s="410"/>
      <c r="HRU152" s="410"/>
      <c r="HRV152" s="410"/>
      <c r="HRW152" s="410"/>
      <c r="HRX152" s="410"/>
      <c r="HRY152" s="410"/>
      <c r="HRZ152" s="410"/>
      <c r="HSA152" s="410"/>
      <c r="HSB152" s="410"/>
      <c r="HSC152" s="410"/>
      <c r="HSD152" s="410"/>
      <c r="HSE152" s="410"/>
      <c r="HSF152" s="410"/>
      <c r="HSG152" s="410"/>
      <c r="HSH152" s="410"/>
      <c r="HSI152" s="410"/>
      <c r="HSJ152" s="410"/>
      <c r="HSK152" s="410"/>
      <c r="HSL152" s="410"/>
      <c r="HSM152" s="410"/>
      <c r="HSN152" s="410"/>
      <c r="HSO152" s="410"/>
      <c r="HSP152" s="410"/>
      <c r="HSQ152" s="410"/>
      <c r="HSR152" s="410"/>
      <c r="HSS152" s="410"/>
      <c r="HST152" s="410"/>
      <c r="HSU152" s="410"/>
      <c r="HSV152" s="410"/>
      <c r="HSW152" s="410"/>
      <c r="HSX152" s="410"/>
      <c r="HSY152" s="410"/>
      <c r="HSZ152" s="410"/>
      <c r="HTA152" s="410"/>
      <c r="HTB152" s="410"/>
      <c r="HTC152" s="410"/>
      <c r="HTD152" s="410"/>
      <c r="HTE152" s="410"/>
      <c r="HTF152" s="410"/>
      <c r="HTG152" s="410"/>
      <c r="HTH152" s="410"/>
      <c r="HTI152" s="410"/>
      <c r="HTJ152" s="410"/>
      <c r="HTK152" s="410"/>
      <c r="HTL152" s="410"/>
      <c r="HTM152" s="410"/>
      <c r="HTN152" s="410"/>
      <c r="HTO152" s="410"/>
      <c r="HTP152" s="410"/>
      <c r="HTQ152" s="410"/>
      <c r="HTR152" s="410"/>
      <c r="HTS152" s="410"/>
      <c r="HTT152" s="410"/>
      <c r="HTU152" s="410"/>
      <c r="HTV152" s="410"/>
      <c r="HTW152" s="410"/>
      <c r="HTX152" s="410"/>
      <c r="HTY152" s="410"/>
      <c r="HTZ152" s="410"/>
      <c r="HUA152" s="410"/>
      <c r="HUB152" s="410"/>
      <c r="HUC152" s="410"/>
      <c r="HUD152" s="410"/>
      <c r="HUE152" s="410"/>
      <c r="HUF152" s="410"/>
      <c r="HUG152" s="410"/>
      <c r="HUH152" s="410"/>
      <c r="HUI152" s="410"/>
      <c r="HUJ152" s="410"/>
      <c r="HUK152" s="410"/>
      <c r="HUL152" s="410"/>
      <c r="HUM152" s="410"/>
      <c r="HUN152" s="410"/>
      <c r="HUO152" s="410"/>
      <c r="HUP152" s="410"/>
      <c r="HUQ152" s="410"/>
      <c r="HUR152" s="410"/>
      <c r="HUS152" s="410"/>
      <c r="HUT152" s="410"/>
      <c r="HUU152" s="410"/>
      <c r="HUV152" s="410"/>
      <c r="HUW152" s="410"/>
      <c r="HUX152" s="410"/>
      <c r="HUY152" s="410"/>
      <c r="HUZ152" s="410"/>
      <c r="HVA152" s="410"/>
      <c r="HVB152" s="410"/>
      <c r="HVC152" s="410"/>
      <c r="HVD152" s="410"/>
      <c r="HVE152" s="410"/>
      <c r="HVF152" s="410"/>
      <c r="HVG152" s="410"/>
      <c r="HVH152" s="410"/>
      <c r="HVI152" s="410"/>
      <c r="HVJ152" s="410"/>
      <c r="HVK152" s="410"/>
      <c r="HVL152" s="410"/>
      <c r="HVM152" s="410"/>
      <c r="HVN152" s="410"/>
      <c r="HVO152" s="410"/>
      <c r="HVP152" s="410"/>
      <c r="HVQ152" s="410"/>
      <c r="HVR152" s="410"/>
      <c r="HVS152" s="410"/>
      <c r="HVT152" s="410"/>
      <c r="HVU152" s="410"/>
      <c r="HVV152" s="410"/>
      <c r="HVW152" s="410"/>
      <c r="HVX152" s="410"/>
      <c r="HVY152" s="410"/>
      <c r="HVZ152" s="410"/>
      <c r="HWA152" s="410"/>
      <c r="HWB152" s="410"/>
      <c r="HWC152" s="410"/>
      <c r="HWD152" s="410"/>
      <c r="HWE152" s="410"/>
      <c r="HWF152" s="410"/>
      <c r="HWG152" s="410"/>
      <c r="HWH152" s="410"/>
      <c r="HWI152" s="410"/>
      <c r="HWJ152" s="410"/>
      <c r="HWK152" s="410"/>
      <c r="HWL152" s="410"/>
      <c r="HWM152" s="410"/>
      <c r="HWN152" s="410"/>
      <c r="HWO152" s="410"/>
      <c r="HWP152" s="410"/>
      <c r="HWQ152" s="410"/>
      <c r="HWR152" s="410"/>
      <c r="HWS152" s="410"/>
      <c r="HWT152" s="410"/>
      <c r="HWU152" s="410"/>
      <c r="HWV152" s="410"/>
      <c r="HWW152" s="410"/>
      <c r="HWX152" s="410"/>
      <c r="HWY152" s="410"/>
      <c r="HWZ152" s="410"/>
      <c r="HXA152" s="410"/>
      <c r="HXB152" s="410"/>
      <c r="HXC152" s="410"/>
      <c r="HXD152" s="410"/>
      <c r="HXE152" s="410"/>
      <c r="HXF152" s="410"/>
      <c r="HXG152" s="410"/>
      <c r="HXH152" s="410"/>
      <c r="HXI152" s="410"/>
      <c r="HXJ152" s="410"/>
      <c r="HXK152" s="410"/>
      <c r="HXL152" s="410"/>
      <c r="HXM152" s="410"/>
      <c r="HXN152" s="410"/>
      <c r="HXO152" s="410"/>
      <c r="HXP152" s="410"/>
      <c r="HXQ152" s="410"/>
      <c r="HXR152" s="410"/>
      <c r="HXS152" s="410"/>
      <c r="HXT152" s="410"/>
      <c r="HXU152" s="410"/>
      <c r="HXV152" s="410"/>
      <c r="HXW152" s="410"/>
      <c r="HXX152" s="410"/>
      <c r="HXY152" s="410"/>
      <c r="HXZ152" s="410"/>
      <c r="HYA152" s="410"/>
      <c r="HYB152" s="410"/>
      <c r="HYC152" s="410"/>
      <c r="HYD152" s="410"/>
      <c r="HYE152" s="410"/>
      <c r="HYF152" s="410"/>
      <c r="HYG152" s="410"/>
      <c r="HYH152" s="410"/>
      <c r="HYI152" s="410"/>
      <c r="HYJ152" s="410"/>
      <c r="HYK152" s="410"/>
      <c r="HYL152" s="410"/>
      <c r="HYM152" s="410"/>
      <c r="HYN152" s="410"/>
      <c r="HYO152" s="410"/>
      <c r="HYP152" s="410"/>
      <c r="HYQ152" s="410"/>
      <c r="HYR152" s="410"/>
      <c r="HYS152" s="410"/>
      <c r="HYT152" s="410"/>
      <c r="HYU152" s="410"/>
      <c r="HYV152" s="410"/>
      <c r="HYW152" s="410"/>
      <c r="HYX152" s="410"/>
      <c r="HYY152" s="410"/>
      <c r="HYZ152" s="410"/>
      <c r="HZA152" s="410"/>
      <c r="HZB152" s="410"/>
      <c r="HZC152" s="410"/>
      <c r="HZD152" s="410"/>
      <c r="HZE152" s="410"/>
      <c r="HZF152" s="410"/>
      <c r="HZG152" s="410"/>
      <c r="HZH152" s="410"/>
      <c r="HZI152" s="410"/>
      <c r="HZJ152" s="410"/>
      <c r="HZK152" s="410"/>
      <c r="HZL152" s="410"/>
      <c r="HZM152" s="410"/>
      <c r="HZN152" s="410"/>
      <c r="HZO152" s="410"/>
      <c r="HZP152" s="410"/>
      <c r="HZQ152" s="410"/>
      <c r="HZR152" s="410"/>
      <c r="HZS152" s="410"/>
      <c r="HZT152" s="410"/>
      <c r="HZU152" s="410"/>
      <c r="HZV152" s="410"/>
      <c r="HZW152" s="410"/>
      <c r="HZX152" s="410"/>
      <c r="HZY152" s="410"/>
      <c r="HZZ152" s="410"/>
      <c r="IAA152" s="410"/>
      <c r="IAB152" s="410"/>
      <c r="IAC152" s="410"/>
      <c r="IAD152" s="410"/>
      <c r="IAE152" s="410"/>
      <c r="IAF152" s="410"/>
      <c r="IAG152" s="410"/>
      <c r="IAH152" s="410"/>
      <c r="IAI152" s="410"/>
      <c r="IAJ152" s="410"/>
      <c r="IAK152" s="410"/>
      <c r="IAL152" s="410"/>
      <c r="IAM152" s="410"/>
      <c r="IAN152" s="410"/>
      <c r="IAO152" s="410"/>
      <c r="IAP152" s="410"/>
      <c r="IAQ152" s="410"/>
      <c r="IAR152" s="410"/>
      <c r="IAS152" s="410"/>
      <c r="IAT152" s="410"/>
      <c r="IAU152" s="410"/>
      <c r="IAV152" s="410"/>
      <c r="IAW152" s="410"/>
      <c r="IAX152" s="410"/>
      <c r="IAY152" s="410"/>
      <c r="IAZ152" s="410"/>
      <c r="IBA152" s="410"/>
      <c r="IBB152" s="410"/>
      <c r="IBC152" s="410"/>
      <c r="IBD152" s="410"/>
      <c r="IBE152" s="410"/>
      <c r="IBF152" s="410"/>
      <c r="IBG152" s="410"/>
      <c r="IBH152" s="410"/>
      <c r="IBI152" s="410"/>
      <c r="IBJ152" s="410"/>
      <c r="IBK152" s="410"/>
      <c r="IBL152" s="410"/>
      <c r="IBM152" s="410"/>
      <c r="IBN152" s="410"/>
      <c r="IBO152" s="410"/>
      <c r="IBP152" s="410"/>
      <c r="IBQ152" s="410"/>
      <c r="IBR152" s="410"/>
      <c r="IBS152" s="410"/>
      <c r="IBT152" s="410"/>
      <c r="IBU152" s="410"/>
      <c r="IBV152" s="410"/>
      <c r="IBW152" s="410"/>
      <c r="IBX152" s="410"/>
      <c r="IBY152" s="410"/>
      <c r="IBZ152" s="410"/>
      <c r="ICA152" s="410"/>
      <c r="ICB152" s="410"/>
      <c r="ICC152" s="410"/>
      <c r="ICD152" s="410"/>
      <c r="ICE152" s="410"/>
      <c r="ICF152" s="410"/>
      <c r="ICG152" s="410"/>
      <c r="ICH152" s="410"/>
      <c r="ICI152" s="410"/>
      <c r="ICJ152" s="410"/>
      <c r="ICK152" s="410"/>
      <c r="ICL152" s="410"/>
      <c r="ICM152" s="410"/>
      <c r="ICN152" s="410"/>
      <c r="ICO152" s="410"/>
      <c r="ICP152" s="410"/>
      <c r="ICQ152" s="410"/>
      <c r="ICR152" s="410"/>
      <c r="ICS152" s="410"/>
      <c r="ICT152" s="410"/>
      <c r="ICU152" s="410"/>
      <c r="ICV152" s="410"/>
      <c r="ICW152" s="410"/>
      <c r="ICX152" s="410"/>
      <c r="ICY152" s="410"/>
      <c r="ICZ152" s="410"/>
      <c r="IDA152" s="410"/>
      <c r="IDB152" s="410"/>
      <c r="IDC152" s="410"/>
      <c r="IDD152" s="410"/>
      <c r="IDE152" s="410"/>
      <c r="IDF152" s="410"/>
      <c r="IDG152" s="410"/>
      <c r="IDH152" s="410"/>
      <c r="IDI152" s="410"/>
      <c r="IDJ152" s="410"/>
      <c r="IDK152" s="410"/>
      <c r="IDL152" s="410"/>
      <c r="IDM152" s="410"/>
      <c r="IDN152" s="410"/>
      <c r="IDO152" s="410"/>
      <c r="IDP152" s="410"/>
      <c r="IDQ152" s="410"/>
      <c r="IDR152" s="410"/>
      <c r="IDS152" s="410"/>
      <c r="IDT152" s="410"/>
      <c r="IDU152" s="410"/>
      <c r="IDV152" s="410"/>
      <c r="IDW152" s="410"/>
      <c r="IDX152" s="410"/>
      <c r="IDY152" s="410"/>
      <c r="IDZ152" s="410"/>
      <c r="IEA152" s="410"/>
      <c r="IEB152" s="410"/>
      <c r="IEC152" s="410"/>
      <c r="IED152" s="410"/>
      <c r="IEE152" s="410"/>
      <c r="IEF152" s="410"/>
      <c r="IEG152" s="410"/>
      <c r="IEH152" s="410"/>
      <c r="IEI152" s="410"/>
      <c r="IEJ152" s="410"/>
      <c r="IEK152" s="410"/>
      <c r="IEL152" s="410"/>
      <c r="IEM152" s="410"/>
      <c r="IEN152" s="410"/>
      <c r="IEO152" s="410"/>
      <c r="IEP152" s="410"/>
      <c r="IEQ152" s="410"/>
      <c r="IER152" s="410"/>
      <c r="IES152" s="410"/>
      <c r="IET152" s="410"/>
      <c r="IEU152" s="410"/>
      <c r="IEV152" s="410"/>
      <c r="IEW152" s="410"/>
      <c r="IEX152" s="410"/>
      <c r="IEY152" s="410"/>
      <c r="IEZ152" s="410"/>
      <c r="IFA152" s="410"/>
      <c r="IFB152" s="410"/>
      <c r="IFC152" s="410"/>
      <c r="IFD152" s="410"/>
      <c r="IFE152" s="410"/>
      <c r="IFF152" s="410"/>
      <c r="IFG152" s="410"/>
      <c r="IFH152" s="410"/>
      <c r="IFI152" s="410"/>
      <c r="IFJ152" s="410"/>
      <c r="IFK152" s="410"/>
      <c r="IFL152" s="410"/>
      <c r="IFM152" s="410"/>
      <c r="IFN152" s="410"/>
      <c r="IFO152" s="410"/>
      <c r="IFP152" s="410"/>
      <c r="IFQ152" s="410"/>
      <c r="IFR152" s="410"/>
      <c r="IFS152" s="410"/>
      <c r="IFT152" s="410"/>
      <c r="IFU152" s="410"/>
      <c r="IFV152" s="410"/>
      <c r="IFW152" s="410"/>
      <c r="IFX152" s="410"/>
      <c r="IFY152" s="410"/>
      <c r="IFZ152" s="410"/>
      <c r="IGA152" s="410"/>
      <c r="IGB152" s="410"/>
      <c r="IGC152" s="410"/>
      <c r="IGD152" s="410"/>
      <c r="IGE152" s="410"/>
      <c r="IGF152" s="410"/>
      <c r="IGG152" s="410"/>
      <c r="IGH152" s="410"/>
      <c r="IGI152" s="410"/>
      <c r="IGJ152" s="410"/>
      <c r="IGK152" s="410"/>
      <c r="IGL152" s="410"/>
      <c r="IGM152" s="410"/>
      <c r="IGN152" s="410"/>
      <c r="IGO152" s="410"/>
      <c r="IGP152" s="410"/>
      <c r="IGQ152" s="410"/>
      <c r="IGR152" s="410"/>
      <c r="IGS152" s="410"/>
      <c r="IGT152" s="410"/>
      <c r="IGU152" s="410"/>
      <c r="IGV152" s="410"/>
      <c r="IGW152" s="410"/>
      <c r="IGX152" s="410"/>
      <c r="IGY152" s="410"/>
      <c r="IGZ152" s="410"/>
      <c r="IHA152" s="410"/>
      <c r="IHB152" s="410"/>
      <c r="IHC152" s="410"/>
      <c r="IHD152" s="410"/>
      <c r="IHE152" s="410"/>
      <c r="IHF152" s="410"/>
      <c r="IHG152" s="410"/>
      <c r="IHH152" s="410"/>
      <c r="IHI152" s="410"/>
      <c r="IHJ152" s="410"/>
      <c r="IHK152" s="410"/>
      <c r="IHL152" s="410"/>
      <c r="IHM152" s="410"/>
      <c r="IHN152" s="410"/>
      <c r="IHO152" s="410"/>
      <c r="IHP152" s="410"/>
      <c r="IHQ152" s="410"/>
      <c r="IHR152" s="410"/>
      <c r="IHS152" s="410"/>
      <c r="IHT152" s="410"/>
      <c r="IHU152" s="410"/>
      <c r="IHV152" s="410"/>
      <c r="IHW152" s="410"/>
      <c r="IHX152" s="410"/>
      <c r="IHY152" s="410"/>
      <c r="IHZ152" s="410"/>
      <c r="IIA152" s="410"/>
      <c r="IIB152" s="410"/>
      <c r="IIC152" s="410"/>
      <c r="IID152" s="410"/>
      <c r="IIE152" s="410"/>
      <c r="IIF152" s="410"/>
      <c r="IIG152" s="410"/>
      <c r="IIH152" s="410"/>
      <c r="III152" s="410"/>
      <c r="IIJ152" s="410"/>
      <c r="IIK152" s="410"/>
      <c r="IIL152" s="410"/>
      <c r="IIM152" s="410"/>
      <c r="IIN152" s="410"/>
      <c r="IIO152" s="410"/>
      <c r="IIP152" s="410"/>
      <c r="IIQ152" s="410"/>
      <c r="IIR152" s="410"/>
      <c r="IIS152" s="410"/>
      <c r="IIT152" s="410"/>
      <c r="IIU152" s="410"/>
      <c r="IIV152" s="410"/>
      <c r="IIW152" s="410"/>
      <c r="IIX152" s="410"/>
      <c r="IIY152" s="410"/>
      <c r="IIZ152" s="410"/>
      <c r="IJA152" s="410"/>
      <c r="IJB152" s="410"/>
      <c r="IJC152" s="410"/>
      <c r="IJD152" s="410"/>
      <c r="IJE152" s="410"/>
      <c r="IJF152" s="410"/>
      <c r="IJG152" s="410"/>
      <c r="IJH152" s="410"/>
      <c r="IJI152" s="410"/>
      <c r="IJJ152" s="410"/>
      <c r="IJK152" s="410"/>
      <c r="IJL152" s="410"/>
      <c r="IJM152" s="410"/>
      <c r="IJN152" s="410"/>
      <c r="IJO152" s="410"/>
      <c r="IJP152" s="410"/>
      <c r="IJQ152" s="410"/>
      <c r="IJR152" s="410"/>
      <c r="IJS152" s="410"/>
      <c r="IJT152" s="410"/>
      <c r="IJU152" s="410"/>
      <c r="IJV152" s="410"/>
      <c r="IJW152" s="410"/>
      <c r="IJX152" s="410"/>
      <c r="IJY152" s="410"/>
      <c r="IJZ152" s="410"/>
      <c r="IKA152" s="410"/>
      <c r="IKB152" s="410"/>
      <c r="IKC152" s="410"/>
      <c r="IKD152" s="410"/>
      <c r="IKE152" s="410"/>
      <c r="IKF152" s="410"/>
      <c r="IKG152" s="410"/>
      <c r="IKH152" s="410"/>
      <c r="IKI152" s="410"/>
      <c r="IKJ152" s="410"/>
      <c r="IKK152" s="410"/>
      <c r="IKL152" s="410"/>
      <c r="IKM152" s="410"/>
      <c r="IKN152" s="410"/>
      <c r="IKO152" s="410"/>
      <c r="IKP152" s="410"/>
      <c r="IKQ152" s="410"/>
      <c r="IKR152" s="410"/>
      <c r="IKS152" s="410"/>
      <c r="IKT152" s="410"/>
      <c r="IKU152" s="410"/>
      <c r="IKV152" s="410"/>
      <c r="IKW152" s="410"/>
      <c r="IKX152" s="410"/>
      <c r="IKY152" s="410"/>
      <c r="IKZ152" s="410"/>
      <c r="ILA152" s="410"/>
      <c r="ILB152" s="410"/>
      <c r="ILC152" s="410"/>
      <c r="ILD152" s="410"/>
      <c r="ILE152" s="410"/>
      <c r="ILF152" s="410"/>
      <c r="ILG152" s="410"/>
      <c r="ILH152" s="410"/>
      <c r="ILI152" s="410"/>
      <c r="ILJ152" s="410"/>
      <c r="ILK152" s="410"/>
      <c r="ILL152" s="410"/>
      <c r="ILM152" s="410"/>
      <c r="ILN152" s="410"/>
      <c r="ILO152" s="410"/>
      <c r="ILP152" s="410"/>
      <c r="ILQ152" s="410"/>
      <c r="ILR152" s="410"/>
      <c r="ILS152" s="410"/>
      <c r="ILT152" s="410"/>
      <c r="ILU152" s="410"/>
      <c r="ILV152" s="410"/>
      <c r="ILW152" s="410"/>
      <c r="ILX152" s="410"/>
      <c r="ILY152" s="410"/>
      <c r="ILZ152" s="410"/>
      <c r="IMA152" s="410"/>
      <c r="IMB152" s="410"/>
      <c r="IMC152" s="410"/>
      <c r="IMD152" s="410"/>
      <c r="IME152" s="410"/>
      <c r="IMF152" s="410"/>
      <c r="IMG152" s="410"/>
      <c r="IMH152" s="410"/>
      <c r="IMI152" s="410"/>
      <c r="IMJ152" s="410"/>
      <c r="IMK152" s="410"/>
      <c r="IML152" s="410"/>
      <c r="IMM152" s="410"/>
      <c r="IMN152" s="410"/>
      <c r="IMO152" s="410"/>
      <c r="IMP152" s="410"/>
      <c r="IMQ152" s="410"/>
      <c r="IMR152" s="410"/>
      <c r="IMS152" s="410"/>
      <c r="IMT152" s="410"/>
      <c r="IMU152" s="410"/>
      <c r="IMV152" s="410"/>
      <c r="IMW152" s="410"/>
      <c r="IMX152" s="410"/>
      <c r="IMY152" s="410"/>
      <c r="IMZ152" s="410"/>
      <c r="INA152" s="410"/>
      <c r="INB152" s="410"/>
      <c r="INC152" s="410"/>
      <c r="IND152" s="410"/>
      <c r="INE152" s="410"/>
      <c r="INF152" s="410"/>
      <c r="ING152" s="410"/>
      <c r="INH152" s="410"/>
      <c r="INI152" s="410"/>
      <c r="INJ152" s="410"/>
      <c r="INK152" s="410"/>
      <c r="INL152" s="410"/>
      <c r="INM152" s="410"/>
      <c r="INN152" s="410"/>
      <c r="INO152" s="410"/>
      <c r="INP152" s="410"/>
      <c r="INQ152" s="410"/>
      <c r="INR152" s="410"/>
      <c r="INS152" s="410"/>
      <c r="INT152" s="410"/>
      <c r="INU152" s="410"/>
      <c r="INV152" s="410"/>
      <c r="INW152" s="410"/>
      <c r="INX152" s="410"/>
      <c r="INY152" s="410"/>
      <c r="INZ152" s="410"/>
      <c r="IOA152" s="410"/>
      <c r="IOB152" s="410"/>
      <c r="IOC152" s="410"/>
      <c r="IOD152" s="410"/>
      <c r="IOE152" s="410"/>
      <c r="IOF152" s="410"/>
      <c r="IOG152" s="410"/>
      <c r="IOH152" s="410"/>
      <c r="IOI152" s="410"/>
      <c r="IOJ152" s="410"/>
      <c r="IOK152" s="410"/>
      <c r="IOL152" s="410"/>
      <c r="IOM152" s="410"/>
      <c r="ION152" s="410"/>
      <c r="IOO152" s="410"/>
      <c r="IOP152" s="410"/>
      <c r="IOQ152" s="410"/>
      <c r="IOR152" s="410"/>
      <c r="IOS152" s="410"/>
      <c r="IOT152" s="410"/>
      <c r="IOU152" s="410"/>
      <c r="IOV152" s="410"/>
      <c r="IOW152" s="410"/>
      <c r="IOX152" s="410"/>
      <c r="IOY152" s="410"/>
      <c r="IOZ152" s="410"/>
      <c r="IPA152" s="410"/>
      <c r="IPB152" s="410"/>
      <c r="IPC152" s="410"/>
      <c r="IPD152" s="410"/>
      <c r="IPE152" s="410"/>
      <c r="IPF152" s="410"/>
      <c r="IPG152" s="410"/>
      <c r="IPH152" s="410"/>
      <c r="IPI152" s="410"/>
      <c r="IPJ152" s="410"/>
      <c r="IPK152" s="410"/>
      <c r="IPL152" s="410"/>
      <c r="IPM152" s="410"/>
      <c r="IPN152" s="410"/>
      <c r="IPO152" s="410"/>
      <c r="IPP152" s="410"/>
      <c r="IPQ152" s="410"/>
      <c r="IPR152" s="410"/>
      <c r="IPS152" s="410"/>
      <c r="IPT152" s="410"/>
      <c r="IPU152" s="410"/>
      <c r="IPV152" s="410"/>
      <c r="IPW152" s="410"/>
      <c r="IPX152" s="410"/>
      <c r="IPY152" s="410"/>
      <c r="IPZ152" s="410"/>
      <c r="IQA152" s="410"/>
      <c r="IQB152" s="410"/>
      <c r="IQC152" s="410"/>
      <c r="IQD152" s="410"/>
      <c r="IQE152" s="410"/>
      <c r="IQF152" s="410"/>
      <c r="IQG152" s="410"/>
      <c r="IQH152" s="410"/>
      <c r="IQI152" s="410"/>
      <c r="IQJ152" s="410"/>
      <c r="IQK152" s="410"/>
      <c r="IQL152" s="410"/>
      <c r="IQM152" s="410"/>
      <c r="IQN152" s="410"/>
      <c r="IQO152" s="410"/>
      <c r="IQP152" s="410"/>
      <c r="IQQ152" s="410"/>
      <c r="IQR152" s="410"/>
      <c r="IQS152" s="410"/>
      <c r="IQT152" s="410"/>
      <c r="IQU152" s="410"/>
      <c r="IQV152" s="410"/>
      <c r="IQW152" s="410"/>
      <c r="IQX152" s="410"/>
      <c r="IQY152" s="410"/>
      <c r="IQZ152" s="410"/>
      <c r="IRA152" s="410"/>
      <c r="IRB152" s="410"/>
      <c r="IRC152" s="410"/>
      <c r="IRD152" s="410"/>
      <c r="IRE152" s="410"/>
      <c r="IRF152" s="410"/>
      <c r="IRG152" s="410"/>
      <c r="IRH152" s="410"/>
      <c r="IRI152" s="410"/>
      <c r="IRJ152" s="410"/>
      <c r="IRK152" s="410"/>
      <c r="IRL152" s="410"/>
      <c r="IRM152" s="410"/>
      <c r="IRN152" s="410"/>
      <c r="IRO152" s="410"/>
      <c r="IRP152" s="410"/>
      <c r="IRQ152" s="410"/>
      <c r="IRR152" s="410"/>
      <c r="IRS152" s="410"/>
      <c r="IRT152" s="410"/>
      <c r="IRU152" s="410"/>
      <c r="IRV152" s="410"/>
      <c r="IRW152" s="410"/>
      <c r="IRX152" s="410"/>
      <c r="IRY152" s="410"/>
      <c r="IRZ152" s="410"/>
      <c r="ISA152" s="410"/>
      <c r="ISB152" s="410"/>
      <c r="ISC152" s="410"/>
      <c r="ISD152" s="410"/>
      <c r="ISE152" s="410"/>
      <c r="ISF152" s="410"/>
      <c r="ISG152" s="410"/>
      <c r="ISH152" s="410"/>
      <c r="ISI152" s="410"/>
      <c r="ISJ152" s="410"/>
      <c r="ISK152" s="410"/>
      <c r="ISL152" s="410"/>
      <c r="ISM152" s="410"/>
      <c r="ISN152" s="410"/>
      <c r="ISO152" s="410"/>
      <c r="ISP152" s="410"/>
      <c r="ISQ152" s="410"/>
      <c r="ISR152" s="410"/>
      <c r="ISS152" s="410"/>
      <c r="IST152" s="410"/>
      <c r="ISU152" s="410"/>
      <c r="ISV152" s="410"/>
      <c r="ISW152" s="410"/>
      <c r="ISX152" s="410"/>
      <c r="ISY152" s="410"/>
      <c r="ISZ152" s="410"/>
      <c r="ITA152" s="410"/>
      <c r="ITB152" s="410"/>
      <c r="ITC152" s="410"/>
      <c r="ITD152" s="410"/>
      <c r="ITE152" s="410"/>
      <c r="ITF152" s="410"/>
      <c r="ITG152" s="410"/>
      <c r="ITH152" s="410"/>
      <c r="ITI152" s="410"/>
      <c r="ITJ152" s="410"/>
      <c r="ITK152" s="410"/>
      <c r="ITL152" s="410"/>
      <c r="ITM152" s="410"/>
      <c r="ITN152" s="410"/>
      <c r="ITO152" s="410"/>
      <c r="ITP152" s="410"/>
      <c r="ITQ152" s="410"/>
      <c r="ITR152" s="410"/>
      <c r="ITS152" s="410"/>
      <c r="ITT152" s="410"/>
      <c r="ITU152" s="410"/>
      <c r="ITV152" s="410"/>
      <c r="ITW152" s="410"/>
      <c r="ITX152" s="410"/>
      <c r="ITY152" s="410"/>
      <c r="ITZ152" s="410"/>
      <c r="IUA152" s="410"/>
      <c r="IUB152" s="410"/>
      <c r="IUC152" s="410"/>
      <c r="IUD152" s="410"/>
      <c r="IUE152" s="410"/>
      <c r="IUF152" s="410"/>
      <c r="IUG152" s="410"/>
      <c r="IUH152" s="410"/>
      <c r="IUI152" s="410"/>
      <c r="IUJ152" s="410"/>
      <c r="IUK152" s="410"/>
      <c r="IUL152" s="410"/>
      <c r="IUM152" s="410"/>
      <c r="IUN152" s="410"/>
      <c r="IUO152" s="410"/>
      <c r="IUP152" s="410"/>
      <c r="IUQ152" s="410"/>
      <c r="IUR152" s="410"/>
      <c r="IUS152" s="410"/>
      <c r="IUT152" s="410"/>
      <c r="IUU152" s="410"/>
      <c r="IUV152" s="410"/>
      <c r="IUW152" s="410"/>
      <c r="IUX152" s="410"/>
      <c r="IUY152" s="410"/>
      <c r="IUZ152" s="410"/>
      <c r="IVA152" s="410"/>
      <c r="IVB152" s="410"/>
      <c r="IVC152" s="410"/>
      <c r="IVD152" s="410"/>
      <c r="IVE152" s="410"/>
      <c r="IVF152" s="410"/>
      <c r="IVG152" s="410"/>
      <c r="IVH152" s="410"/>
      <c r="IVI152" s="410"/>
      <c r="IVJ152" s="410"/>
      <c r="IVK152" s="410"/>
      <c r="IVL152" s="410"/>
      <c r="IVM152" s="410"/>
      <c r="IVN152" s="410"/>
      <c r="IVO152" s="410"/>
      <c r="IVP152" s="410"/>
      <c r="IVQ152" s="410"/>
      <c r="IVR152" s="410"/>
      <c r="IVS152" s="410"/>
      <c r="IVT152" s="410"/>
      <c r="IVU152" s="410"/>
      <c r="IVV152" s="410"/>
      <c r="IVW152" s="410"/>
      <c r="IVX152" s="410"/>
      <c r="IVY152" s="410"/>
      <c r="IVZ152" s="410"/>
      <c r="IWA152" s="410"/>
      <c r="IWB152" s="410"/>
      <c r="IWC152" s="410"/>
      <c r="IWD152" s="410"/>
      <c r="IWE152" s="410"/>
      <c r="IWF152" s="410"/>
      <c r="IWG152" s="410"/>
      <c r="IWH152" s="410"/>
      <c r="IWI152" s="410"/>
      <c r="IWJ152" s="410"/>
      <c r="IWK152" s="410"/>
      <c r="IWL152" s="410"/>
      <c r="IWM152" s="410"/>
      <c r="IWN152" s="410"/>
      <c r="IWO152" s="410"/>
      <c r="IWP152" s="410"/>
      <c r="IWQ152" s="410"/>
      <c r="IWR152" s="410"/>
      <c r="IWS152" s="410"/>
      <c r="IWT152" s="410"/>
      <c r="IWU152" s="410"/>
      <c r="IWV152" s="410"/>
      <c r="IWW152" s="410"/>
      <c r="IWX152" s="410"/>
      <c r="IWY152" s="410"/>
      <c r="IWZ152" s="410"/>
      <c r="IXA152" s="410"/>
      <c r="IXB152" s="410"/>
      <c r="IXC152" s="410"/>
      <c r="IXD152" s="410"/>
      <c r="IXE152" s="410"/>
      <c r="IXF152" s="410"/>
      <c r="IXG152" s="410"/>
      <c r="IXH152" s="410"/>
      <c r="IXI152" s="410"/>
      <c r="IXJ152" s="410"/>
      <c r="IXK152" s="410"/>
      <c r="IXL152" s="410"/>
      <c r="IXM152" s="410"/>
      <c r="IXN152" s="410"/>
      <c r="IXO152" s="410"/>
      <c r="IXP152" s="410"/>
      <c r="IXQ152" s="410"/>
      <c r="IXR152" s="410"/>
      <c r="IXS152" s="410"/>
      <c r="IXT152" s="410"/>
      <c r="IXU152" s="410"/>
      <c r="IXV152" s="410"/>
      <c r="IXW152" s="410"/>
      <c r="IXX152" s="410"/>
      <c r="IXY152" s="410"/>
      <c r="IXZ152" s="410"/>
      <c r="IYA152" s="410"/>
      <c r="IYB152" s="410"/>
      <c r="IYC152" s="410"/>
      <c r="IYD152" s="410"/>
      <c r="IYE152" s="410"/>
      <c r="IYF152" s="410"/>
      <c r="IYG152" s="410"/>
      <c r="IYH152" s="410"/>
      <c r="IYI152" s="410"/>
      <c r="IYJ152" s="410"/>
      <c r="IYK152" s="410"/>
      <c r="IYL152" s="410"/>
      <c r="IYM152" s="410"/>
      <c r="IYN152" s="410"/>
      <c r="IYO152" s="410"/>
      <c r="IYP152" s="410"/>
      <c r="IYQ152" s="410"/>
      <c r="IYR152" s="410"/>
      <c r="IYS152" s="410"/>
      <c r="IYT152" s="410"/>
      <c r="IYU152" s="410"/>
      <c r="IYV152" s="410"/>
      <c r="IYW152" s="410"/>
      <c r="IYX152" s="410"/>
      <c r="IYY152" s="410"/>
      <c r="IYZ152" s="410"/>
      <c r="IZA152" s="410"/>
      <c r="IZB152" s="410"/>
      <c r="IZC152" s="410"/>
      <c r="IZD152" s="410"/>
      <c r="IZE152" s="410"/>
      <c r="IZF152" s="410"/>
      <c r="IZG152" s="410"/>
      <c r="IZH152" s="410"/>
      <c r="IZI152" s="410"/>
      <c r="IZJ152" s="410"/>
      <c r="IZK152" s="410"/>
      <c r="IZL152" s="410"/>
      <c r="IZM152" s="410"/>
      <c r="IZN152" s="410"/>
      <c r="IZO152" s="410"/>
      <c r="IZP152" s="410"/>
      <c r="IZQ152" s="410"/>
      <c r="IZR152" s="410"/>
      <c r="IZS152" s="410"/>
      <c r="IZT152" s="410"/>
      <c r="IZU152" s="410"/>
      <c r="IZV152" s="410"/>
      <c r="IZW152" s="410"/>
      <c r="IZX152" s="410"/>
      <c r="IZY152" s="410"/>
      <c r="IZZ152" s="410"/>
      <c r="JAA152" s="410"/>
      <c r="JAB152" s="410"/>
      <c r="JAC152" s="410"/>
      <c r="JAD152" s="410"/>
      <c r="JAE152" s="410"/>
      <c r="JAF152" s="410"/>
      <c r="JAG152" s="410"/>
      <c r="JAH152" s="410"/>
      <c r="JAI152" s="410"/>
      <c r="JAJ152" s="410"/>
      <c r="JAK152" s="410"/>
      <c r="JAL152" s="410"/>
      <c r="JAM152" s="410"/>
      <c r="JAN152" s="410"/>
      <c r="JAO152" s="410"/>
      <c r="JAP152" s="410"/>
      <c r="JAQ152" s="410"/>
      <c r="JAR152" s="410"/>
      <c r="JAS152" s="410"/>
      <c r="JAT152" s="410"/>
      <c r="JAU152" s="410"/>
      <c r="JAV152" s="410"/>
      <c r="JAW152" s="410"/>
      <c r="JAX152" s="410"/>
      <c r="JAY152" s="410"/>
      <c r="JAZ152" s="410"/>
      <c r="JBA152" s="410"/>
      <c r="JBB152" s="410"/>
      <c r="JBC152" s="410"/>
      <c r="JBD152" s="410"/>
      <c r="JBE152" s="410"/>
      <c r="JBF152" s="410"/>
      <c r="JBG152" s="410"/>
      <c r="JBH152" s="410"/>
      <c r="JBI152" s="410"/>
      <c r="JBJ152" s="410"/>
      <c r="JBK152" s="410"/>
      <c r="JBL152" s="410"/>
      <c r="JBM152" s="410"/>
      <c r="JBN152" s="410"/>
      <c r="JBO152" s="410"/>
      <c r="JBP152" s="410"/>
      <c r="JBQ152" s="410"/>
      <c r="JBR152" s="410"/>
      <c r="JBS152" s="410"/>
      <c r="JBT152" s="410"/>
      <c r="JBU152" s="410"/>
      <c r="JBV152" s="410"/>
      <c r="JBW152" s="410"/>
      <c r="JBX152" s="410"/>
      <c r="JBY152" s="410"/>
      <c r="JBZ152" s="410"/>
      <c r="JCA152" s="410"/>
      <c r="JCB152" s="410"/>
      <c r="JCC152" s="410"/>
      <c r="JCD152" s="410"/>
      <c r="JCE152" s="410"/>
      <c r="JCF152" s="410"/>
      <c r="JCG152" s="410"/>
      <c r="JCH152" s="410"/>
      <c r="JCI152" s="410"/>
      <c r="JCJ152" s="410"/>
      <c r="JCK152" s="410"/>
      <c r="JCL152" s="410"/>
      <c r="JCM152" s="410"/>
      <c r="JCN152" s="410"/>
      <c r="JCO152" s="410"/>
      <c r="JCP152" s="410"/>
      <c r="JCQ152" s="410"/>
      <c r="JCR152" s="410"/>
      <c r="JCS152" s="410"/>
      <c r="JCT152" s="410"/>
      <c r="JCU152" s="410"/>
      <c r="JCV152" s="410"/>
      <c r="JCW152" s="410"/>
      <c r="JCX152" s="410"/>
      <c r="JCY152" s="410"/>
      <c r="JCZ152" s="410"/>
      <c r="JDA152" s="410"/>
      <c r="JDB152" s="410"/>
      <c r="JDC152" s="410"/>
      <c r="JDD152" s="410"/>
      <c r="JDE152" s="410"/>
      <c r="JDF152" s="410"/>
      <c r="JDG152" s="410"/>
      <c r="JDH152" s="410"/>
      <c r="JDI152" s="410"/>
      <c r="JDJ152" s="410"/>
      <c r="JDK152" s="410"/>
      <c r="JDL152" s="410"/>
      <c r="JDM152" s="410"/>
      <c r="JDN152" s="410"/>
      <c r="JDO152" s="410"/>
      <c r="JDP152" s="410"/>
      <c r="JDQ152" s="410"/>
      <c r="JDR152" s="410"/>
      <c r="JDS152" s="410"/>
      <c r="JDT152" s="410"/>
      <c r="JDU152" s="410"/>
      <c r="JDV152" s="410"/>
      <c r="JDW152" s="410"/>
      <c r="JDX152" s="410"/>
      <c r="JDY152" s="410"/>
      <c r="JDZ152" s="410"/>
      <c r="JEA152" s="410"/>
      <c r="JEB152" s="410"/>
      <c r="JEC152" s="410"/>
      <c r="JED152" s="410"/>
      <c r="JEE152" s="410"/>
      <c r="JEF152" s="410"/>
      <c r="JEG152" s="410"/>
      <c r="JEH152" s="410"/>
      <c r="JEI152" s="410"/>
      <c r="JEJ152" s="410"/>
      <c r="JEK152" s="410"/>
      <c r="JEL152" s="410"/>
      <c r="JEM152" s="410"/>
      <c r="JEN152" s="410"/>
      <c r="JEO152" s="410"/>
      <c r="JEP152" s="410"/>
      <c r="JEQ152" s="410"/>
      <c r="JER152" s="410"/>
      <c r="JES152" s="410"/>
      <c r="JET152" s="410"/>
      <c r="JEU152" s="410"/>
      <c r="JEV152" s="410"/>
      <c r="JEW152" s="410"/>
      <c r="JEX152" s="410"/>
      <c r="JEY152" s="410"/>
      <c r="JEZ152" s="410"/>
      <c r="JFA152" s="410"/>
      <c r="JFB152" s="410"/>
      <c r="JFC152" s="410"/>
      <c r="JFD152" s="410"/>
      <c r="JFE152" s="410"/>
      <c r="JFF152" s="410"/>
      <c r="JFG152" s="410"/>
      <c r="JFH152" s="410"/>
      <c r="JFI152" s="410"/>
      <c r="JFJ152" s="410"/>
      <c r="JFK152" s="410"/>
      <c r="JFL152" s="410"/>
      <c r="JFM152" s="410"/>
      <c r="JFN152" s="410"/>
      <c r="JFO152" s="410"/>
      <c r="JFP152" s="410"/>
      <c r="JFQ152" s="410"/>
      <c r="JFR152" s="410"/>
      <c r="JFS152" s="410"/>
      <c r="JFT152" s="410"/>
      <c r="JFU152" s="410"/>
      <c r="JFV152" s="410"/>
      <c r="JFW152" s="410"/>
      <c r="JFX152" s="410"/>
      <c r="JFY152" s="410"/>
      <c r="JFZ152" s="410"/>
      <c r="JGA152" s="410"/>
      <c r="JGB152" s="410"/>
      <c r="JGC152" s="410"/>
      <c r="JGD152" s="410"/>
      <c r="JGE152" s="410"/>
      <c r="JGF152" s="410"/>
      <c r="JGG152" s="410"/>
      <c r="JGH152" s="410"/>
      <c r="JGI152" s="410"/>
      <c r="JGJ152" s="410"/>
      <c r="JGK152" s="410"/>
      <c r="JGL152" s="410"/>
      <c r="JGM152" s="410"/>
      <c r="JGN152" s="410"/>
      <c r="JGO152" s="410"/>
      <c r="JGP152" s="410"/>
      <c r="JGQ152" s="410"/>
      <c r="JGR152" s="410"/>
      <c r="JGS152" s="410"/>
      <c r="JGT152" s="410"/>
      <c r="JGU152" s="410"/>
      <c r="JGV152" s="410"/>
      <c r="JGW152" s="410"/>
      <c r="JGX152" s="410"/>
      <c r="JGY152" s="410"/>
      <c r="JGZ152" s="410"/>
      <c r="JHA152" s="410"/>
      <c r="JHB152" s="410"/>
      <c r="JHC152" s="410"/>
      <c r="JHD152" s="410"/>
      <c r="JHE152" s="410"/>
      <c r="JHF152" s="410"/>
      <c r="JHG152" s="410"/>
      <c r="JHH152" s="410"/>
      <c r="JHI152" s="410"/>
      <c r="JHJ152" s="410"/>
      <c r="JHK152" s="410"/>
      <c r="JHL152" s="410"/>
      <c r="JHM152" s="410"/>
      <c r="JHN152" s="410"/>
      <c r="JHO152" s="410"/>
      <c r="JHP152" s="410"/>
      <c r="JHQ152" s="410"/>
      <c r="JHR152" s="410"/>
      <c r="JHS152" s="410"/>
      <c r="JHT152" s="410"/>
      <c r="JHU152" s="410"/>
      <c r="JHV152" s="410"/>
      <c r="JHW152" s="410"/>
      <c r="JHX152" s="410"/>
      <c r="JHY152" s="410"/>
      <c r="JHZ152" s="410"/>
      <c r="JIA152" s="410"/>
      <c r="JIB152" s="410"/>
      <c r="JIC152" s="410"/>
      <c r="JID152" s="410"/>
      <c r="JIE152" s="410"/>
      <c r="JIF152" s="410"/>
      <c r="JIG152" s="410"/>
      <c r="JIH152" s="410"/>
      <c r="JII152" s="410"/>
      <c r="JIJ152" s="410"/>
      <c r="JIK152" s="410"/>
      <c r="JIL152" s="410"/>
      <c r="JIM152" s="410"/>
      <c r="JIN152" s="410"/>
      <c r="JIO152" s="410"/>
      <c r="JIP152" s="410"/>
      <c r="JIQ152" s="410"/>
      <c r="JIR152" s="410"/>
      <c r="JIS152" s="410"/>
      <c r="JIT152" s="410"/>
      <c r="JIU152" s="410"/>
      <c r="JIV152" s="410"/>
      <c r="JIW152" s="410"/>
      <c r="JIX152" s="410"/>
      <c r="JIY152" s="410"/>
      <c r="JIZ152" s="410"/>
      <c r="JJA152" s="410"/>
      <c r="JJB152" s="410"/>
      <c r="JJC152" s="410"/>
      <c r="JJD152" s="410"/>
      <c r="JJE152" s="410"/>
      <c r="JJF152" s="410"/>
      <c r="JJG152" s="410"/>
      <c r="JJH152" s="410"/>
      <c r="JJI152" s="410"/>
      <c r="JJJ152" s="410"/>
      <c r="JJK152" s="410"/>
      <c r="JJL152" s="410"/>
      <c r="JJM152" s="410"/>
      <c r="JJN152" s="410"/>
      <c r="JJO152" s="410"/>
      <c r="JJP152" s="410"/>
      <c r="JJQ152" s="410"/>
      <c r="JJR152" s="410"/>
      <c r="JJS152" s="410"/>
      <c r="JJT152" s="410"/>
      <c r="JJU152" s="410"/>
      <c r="JJV152" s="410"/>
      <c r="JJW152" s="410"/>
      <c r="JJX152" s="410"/>
      <c r="JJY152" s="410"/>
      <c r="JJZ152" s="410"/>
      <c r="JKA152" s="410"/>
      <c r="JKB152" s="410"/>
      <c r="JKC152" s="410"/>
      <c r="JKD152" s="410"/>
      <c r="JKE152" s="410"/>
      <c r="JKF152" s="410"/>
      <c r="JKG152" s="410"/>
      <c r="JKH152" s="410"/>
      <c r="JKI152" s="410"/>
      <c r="JKJ152" s="410"/>
      <c r="JKK152" s="410"/>
      <c r="JKL152" s="410"/>
      <c r="JKM152" s="410"/>
      <c r="JKN152" s="410"/>
      <c r="JKO152" s="410"/>
      <c r="JKP152" s="410"/>
      <c r="JKQ152" s="410"/>
      <c r="JKR152" s="410"/>
      <c r="JKS152" s="410"/>
      <c r="JKT152" s="410"/>
      <c r="JKU152" s="410"/>
      <c r="JKV152" s="410"/>
      <c r="JKW152" s="410"/>
      <c r="JKX152" s="410"/>
      <c r="JKY152" s="410"/>
      <c r="JKZ152" s="410"/>
      <c r="JLA152" s="410"/>
      <c r="JLB152" s="410"/>
      <c r="JLC152" s="410"/>
      <c r="JLD152" s="410"/>
      <c r="JLE152" s="410"/>
      <c r="JLF152" s="410"/>
      <c r="JLG152" s="410"/>
      <c r="JLH152" s="410"/>
      <c r="JLI152" s="410"/>
      <c r="JLJ152" s="410"/>
      <c r="JLK152" s="410"/>
      <c r="JLL152" s="410"/>
      <c r="JLM152" s="410"/>
      <c r="JLN152" s="410"/>
      <c r="JLO152" s="410"/>
      <c r="JLP152" s="410"/>
      <c r="JLQ152" s="410"/>
      <c r="JLR152" s="410"/>
      <c r="JLS152" s="410"/>
      <c r="JLT152" s="410"/>
      <c r="JLU152" s="410"/>
      <c r="JLV152" s="410"/>
      <c r="JLW152" s="410"/>
      <c r="JLX152" s="410"/>
      <c r="JLY152" s="410"/>
      <c r="JLZ152" s="410"/>
      <c r="JMA152" s="410"/>
      <c r="JMB152" s="410"/>
      <c r="JMC152" s="410"/>
      <c r="JMD152" s="410"/>
      <c r="JME152" s="410"/>
      <c r="JMF152" s="410"/>
      <c r="JMG152" s="410"/>
      <c r="JMH152" s="410"/>
      <c r="JMI152" s="410"/>
      <c r="JMJ152" s="410"/>
      <c r="JMK152" s="410"/>
      <c r="JML152" s="410"/>
      <c r="JMM152" s="410"/>
      <c r="JMN152" s="410"/>
      <c r="JMO152" s="410"/>
      <c r="JMP152" s="410"/>
      <c r="JMQ152" s="410"/>
      <c r="JMR152" s="410"/>
      <c r="JMS152" s="410"/>
      <c r="JMT152" s="410"/>
      <c r="JMU152" s="410"/>
      <c r="JMV152" s="410"/>
      <c r="JMW152" s="410"/>
      <c r="JMX152" s="410"/>
      <c r="JMY152" s="410"/>
      <c r="JMZ152" s="410"/>
      <c r="JNA152" s="410"/>
      <c r="JNB152" s="410"/>
      <c r="JNC152" s="410"/>
      <c r="JND152" s="410"/>
      <c r="JNE152" s="410"/>
      <c r="JNF152" s="410"/>
      <c r="JNG152" s="410"/>
      <c r="JNH152" s="410"/>
      <c r="JNI152" s="410"/>
      <c r="JNJ152" s="410"/>
      <c r="JNK152" s="410"/>
      <c r="JNL152" s="410"/>
      <c r="JNM152" s="410"/>
      <c r="JNN152" s="410"/>
      <c r="JNO152" s="410"/>
      <c r="JNP152" s="410"/>
      <c r="JNQ152" s="410"/>
      <c r="JNR152" s="410"/>
      <c r="JNS152" s="410"/>
      <c r="JNT152" s="410"/>
      <c r="JNU152" s="410"/>
      <c r="JNV152" s="410"/>
      <c r="JNW152" s="410"/>
      <c r="JNX152" s="410"/>
      <c r="JNY152" s="410"/>
      <c r="JNZ152" s="410"/>
      <c r="JOA152" s="410"/>
      <c r="JOB152" s="410"/>
      <c r="JOC152" s="410"/>
      <c r="JOD152" s="410"/>
      <c r="JOE152" s="410"/>
      <c r="JOF152" s="410"/>
      <c r="JOG152" s="410"/>
      <c r="JOH152" s="410"/>
      <c r="JOI152" s="410"/>
      <c r="JOJ152" s="410"/>
      <c r="JOK152" s="410"/>
      <c r="JOL152" s="410"/>
      <c r="JOM152" s="410"/>
      <c r="JON152" s="410"/>
      <c r="JOO152" s="410"/>
      <c r="JOP152" s="410"/>
      <c r="JOQ152" s="410"/>
      <c r="JOR152" s="410"/>
      <c r="JOS152" s="410"/>
      <c r="JOT152" s="410"/>
      <c r="JOU152" s="410"/>
      <c r="JOV152" s="410"/>
      <c r="JOW152" s="410"/>
      <c r="JOX152" s="410"/>
      <c r="JOY152" s="410"/>
      <c r="JOZ152" s="410"/>
      <c r="JPA152" s="410"/>
      <c r="JPB152" s="410"/>
      <c r="JPC152" s="410"/>
      <c r="JPD152" s="410"/>
      <c r="JPE152" s="410"/>
      <c r="JPF152" s="410"/>
      <c r="JPG152" s="410"/>
      <c r="JPH152" s="410"/>
      <c r="JPI152" s="410"/>
      <c r="JPJ152" s="410"/>
      <c r="JPK152" s="410"/>
      <c r="JPL152" s="410"/>
      <c r="JPM152" s="410"/>
      <c r="JPN152" s="410"/>
      <c r="JPO152" s="410"/>
      <c r="JPP152" s="410"/>
      <c r="JPQ152" s="410"/>
      <c r="JPR152" s="410"/>
      <c r="JPS152" s="410"/>
      <c r="JPT152" s="410"/>
      <c r="JPU152" s="410"/>
      <c r="JPV152" s="410"/>
      <c r="JPW152" s="410"/>
      <c r="JPX152" s="410"/>
      <c r="JPY152" s="410"/>
      <c r="JPZ152" s="410"/>
      <c r="JQA152" s="410"/>
      <c r="JQB152" s="410"/>
      <c r="JQC152" s="410"/>
      <c r="JQD152" s="410"/>
      <c r="JQE152" s="410"/>
      <c r="JQF152" s="410"/>
      <c r="JQG152" s="410"/>
      <c r="JQH152" s="410"/>
      <c r="JQI152" s="410"/>
      <c r="JQJ152" s="410"/>
      <c r="JQK152" s="410"/>
      <c r="JQL152" s="410"/>
      <c r="JQM152" s="410"/>
      <c r="JQN152" s="410"/>
      <c r="JQO152" s="410"/>
      <c r="JQP152" s="410"/>
      <c r="JQQ152" s="410"/>
      <c r="JQR152" s="410"/>
      <c r="JQS152" s="410"/>
      <c r="JQT152" s="410"/>
      <c r="JQU152" s="410"/>
      <c r="JQV152" s="410"/>
      <c r="JQW152" s="410"/>
      <c r="JQX152" s="410"/>
      <c r="JQY152" s="410"/>
      <c r="JQZ152" s="410"/>
      <c r="JRA152" s="410"/>
      <c r="JRB152" s="410"/>
      <c r="JRC152" s="410"/>
      <c r="JRD152" s="410"/>
      <c r="JRE152" s="410"/>
      <c r="JRF152" s="410"/>
      <c r="JRG152" s="410"/>
      <c r="JRH152" s="410"/>
      <c r="JRI152" s="410"/>
      <c r="JRJ152" s="410"/>
      <c r="JRK152" s="410"/>
      <c r="JRL152" s="410"/>
      <c r="JRM152" s="410"/>
      <c r="JRN152" s="410"/>
      <c r="JRO152" s="410"/>
      <c r="JRP152" s="410"/>
      <c r="JRQ152" s="410"/>
      <c r="JRR152" s="410"/>
      <c r="JRS152" s="410"/>
      <c r="JRT152" s="410"/>
      <c r="JRU152" s="410"/>
      <c r="JRV152" s="410"/>
      <c r="JRW152" s="410"/>
      <c r="JRX152" s="410"/>
      <c r="JRY152" s="410"/>
      <c r="JRZ152" s="410"/>
      <c r="JSA152" s="410"/>
      <c r="JSB152" s="410"/>
      <c r="JSC152" s="410"/>
      <c r="JSD152" s="410"/>
      <c r="JSE152" s="410"/>
      <c r="JSF152" s="410"/>
      <c r="JSG152" s="410"/>
      <c r="JSH152" s="410"/>
      <c r="JSI152" s="410"/>
      <c r="JSJ152" s="410"/>
      <c r="JSK152" s="410"/>
      <c r="JSL152" s="410"/>
      <c r="JSM152" s="410"/>
      <c r="JSN152" s="410"/>
      <c r="JSO152" s="410"/>
      <c r="JSP152" s="410"/>
      <c r="JSQ152" s="410"/>
      <c r="JSR152" s="410"/>
      <c r="JSS152" s="410"/>
      <c r="JST152" s="410"/>
      <c r="JSU152" s="410"/>
      <c r="JSV152" s="410"/>
      <c r="JSW152" s="410"/>
      <c r="JSX152" s="410"/>
      <c r="JSY152" s="410"/>
      <c r="JSZ152" s="410"/>
      <c r="JTA152" s="410"/>
      <c r="JTB152" s="410"/>
      <c r="JTC152" s="410"/>
      <c r="JTD152" s="410"/>
      <c r="JTE152" s="410"/>
      <c r="JTF152" s="410"/>
      <c r="JTG152" s="410"/>
      <c r="JTH152" s="410"/>
      <c r="JTI152" s="410"/>
      <c r="JTJ152" s="410"/>
      <c r="JTK152" s="410"/>
      <c r="JTL152" s="410"/>
      <c r="JTM152" s="410"/>
      <c r="JTN152" s="410"/>
      <c r="JTO152" s="410"/>
      <c r="JTP152" s="410"/>
      <c r="JTQ152" s="410"/>
      <c r="JTR152" s="410"/>
      <c r="JTS152" s="410"/>
      <c r="JTT152" s="410"/>
      <c r="JTU152" s="410"/>
      <c r="JTV152" s="410"/>
      <c r="JTW152" s="410"/>
      <c r="JTX152" s="410"/>
      <c r="JTY152" s="410"/>
      <c r="JTZ152" s="410"/>
      <c r="JUA152" s="410"/>
      <c r="JUB152" s="410"/>
      <c r="JUC152" s="410"/>
      <c r="JUD152" s="410"/>
      <c r="JUE152" s="410"/>
      <c r="JUF152" s="410"/>
      <c r="JUG152" s="410"/>
      <c r="JUH152" s="410"/>
      <c r="JUI152" s="410"/>
      <c r="JUJ152" s="410"/>
      <c r="JUK152" s="410"/>
      <c r="JUL152" s="410"/>
      <c r="JUM152" s="410"/>
      <c r="JUN152" s="410"/>
      <c r="JUO152" s="410"/>
      <c r="JUP152" s="410"/>
      <c r="JUQ152" s="410"/>
      <c r="JUR152" s="410"/>
      <c r="JUS152" s="410"/>
      <c r="JUT152" s="410"/>
      <c r="JUU152" s="410"/>
      <c r="JUV152" s="410"/>
      <c r="JUW152" s="410"/>
      <c r="JUX152" s="410"/>
      <c r="JUY152" s="410"/>
      <c r="JUZ152" s="410"/>
      <c r="JVA152" s="410"/>
      <c r="JVB152" s="410"/>
      <c r="JVC152" s="410"/>
      <c r="JVD152" s="410"/>
      <c r="JVE152" s="410"/>
      <c r="JVF152" s="410"/>
      <c r="JVG152" s="410"/>
      <c r="JVH152" s="410"/>
      <c r="JVI152" s="410"/>
      <c r="JVJ152" s="410"/>
      <c r="JVK152" s="410"/>
      <c r="JVL152" s="410"/>
      <c r="JVM152" s="410"/>
      <c r="JVN152" s="410"/>
      <c r="JVO152" s="410"/>
      <c r="JVP152" s="410"/>
      <c r="JVQ152" s="410"/>
      <c r="JVR152" s="410"/>
      <c r="JVS152" s="410"/>
      <c r="JVT152" s="410"/>
      <c r="JVU152" s="410"/>
      <c r="JVV152" s="410"/>
      <c r="JVW152" s="410"/>
      <c r="JVX152" s="410"/>
      <c r="JVY152" s="410"/>
      <c r="JVZ152" s="410"/>
      <c r="JWA152" s="410"/>
      <c r="JWB152" s="410"/>
      <c r="JWC152" s="410"/>
      <c r="JWD152" s="410"/>
      <c r="JWE152" s="410"/>
      <c r="JWF152" s="410"/>
      <c r="JWG152" s="410"/>
      <c r="JWH152" s="410"/>
      <c r="JWI152" s="410"/>
      <c r="JWJ152" s="410"/>
      <c r="JWK152" s="410"/>
      <c r="JWL152" s="410"/>
      <c r="JWM152" s="410"/>
      <c r="JWN152" s="410"/>
      <c r="JWO152" s="410"/>
      <c r="JWP152" s="410"/>
      <c r="JWQ152" s="410"/>
      <c r="JWR152" s="410"/>
      <c r="JWS152" s="410"/>
      <c r="JWT152" s="410"/>
      <c r="JWU152" s="410"/>
      <c r="JWV152" s="410"/>
      <c r="JWW152" s="410"/>
      <c r="JWX152" s="410"/>
      <c r="JWY152" s="410"/>
      <c r="JWZ152" s="410"/>
      <c r="JXA152" s="410"/>
      <c r="JXB152" s="410"/>
      <c r="JXC152" s="410"/>
      <c r="JXD152" s="410"/>
      <c r="JXE152" s="410"/>
      <c r="JXF152" s="410"/>
      <c r="JXG152" s="410"/>
      <c r="JXH152" s="410"/>
      <c r="JXI152" s="410"/>
      <c r="JXJ152" s="410"/>
      <c r="JXK152" s="410"/>
      <c r="JXL152" s="410"/>
      <c r="JXM152" s="410"/>
      <c r="JXN152" s="410"/>
      <c r="JXO152" s="410"/>
      <c r="JXP152" s="410"/>
      <c r="JXQ152" s="410"/>
      <c r="JXR152" s="410"/>
      <c r="JXS152" s="410"/>
      <c r="JXT152" s="410"/>
      <c r="JXU152" s="410"/>
      <c r="JXV152" s="410"/>
      <c r="JXW152" s="410"/>
      <c r="JXX152" s="410"/>
      <c r="JXY152" s="410"/>
      <c r="JXZ152" s="410"/>
      <c r="JYA152" s="410"/>
      <c r="JYB152" s="410"/>
      <c r="JYC152" s="410"/>
      <c r="JYD152" s="410"/>
      <c r="JYE152" s="410"/>
      <c r="JYF152" s="410"/>
      <c r="JYG152" s="410"/>
      <c r="JYH152" s="410"/>
      <c r="JYI152" s="410"/>
      <c r="JYJ152" s="410"/>
      <c r="JYK152" s="410"/>
      <c r="JYL152" s="410"/>
      <c r="JYM152" s="410"/>
      <c r="JYN152" s="410"/>
      <c r="JYO152" s="410"/>
      <c r="JYP152" s="410"/>
      <c r="JYQ152" s="410"/>
      <c r="JYR152" s="410"/>
      <c r="JYS152" s="410"/>
      <c r="JYT152" s="410"/>
      <c r="JYU152" s="410"/>
      <c r="JYV152" s="410"/>
      <c r="JYW152" s="410"/>
      <c r="JYX152" s="410"/>
      <c r="JYY152" s="410"/>
      <c r="JYZ152" s="410"/>
      <c r="JZA152" s="410"/>
      <c r="JZB152" s="410"/>
      <c r="JZC152" s="410"/>
      <c r="JZD152" s="410"/>
      <c r="JZE152" s="410"/>
      <c r="JZF152" s="410"/>
      <c r="JZG152" s="410"/>
      <c r="JZH152" s="410"/>
      <c r="JZI152" s="410"/>
      <c r="JZJ152" s="410"/>
      <c r="JZK152" s="410"/>
      <c r="JZL152" s="410"/>
      <c r="JZM152" s="410"/>
      <c r="JZN152" s="410"/>
      <c r="JZO152" s="410"/>
      <c r="JZP152" s="410"/>
      <c r="JZQ152" s="410"/>
      <c r="JZR152" s="410"/>
      <c r="JZS152" s="410"/>
      <c r="JZT152" s="410"/>
      <c r="JZU152" s="410"/>
      <c r="JZV152" s="410"/>
      <c r="JZW152" s="410"/>
      <c r="JZX152" s="410"/>
      <c r="JZY152" s="410"/>
      <c r="JZZ152" s="410"/>
      <c r="KAA152" s="410"/>
      <c r="KAB152" s="410"/>
      <c r="KAC152" s="410"/>
      <c r="KAD152" s="410"/>
      <c r="KAE152" s="410"/>
      <c r="KAF152" s="410"/>
      <c r="KAG152" s="410"/>
      <c r="KAH152" s="410"/>
      <c r="KAI152" s="410"/>
      <c r="KAJ152" s="410"/>
      <c r="KAK152" s="410"/>
      <c r="KAL152" s="410"/>
      <c r="KAM152" s="410"/>
      <c r="KAN152" s="410"/>
      <c r="KAO152" s="410"/>
      <c r="KAP152" s="410"/>
      <c r="KAQ152" s="410"/>
      <c r="KAR152" s="410"/>
      <c r="KAS152" s="410"/>
      <c r="KAT152" s="410"/>
      <c r="KAU152" s="410"/>
      <c r="KAV152" s="410"/>
      <c r="KAW152" s="410"/>
      <c r="KAX152" s="410"/>
      <c r="KAY152" s="410"/>
      <c r="KAZ152" s="410"/>
      <c r="KBA152" s="410"/>
      <c r="KBB152" s="410"/>
      <c r="KBC152" s="410"/>
      <c r="KBD152" s="410"/>
      <c r="KBE152" s="410"/>
      <c r="KBF152" s="410"/>
      <c r="KBG152" s="410"/>
      <c r="KBH152" s="410"/>
      <c r="KBI152" s="410"/>
      <c r="KBJ152" s="410"/>
      <c r="KBK152" s="410"/>
      <c r="KBL152" s="410"/>
      <c r="KBM152" s="410"/>
      <c r="KBN152" s="410"/>
      <c r="KBO152" s="410"/>
      <c r="KBP152" s="410"/>
      <c r="KBQ152" s="410"/>
      <c r="KBR152" s="410"/>
      <c r="KBS152" s="410"/>
      <c r="KBT152" s="410"/>
      <c r="KBU152" s="410"/>
      <c r="KBV152" s="410"/>
      <c r="KBW152" s="410"/>
      <c r="KBX152" s="410"/>
      <c r="KBY152" s="410"/>
      <c r="KBZ152" s="410"/>
      <c r="KCA152" s="410"/>
      <c r="KCB152" s="410"/>
      <c r="KCC152" s="410"/>
      <c r="KCD152" s="410"/>
      <c r="KCE152" s="410"/>
      <c r="KCF152" s="410"/>
      <c r="KCG152" s="410"/>
      <c r="KCH152" s="410"/>
      <c r="KCI152" s="410"/>
      <c r="KCJ152" s="410"/>
      <c r="KCK152" s="410"/>
      <c r="KCL152" s="410"/>
      <c r="KCM152" s="410"/>
      <c r="KCN152" s="410"/>
      <c r="KCO152" s="410"/>
      <c r="KCP152" s="410"/>
      <c r="KCQ152" s="410"/>
      <c r="KCR152" s="410"/>
      <c r="KCS152" s="410"/>
      <c r="KCT152" s="410"/>
      <c r="KCU152" s="410"/>
      <c r="KCV152" s="410"/>
      <c r="KCW152" s="410"/>
      <c r="KCX152" s="410"/>
      <c r="KCY152" s="410"/>
      <c r="KCZ152" s="410"/>
      <c r="KDA152" s="410"/>
      <c r="KDB152" s="410"/>
      <c r="KDC152" s="410"/>
      <c r="KDD152" s="410"/>
      <c r="KDE152" s="410"/>
      <c r="KDF152" s="410"/>
      <c r="KDG152" s="410"/>
      <c r="KDH152" s="410"/>
      <c r="KDI152" s="410"/>
      <c r="KDJ152" s="410"/>
      <c r="KDK152" s="410"/>
      <c r="KDL152" s="410"/>
      <c r="KDM152" s="410"/>
      <c r="KDN152" s="410"/>
      <c r="KDO152" s="410"/>
      <c r="KDP152" s="410"/>
      <c r="KDQ152" s="410"/>
      <c r="KDR152" s="410"/>
      <c r="KDS152" s="410"/>
      <c r="KDT152" s="410"/>
      <c r="KDU152" s="410"/>
      <c r="KDV152" s="410"/>
      <c r="KDW152" s="410"/>
      <c r="KDX152" s="410"/>
      <c r="KDY152" s="410"/>
      <c r="KDZ152" s="410"/>
      <c r="KEA152" s="410"/>
      <c r="KEB152" s="410"/>
      <c r="KEC152" s="410"/>
      <c r="KED152" s="410"/>
      <c r="KEE152" s="410"/>
      <c r="KEF152" s="410"/>
      <c r="KEG152" s="410"/>
      <c r="KEH152" s="410"/>
      <c r="KEI152" s="410"/>
      <c r="KEJ152" s="410"/>
      <c r="KEK152" s="410"/>
      <c r="KEL152" s="410"/>
      <c r="KEM152" s="410"/>
      <c r="KEN152" s="410"/>
      <c r="KEO152" s="410"/>
      <c r="KEP152" s="410"/>
      <c r="KEQ152" s="410"/>
      <c r="KER152" s="410"/>
      <c r="KES152" s="410"/>
      <c r="KET152" s="410"/>
      <c r="KEU152" s="410"/>
      <c r="KEV152" s="410"/>
      <c r="KEW152" s="410"/>
      <c r="KEX152" s="410"/>
      <c r="KEY152" s="410"/>
      <c r="KEZ152" s="410"/>
      <c r="KFA152" s="410"/>
      <c r="KFB152" s="410"/>
      <c r="KFC152" s="410"/>
      <c r="KFD152" s="410"/>
      <c r="KFE152" s="410"/>
      <c r="KFF152" s="410"/>
      <c r="KFG152" s="410"/>
      <c r="KFH152" s="410"/>
      <c r="KFI152" s="410"/>
      <c r="KFJ152" s="410"/>
      <c r="KFK152" s="410"/>
      <c r="KFL152" s="410"/>
      <c r="KFM152" s="410"/>
      <c r="KFN152" s="410"/>
      <c r="KFO152" s="410"/>
      <c r="KFP152" s="410"/>
      <c r="KFQ152" s="410"/>
      <c r="KFR152" s="410"/>
      <c r="KFS152" s="410"/>
      <c r="KFT152" s="410"/>
      <c r="KFU152" s="410"/>
      <c r="KFV152" s="410"/>
      <c r="KFW152" s="410"/>
      <c r="KFX152" s="410"/>
      <c r="KFY152" s="410"/>
      <c r="KFZ152" s="410"/>
      <c r="KGA152" s="410"/>
      <c r="KGB152" s="410"/>
      <c r="KGC152" s="410"/>
      <c r="KGD152" s="410"/>
      <c r="KGE152" s="410"/>
      <c r="KGF152" s="410"/>
      <c r="KGG152" s="410"/>
      <c r="KGH152" s="410"/>
      <c r="KGI152" s="410"/>
      <c r="KGJ152" s="410"/>
      <c r="KGK152" s="410"/>
      <c r="KGL152" s="410"/>
      <c r="KGM152" s="410"/>
      <c r="KGN152" s="410"/>
      <c r="KGO152" s="410"/>
      <c r="KGP152" s="410"/>
      <c r="KGQ152" s="410"/>
      <c r="KGR152" s="410"/>
      <c r="KGS152" s="410"/>
      <c r="KGT152" s="410"/>
      <c r="KGU152" s="410"/>
      <c r="KGV152" s="410"/>
      <c r="KGW152" s="410"/>
      <c r="KGX152" s="410"/>
      <c r="KGY152" s="410"/>
      <c r="KGZ152" s="410"/>
      <c r="KHA152" s="410"/>
      <c r="KHB152" s="410"/>
      <c r="KHC152" s="410"/>
      <c r="KHD152" s="410"/>
      <c r="KHE152" s="410"/>
      <c r="KHF152" s="410"/>
      <c r="KHG152" s="410"/>
      <c r="KHH152" s="410"/>
      <c r="KHI152" s="410"/>
      <c r="KHJ152" s="410"/>
      <c r="KHK152" s="410"/>
      <c r="KHL152" s="410"/>
      <c r="KHM152" s="410"/>
      <c r="KHN152" s="410"/>
      <c r="KHO152" s="410"/>
      <c r="KHP152" s="410"/>
      <c r="KHQ152" s="410"/>
      <c r="KHR152" s="410"/>
      <c r="KHS152" s="410"/>
      <c r="KHT152" s="410"/>
      <c r="KHU152" s="410"/>
      <c r="KHV152" s="410"/>
      <c r="KHW152" s="410"/>
      <c r="KHX152" s="410"/>
      <c r="KHY152" s="410"/>
      <c r="KHZ152" s="410"/>
      <c r="KIA152" s="410"/>
      <c r="KIB152" s="410"/>
      <c r="KIC152" s="410"/>
      <c r="KID152" s="410"/>
      <c r="KIE152" s="410"/>
      <c r="KIF152" s="410"/>
      <c r="KIG152" s="410"/>
      <c r="KIH152" s="410"/>
      <c r="KII152" s="410"/>
      <c r="KIJ152" s="410"/>
      <c r="KIK152" s="410"/>
      <c r="KIL152" s="410"/>
      <c r="KIM152" s="410"/>
      <c r="KIN152" s="410"/>
      <c r="KIO152" s="410"/>
      <c r="KIP152" s="410"/>
      <c r="KIQ152" s="410"/>
      <c r="KIR152" s="410"/>
      <c r="KIS152" s="410"/>
      <c r="KIT152" s="410"/>
      <c r="KIU152" s="410"/>
      <c r="KIV152" s="410"/>
      <c r="KIW152" s="410"/>
      <c r="KIX152" s="410"/>
      <c r="KIY152" s="410"/>
      <c r="KIZ152" s="410"/>
      <c r="KJA152" s="410"/>
      <c r="KJB152" s="410"/>
      <c r="KJC152" s="410"/>
      <c r="KJD152" s="410"/>
      <c r="KJE152" s="410"/>
      <c r="KJF152" s="410"/>
      <c r="KJG152" s="410"/>
      <c r="KJH152" s="410"/>
      <c r="KJI152" s="410"/>
      <c r="KJJ152" s="410"/>
      <c r="KJK152" s="410"/>
      <c r="KJL152" s="410"/>
      <c r="KJM152" s="410"/>
      <c r="KJN152" s="410"/>
      <c r="KJO152" s="410"/>
      <c r="KJP152" s="410"/>
      <c r="KJQ152" s="410"/>
      <c r="KJR152" s="410"/>
      <c r="KJS152" s="410"/>
      <c r="KJT152" s="410"/>
      <c r="KJU152" s="410"/>
      <c r="KJV152" s="410"/>
      <c r="KJW152" s="410"/>
      <c r="KJX152" s="410"/>
      <c r="KJY152" s="410"/>
      <c r="KJZ152" s="410"/>
      <c r="KKA152" s="410"/>
      <c r="KKB152" s="410"/>
      <c r="KKC152" s="410"/>
      <c r="KKD152" s="410"/>
      <c r="KKE152" s="410"/>
      <c r="KKF152" s="410"/>
      <c r="KKG152" s="410"/>
      <c r="KKH152" s="410"/>
      <c r="KKI152" s="410"/>
      <c r="KKJ152" s="410"/>
      <c r="KKK152" s="410"/>
      <c r="KKL152" s="410"/>
      <c r="KKM152" s="410"/>
      <c r="KKN152" s="410"/>
      <c r="KKO152" s="410"/>
      <c r="KKP152" s="410"/>
      <c r="KKQ152" s="410"/>
      <c r="KKR152" s="410"/>
      <c r="KKS152" s="410"/>
      <c r="KKT152" s="410"/>
      <c r="KKU152" s="410"/>
      <c r="KKV152" s="410"/>
      <c r="KKW152" s="410"/>
      <c r="KKX152" s="410"/>
      <c r="KKY152" s="410"/>
      <c r="KKZ152" s="410"/>
      <c r="KLA152" s="410"/>
      <c r="KLB152" s="410"/>
      <c r="KLC152" s="410"/>
      <c r="KLD152" s="410"/>
      <c r="KLE152" s="410"/>
      <c r="KLF152" s="410"/>
      <c r="KLG152" s="410"/>
      <c r="KLH152" s="410"/>
      <c r="KLI152" s="410"/>
      <c r="KLJ152" s="410"/>
      <c r="KLK152" s="410"/>
      <c r="KLL152" s="410"/>
      <c r="KLM152" s="410"/>
      <c r="KLN152" s="410"/>
      <c r="KLO152" s="410"/>
      <c r="KLP152" s="410"/>
      <c r="KLQ152" s="410"/>
      <c r="KLR152" s="410"/>
      <c r="KLS152" s="410"/>
      <c r="KLT152" s="410"/>
      <c r="KLU152" s="410"/>
      <c r="KLV152" s="410"/>
      <c r="KLW152" s="410"/>
      <c r="KLX152" s="410"/>
      <c r="KLY152" s="410"/>
      <c r="KLZ152" s="410"/>
      <c r="KMA152" s="410"/>
      <c r="KMB152" s="410"/>
      <c r="KMC152" s="410"/>
      <c r="KMD152" s="410"/>
      <c r="KME152" s="410"/>
      <c r="KMF152" s="410"/>
      <c r="KMG152" s="410"/>
      <c r="KMH152" s="410"/>
      <c r="KMI152" s="410"/>
      <c r="KMJ152" s="410"/>
      <c r="KMK152" s="410"/>
      <c r="KML152" s="410"/>
      <c r="KMM152" s="410"/>
      <c r="KMN152" s="410"/>
      <c r="KMO152" s="410"/>
      <c r="KMP152" s="410"/>
      <c r="KMQ152" s="410"/>
      <c r="KMR152" s="410"/>
      <c r="KMS152" s="410"/>
      <c r="KMT152" s="410"/>
      <c r="KMU152" s="410"/>
      <c r="KMV152" s="410"/>
      <c r="KMW152" s="410"/>
      <c r="KMX152" s="410"/>
      <c r="KMY152" s="410"/>
      <c r="KMZ152" s="410"/>
      <c r="KNA152" s="410"/>
      <c r="KNB152" s="410"/>
      <c r="KNC152" s="410"/>
      <c r="KND152" s="410"/>
      <c r="KNE152" s="410"/>
      <c r="KNF152" s="410"/>
      <c r="KNG152" s="410"/>
      <c r="KNH152" s="410"/>
      <c r="KNI152" s="410"/>
      <c r="KNJ152" s="410"/>
      <c r="KNK152" s="410"/>
      <c r="KNL152" s="410"/>
      <c r="KNM152" s="410"/>
      <c r="KNN152" s="410"/>
      <c r="KNO152" s="410"/>
      <c r="KNP152" s="410"/>
      <c r="KNQ152" s="410"/>
      <c r="KNR152" s="410"/>
      <c r="KNS152" s="410"/>
      <c r="KNT152" s="410"/>
      <c r="KNU152" s="410"/>
      <c r="KNV152" s="410"/>
      <c r="KNW152" s="410"/>
      <c r="KNX152" s="410"/>
      <c r="KNY152" s="410"/>
      <c r="KNZ152" s="410"/>
      <c r="KOA152" s="410"/>
      <c r="KOB152" s="410"/>
      <c r="KOC152" s="410"/>
      <c r="KOD152" s="410"/>
      <c r="KOE152" s="410"/>
      <c r="KOF152" s="410"/>
      <c r="KOG152" s="410"/>
      <c r="KOH152" s="410"/>
      <c r="KOI152" s="410"/>
      <c r="KOJ152" s="410"/>
      <c r="KOK152" s="410"/>
      <c r="KOL152" s="410"/>
      <c r="KOM152" s="410"/>
      <c r="KON152" s="410"/>
      <c r="KOO152" s="410"/>
      <c r="KOP152" s="410"/>
      <c r="KOQ152" s="410"/>
      <c r="KOR152" s="410"/>
      <c r="KOS152" s="410"/>
      <c r="KOT152" s="410"/>
      <c r="KOU152" s="410"/>
      <c r="KOV152" s="410"/>
      <c r="KOW152" s="410"/>
      <c r="KOX152" s="410"/>
      <c r="KOY152" s="410"/>
      <c r="KOZ152" s="410"/>
      <c r="KPA152" s="410"/>
      <c r="KPB152" s="410"/>
      <c r="KPC152" s="410"/>
      <c r="KPD152" s="410"/>
      <c r="KPE152" s="410"/>
      <c r="KPF152" s="410"/>
      <c r="KPG152" s="410"/>
      <c r="KPH152" s="410"/>
      <c r="KPI152" s="410"/>
      <c r="KPJ152" s="410"/>
      <c r="KPK152" s="410"/>
      <c r="KPL152" s="410"/>
      <c r="KPM152" s="410"/>
      <c r="KPN152" s="410"/>
      <c r="KPO152" s="410"/>
      <c r="KPP152" s="410"/>
      <c r="KPQ152" s="410"/>
      <c r="KPR152" s="410"/>
      <c r="KPS152" s="410"/>
      <c r="KPT152" s="410"/>
      <c r="KPU152" s="410"/>
      <c r="KPV152" s="410"/>
      <c r="KPW152" s="410"/>
      <c r="KPX152" s="410"/>
      <c r="KPY152" s="410"/>
      <c r="KPZ152" s="410"/>
      <c r="KQA152" s="410"/>
      <c r="KQB152" s="410"/>
      <c r="KQC152" s="410"/>
      <c r="KQD152" s="410"/>
      <c r="KQE152" s="410"/>
      <c r="KQF152" s="410"/>
      <c r="KQG152" s="410"/>
      <c r="KQH152" s="410"/>
      <c r="KQI152" s="410"/>
      <c r="KQJ152" s="410"/>
      <c r="KQK152" s="410"/>
      <c r="KQL152" s="410"/>
      <c r="KQM152" s="410"/>
      <c r="KQN152" s="410"/>
      <c r="KQO152" s="410"/>
      <c r="KQP152" s="410"/>
      <c r="KQQ152" s="410"/>
      <c r="KQR152" s="410"/>
      <c r="KQS152" s="410"/>
      <c r="KQT152" s="410"/>
      <c r="KQU152" s="410"/>
      <c r="KQV152" s="410"/>
      <c r="KQW152" s="410"/>
      <c r="KQX152" s="410"/>
      <c r="KQY152" s="410"/>
      <c r="KQZ152" s="410"/>
      <c r="KRA152" s="410"/>
      <c r="KRB152" s="410"/>
      <c r="KRC152" s="410"/>
      <c r="KRD152" s="410"/>
      <c r="KRE152" s="410"/>
      <c r="KRF152" s="410"/>
      <c r="KRG152" s="410"/>
      <c r="KRH152" s="410"/>
      <c r="KRI152" s="410"/>
      <c r="KRJ152" s="410"/>
      <c r="KRK152" s="410"/>
      <c r="KRL152" s="410"/>
      <c r="KRM152" s="410"/>
      <c r="KRN152" s="410"/>
      <c r="KRO152" s="410"/>
      <c r="KRP152" s="410"/>
      <c r="KRQ152" s="410"/>
      <c r="KRR152" s="410"/>
      <c r="KRS152" s="410"/>
      <c r="KRT152" s="410"/>
      <c r="KRU152" s="410"/>
      <c r="KRV152" s="410"/>
      <c r="KRW152" s="410"/>
      <c r="KRX152" s="410"/>
      <c r="KRY152" s="410"/>
      <c r="KRZ152" s="410"/>
      <c r="KSA152" s="410"/>
      <c r="KSB152" s="410"/>
      <c r="KSC152" s="410"/>
      <c r="KSD152" s="410"/>
      <c r="KSE152" s="410"/>
      <c r="KSF152" s="410"/>
      <c r="KSG152" s="410"/>
      <c r="KSH152" s="410"/>
      <c r="KSI152" s="410"/>
      <c r="KSJ152" s="410"/>
      <c r="KSK152" s="410"/>
      <c r="KSL152" s="410"/>
      <c r="KSM152" s="410"/>
      <c r="KSN152" s="410"/>
      <c r="KSO152" s="410"/>
      <c r="KSP152" s="410"/>
      <c r="KSQ152" s="410"/>
      <c r="KSR152" s="410"/>
      <c r="KSS152" s="410"/>
      <c r="KST152" s="410"/>
      <c r="KSU152" s="410"/>
      <c r="KSV152" s="410"/>
      <c r="KSW152" s="410"/>
      <c r="KSX152" s="410"/>
      <c r="KSY152" s="410"/>
      <c r="KSZ152" s="410"/>
      <c r="KTA152" s="410"/>
      <c r="KTB152" s="410"/>
      <c r="KTC152" s="410"/>
      <c r="KTD152" s="410"/>
      <c r="KTE152" s="410"/>
      <c r="KTF152" s="410"/>
      <c r="KTG152" s="410"/>
      <c r="KTH152" s="410"/>
      <c r="KTI152" s="410"/>
      <c r="KTJ152" s="410"/>
      <c r="KTK152" s="410"/>
      <c r="KTL152" s="410"/>
      <c r="KTM152" s="410"/>
      <c r="KTN152" s="410"/>
      <c r="KTO152" s="410"/>
      <c r="KTP152" s="410"/>
      <c r="KTQ152" s="410"/>
      <c r="KTR152" s="410"/>
      <c r="KTS152" s="410"/>
      <c r="KTT152" s="410"/>
      <c r="KTU152" s="410"/>
      <c r="KTV152" s="410"/>
      <c r="KTW152" s="410"/>
      <c r="KTX152" s="410"/>
      <c r="KTY152" s="410"/>
      <c r="KTZ152" s="410"/>
      <c r="KUA152" s="410"/>
      <c r="KUB152" s="410"/>
      <c r="KUC152" s="410"/>
      <c r="KUD152" s="410"/>
      <c r="KUE152" s="410"/>
      <c r="KUF152" s="410"/>
      <c r="KUG152" s="410"/>
      <c r="KUH152" s="410"/>
      <c r="KUI152" s="410"/>
      <c r="KUJ152" s="410"/>
      <c r="KUK152" s="410"/>
      <c r="KUL152" s="410"/>
      <c r="KUM152" s="410"/>
      <c r="KUN152" s="410"/>
      <c r="KUO152" s="410"/>
      <c r="KUP152" s="410"/>
      <c r="KUQ152" s="410"/>
      <c r="KUR152" s="410"/>
      <c r="KUS152" s="410"/>
      <c r="KUT152" s="410"/>
      <c r="KUU152" s="410"/>
      <c r="KUV152" s="410"/>
      <c r="KUW152" s="410"/>
      <c r="KUX152" s="410"/>
      <c r="KUY152" s="410"/>
      <c r="KUZ152" s="410"/>
      <c r="KVA152" s="410"/>
      <c r="KVB152" s="410"/>
      <c r="KVC152" s="410"/>
      <c r="KVD152" s="410"/>
      <c r="KVE152" s="410"/>
      <c r="KVF152" s="410"/>
      <c r="KVG152" s="410"/>
      <c r="KVH152" s="410"/>
      <c r="KVI152" s="410"/>
      <c r="KVJ152" s="410"/>
      <c r="KVK152" s="410"/>
      <c r="KVL152" s="410"/>
      <c r="KVM152" s="410"/>
      <c r="KVN152" s="410"/>
      <c r="KVO152" s="410"/>
      <c r="KVP152" s="410"/>
      <c r="KVQ152" s="410"/>
      <c r="KVR152" s="410"/>
      <c r="KVS152" s="410"/>
      <c r="KVT152" s="410"/>
      <c r="KVU152" s="410"/>
      <c r="KVV152" s="410"/>
      <c r="KVW152" s="410"/>
      <c r="KVX152" s="410"/>
      <c r="KVY152" s="410"/>
      <c r="KVZ152" s="410"/>
      <c r="KWA152" s="410"/>
      <c r="KWB152" s="410"/>
      <c r="KWC152" s="410"/>
      <c r="KWD152" s="410"/>
      <c r="KWE152" s="410"/>
      <c r="KWF152" s="410"/>
      <c r="KWG152" s="410"/>
      <c r="KWH152" s="410"/>
      <c r="KWI152" s="410"/>
      <c r="KWJ152" s="410"/>
      <c r="KWK152" s="410"/>
      <c r="KWL152" s="410"/>
      <c r="KWM152" s="410"/>
      <c r="KWN152" s="410"/>
      <c r="KWO152" s="410"/>
      <c r="KWP152" s="410"/>
      <c r="KWQ152" s="410"/>
      <c r="KWR152" s="410"/>
      <c r="KWS152" s="410"/>
      <c r="KWT152" s="410"/>
      <c r="KWU152" s="410"/>
      <c r="KWV152" s="410"/>
      <c r="KWW152" s="410"/>
      <c r="KWX152" s="410"/>
      <c r="KWY152" s="410"/>
      <c r="KWZ152" s="410"/>
      <c r="KXA152" s="410"/>
      <c r="KXB152" s="410"/>
      <c r="KXC152" s="410"/>
      <c r="KXD152" s="410"/>
      <c r="KXE152" s="410"/>
      <c r="KXF152" s="410"/>
      <c r="KXG152" s="410"/>
      <c r="KXH152" s="410"/>
      <c r="KXI152" s="410"/>
      <c r="KXJ152" s="410"/>
      <c r="KXK152" s="410"/>
      <c r="KXL152" s="410"/>
      <c r="KXM152" s="410"/>
      <c r="KXN152" s="410"/>
      <c r="KXO152" s="410"/>
      <c r="KXP152" s="410"/>
      <c r="KXQ152" s="410"/>
      <c r="KXR152" s="410"/>
      <c r="KXS152" s="410"/>
      <c r="KXT152" s="410"/>
      <c r="KXU152" s="410"/>
      <c r="KXV152" s="410"/>
      <c r="KXW152" s="410"/>
      <c r="KXX152" s="410"/>
      <c r="KXY152" s="410"/>
      <c r="KXZ152" s="410"/>
      <c r="KYA152" s="410"/>
      <c r="KYB152" s="410"/>
      <c r="KYC152" s="410"/>
      <c r="KYD152" s="410"/>
      <c r="KYE152" s="410"/>
      <c r="KYF152" s="410"/>
      <c r="KYG152" s="410"/>
      <c r="KYH152" s="410"/>
      <c r="KYI152" s="410"/>
      <c r="KYJ152" s="410"/>
      <c r="KYK152" s="410"/>
      <c r="KYL152" s="410"/>
      <c r="KYM152" s="410"/>
      <c r="KYN152" s="410"/>
      <c r="KYO152" s="410"/>
      <c r="KYP152" s="410"/>
      <c r="KYQ152" s="410"/>
      <c r="KYR152" s="410"/>
      <c r="KYS152" s="410"/>
      <c r="KYT152" s="410"/>
      <c r="KYU152" s="410"/>
      <c r="KYV152" s="410"/>
      <c r="KYW152" s="410"/>
      <c r="KYX152" s="410"/>
      <c r="KYY152" s="410"/>
      <c r="KYZ152" s="410"/>
      <c r="KZA152" s="410"/>
      <c r="KZB152" s="410"/>
      <c r="KZC152" s="410"/>
      <c r="KZD152" s="410"/>
      <c r="KZE152" s="410"/>
      <c r="KZF152" s="410"/>
      <c r="KZG152" s="410"/>
      <c r="KZH152" s="410"/>
      <c r="KZI152" s="410"/>
      <c r="KZJ152" s="410"/>
      <c r="KZK152" s="410"/>
      <c r="KZL152" s="410"/>
      <c r="KZM152" s="410"/>
      <c r="KZN152" s="410"/>
      <c r="KZO152" s="410"/>
      <c r="KZP152" s="410"/>
      <c r="KZQ152" s="410"/>
      <c r="KZR152" s="410"/>
      <c r="KZS152" s="410"/>
      <c r="KZT152" s="410"/>
      <c r="KZU152" s="410"/>
      <c r="KZV152" s="410"/>
      <c r="KZW152" s="410"/>
      <c r="KZX152" s="410"/>
      <c r="KZY152" s="410"/>
      <c r="KZZ152" s="410"/>
      <c r="LAA152" s="410"/>
      <c r="LAB152" s="410"/>
      <c r="LAC152" s="410"/>
      <c r="LAD152" s="410"/>
      <c r="LAE152" s="410"/>
      <c r="LAF152" s="410"/>
      <c r="LAG152" s="410"/>
      <c r="LAH152" s="410"/>
      <c r="LAI152" s="410"/>
      <c r="LAJ152" s="410"/>
      <c r="LAK152" s="410"/>
      <c r="LAL152" s="410"/>
      <c r="LAM152" s="410"/>
      <c r="LAN152" s="410"/>
      <c r="LAO152" s="410"/>
      <c r="LAP152" s="410"/>
      <c r="LAQ152" s="410"/>
      <c r="LAR152" s="410"/>
      <c r="LAS152" s="410"/>
      <c r="LAT152" s="410"/>
      <c r="LAU152" s="410"/>
      <c r="LAV152" s="410"/>
      <c r="LAW152" s="410"/>
      <c r="LAX152" s="410"/>
      <c r="LAY152" s="410"/>
      <c r="LAZ152" s="410"/>
      <c r="LBA152" s="410"/>
      <c r="LBB152" s="410"/>
      <c r="LBC152" s="410"/>
      <c r="LBD152" s="410"/>
      <c r="LBE152" s="410"/>
      <c r="LBF152" s="410"/>
      <c r="LBG152" s="410"/>
      <c r="LBH152" s="410"/>
      <c r="LBI152" s="410"/>
      <c r="LBJ152" s="410"/>
      <c r="LBK152" s="410"/>
      <c r="LBL152" s="410"/>
      <c r="LBM152" s="410"/>
      <c r="LBN152" s="410"/>
      <c r="LBO152" s="410"/>
      <c r="LBP152" s="410"/>
      <c r="LBQ152" s="410"/>
      <c r="LBR152" s="410"/>
      <c r="LBS152" s="410"/>
      <c r="LBT152" s="410"/>
      <c r="LBU152" s="410"/>
      <c r="LBV152" s="410"/>
      <c r="LBW152" s="410"/>
      <c r="LBX152" s="410"/>
      <c r="LBY152" s="410"/>
      <c r="LBZ152" s="410"/>
      <c r="LCA152" s="410"/>
      <c r="LCB152" s="410"/>
      <c r="LCC152" s="410"/>
      <c r="LCD152" s="410"/>
      <c r="LCE152" s="410"/>
      <c r="LCF152" s="410"/>
      <c r="LCG152" s="410"/>
      <c r="LCH152" s="410"/>
      <c r="LCI152" s="410"/>
      <c r="LCJ152" s="410"/>
      <c r="LCK152" s="410"/>
      <c r="LCL152" s="410"/>
      <c r="LCM152" s="410"/>
      <c r="LCN152" s="410"/>
      <c r="LCO152" s="410"/>
      <c r="LCP152" s="410"/>
      <c r="LCQ152" s="410"/>
      <c r="LCR152" s="410"/>
      <c r="LCS152" s="410"/>
      <c r="LCT152" s="410"/>
      <c r="LCU152" s="410"/>
      <c r="LCV152" s="410"/>
      <c r="LCW152" s="410"/>
      <c r="LCX152" s="410"/>
      <c r="LCY152" s="410"/>
      <c r="LCZ152" s="410"/>
      <c r="LDA152" s="410"/>
      <c r="LDB152" s="410"/>
      <c r="LDC152" s="410"/>
      <c r="LDD152" s="410"/>
      <c r="LDE152" s="410"/>
      <c r="LDF152" s="410"/>
      <c r="LDG152" s="410"/>
      <c r="LDH152" s="410"/>
      <c r="LDI152" s="410"/>
      <c r="LDJ152" s="410"/>
      <c r="LDK152" s="410"/>
      <c r="LDL152" s="410"/>
      <c r="LDM152" s="410"/>
      <c r="LDN152" s="410"/>
      <c r="LDO152" s="410"/>
      <c r="LDP152" s="410"/>
      <c r="LDQ152" s="410"/>
      <c r="LDR152" s="410"/>
      <c r="LDS152" s="410"/>
      <c r="LDT152" s="410"/>
      <c r="LDU152" s="410"/>
      <c r="LDV152" s="410"/>
      <c r="LDW152" s="410"/>
      <c r="LDX152" s="410"/>
      <c r="LDY152" s="410"/>
      <c r="LDZ152" s="410"/>
      <c r="LEA152" s="410"/>
      <c r="LEB152" s="410"/>
      <c r="LEC152" s="410"/>
      <c r="LED152" s="410"/>
      <c r="LEE152" s="410"/>
      <c r="LEF152" s="410"/>
      <c r="LEG152" s="410"/>
      <c r="LEH152" s="410"/>
      <c r="LEI152" s="410"/>
      <c r="LEJ152" s="410"/>
      <c r="LEK152" s="410"/>
      <c r="LEL152" s="410"/>
      <c r="LEM152" s="410"/>
      <c r="LEN152" s="410"/>
      <c r="LEO152" s="410"/>
      <c r="LEP152" s="410"/>
      <c r="LEQ152" s="410"/>
      <c r="LER152" s="410"/>
      <c r="LES152" s="410"/>
      <c r="LET152" s="410"/>
      <c r="LEU152" s="410"/>
      <c r="LEV152" s="410"/>
      <c r="LEW152" s="410"/>
      <c r="LEX152" s="410"/>
      <c r="LEY152" s="410"/>
      <c r="LEZ152" s="410"/>
      <c r="LFA152" s="410"/>
      <c r="LFB152" s="410"/>
      <c r="LFC152" s="410"/>
      <c r="LFD152" s="410"/>
      <c r="LFE152" s="410"/>
      <c r="LFF152" s="410"/>
      <c r="LFG152" s="410"/>
      <c r="LFH152" s="410"/>
      <c r="LFI152" s="410"/>
      <c r="LFJ152" s="410"/>
      <c r="LFK152" s="410"/>
      <c r="LFL152" s="410"/>
      <c r="LFM152" s="410"/>
      <c r="LFN152" s="410"/>
      <c r="LFO152" s="410"/>
      <c r="LFP152" s="410"/>
      <c r="LFQ152" s="410"/>
      <c r="LFR152" s="410"/>
      <c r="LFS152" s="410"/>
      <c r="LFT152" s="410"/>
      <c r="LFU152" s="410"/>
      <c r="LFV152" s="410"/>
      <c r="LFW152" s="410"/>
      <c r="LFX152" s="410"/>
      <c r="LFY152" s="410"/>
      <c r="LFZ152" s="410"/>
      <c r="LGA152" s="410"/>
      <c r="LGB152" s="410"/>
      <c r="LGC152" s="410"/>
      <c r="LGD152" s="410"/>
      <c r="LGE152" s="410"/>
      <c r="LGF152" s="410"/>
      <c r="LGG152" s="410"/>
      <c r="LGH152" s="410"/>
      <c r="LGI152" s="410"/>
      <c r="LGJ152" s="410"/>
      <c r="LGK152" s="410"/>
      <c r="LGL152" s="410"/>
      <c r="LGM152" s="410"/>
      <c r="LGN152" s="410"/>
      <c r="LGO152" s="410"/>
      <c r="LGP152" s="410"/>
      <c r="LGQ152" s="410"/>
      <c r="LGR152" s="410"/>
      <c r="LGS152" s="410"/>
      <c r="LGT152" s="410"/>
      <c r="LGU152" s="410"/>
      <c r="LGV152" s="410"/>
      <c r="LGW152" s="410"/>
      <c r="LGX152" s="410"/>
      <c r="LGY152" s="410"/>
      <c r="LGZ152" s="410"/>
      <c r="LHA152" s="410"/>
      <c r="LHB152" s="410"/>
      <c r="LHC152" s="410"/>
      <c r="LHD152" s="410"/>
      <c r="LHE152" s="410"/>
      <c r="LHF152" s="410"/>
      <c r="LHG152" s="410"/>
      <c r="LHH152" s="410"/>
      <c r="LHI152" s="410"/>
      <c r="LHJ152" s="410"/>
      <c r="LHK152" s="410"/>
      <c r="LHL152" s="410"/>
      <c r="LHM152" s="410"/>
      <c r="LHN152" s="410"/>
      <c r="LHO152" s="410"/>
      <c r="LHP152" s="410"/>
      <c r="LHQ152" s="410"/>
      <c r="LHR152" s="410"/>
      <c r="LHS152" s="410"/>
      <c r="LHT152" s="410"/>
      <c r="LHU152" s="410"/>
      <c r="LHV152" s="410"/>
      <c r="LHW152" s="410"/>
      <c r="LHX152" s="410"/>
      <c r="LHY152" s="410"/>
      <c r="LHZ152" s="410"/>
      <c r="LIA152" s="410"/>
      <c r="LIB152" s="410"/>
      <c r="LIC152" s="410"/>
      <c r="LID152" s="410"/>
      <c r="LIE152" s="410"/>
      <c r="LIF152" s="410"/>
      <c r="LIG152" s="410"/>
      <c r="LIH152" s="410"/>
      <c r="LII152" s="410"/>
      <c r="LIJ152" s="410"/>
      <c r="LIK152" s="410"/>
      <c r="LIL152" s="410"/>
      <c r="LIM152" s="410"/>
      <c r="LIN152" s="410"/>
      <c r="LIO152" s="410"/>
      <c r="LIP152" s="410"/>
      <c r="LIQ152" s="410"/>
      <c r="LIR152" s="410"/>
      <c r="LIS152" s="410"/>
      <c r="LIT152" s="410"/>
      <c r="LIU152" s="410"/>
      <c r="LIV152" s="410"/>
      <c r="LIW152" s="410"/>
      <c r="LIX152" s="410"/>
      <c r="LIY152" s="410"/>
      <c r="LIZ152" s="410"/>
      <c r="LJA152" s="410"/>
      <c r="LJB152" s="410"/>
      <c r="LJC152" s="410"/>
      <c r="LJD152" s="410"/>
      <c r="LJE152" s="410"/>
      <c r="LJF152" s="410"/>
      <c r="LJG152" s="410"/>
      <c r="LJH152" s="410"/>
      <c r="LJI152" s="410"/>
      <c r="LJJ152" s="410"/>
      <c r="LJK152" s="410"/>
      <c r="LJL152" s="410"/>
      <c r="LJM152" s="410"/>
      <c r="LJN152" s="410"/>
      <c r="LJO152" s="410"/>
      <c r="LJP152" s="410"/>
      <c r="LJQ152" s="410"/>
      <c r="LJR152" s="410"/>
      <c r="LJS152" s="410"/>
      <c r="LJT152" s="410"/>
      <c r="LJU152" s="410"/>
      <c r="LJV152" s="410"/>
      <c r="LJW152" s="410"/>
      <c r="LJX152" s="410"/>
      <c r="LJY152" s="410"/>
      <c r="LJZ152" s="410"/>
      <c r="LKA152" s="410"/>
      <c r="LKB152" s="410"/>
      <c r="LKC152" s="410"/>
      <c r="LKD152" s="410"/>
      <c r="LKE152" s="410"/>
      <c r="LKF152" s="410"/>
      <c r="LKG152" s="410"/>
      <c r="LKH152" s="410"/>
      <c r="LKI152" s="410"/>
      <c r="LKJ152" s="410"/>
      <c r="LKK152" s="410"/>
      <c r="LKL152" s="410"/>
      <c r="LKM152" s="410"/>
      <c r="LKN152" s="410"/>
      <c r="LKO152" s="410"/>
      <c r="LKP152" s="410"/>
      <c r="LKQ152" s="410"/>
      <c r="LKR152" s="410"/>
      <c r="LKS152" s="410"/>
      <c r="LKT152" s="410"/>
      <c r="LKU152" s="410"/>
      <c r="LKV152" s="410"/>
      <c r="LKW152" s="410"/>
      <c r="LKX152" s="410"/>
      <c r="LKY152" s="410"/>
      <c r="LKZ152" s="410"/>
      <c r="LLA152" s="410"/>
      <c r="LLB152" s="410"/>
      <c r="LLC152" s="410"/>
      <c r="LLD152" s="410"/>
      <c r="LLE152" s="410"/>
      <c r="LLF152" s="410"/>
      <c r="LLG152" s="410"/>
      <c r="LLH152" s="410"/>
      <c r="LLI152" s="410"/>
      <c r="LLJ152" s="410"/>
      <c r="LLK152" s="410"/>
      <c r="LLL152" s="410"/>
      <c r="LLM152" s="410"/>
      <c r="LLN152" s="410"/>
      <c r="LLO152" s="410"/>
      <c r="LLP152" s="410"/>
      <c r="LLQ152" s="410"/>
      <c r="LLR152" s="410"/>
      <c r="LLS152" s="410"/>
      <c r="LLT152" s="410"/>
      <c r="LLU152" s="410"/>
      <c r="LLV152" s="410"/>
      <c r="LLW152" s="410"/>
      <c r="LLX152" s="410"/>
      <c r="LLY152" s="410"/>
      <c r="LLZ152" s="410"/>
      <c r="LMA152" s="410"/>
      <c r="LMB152" s="410"/>
      <c r="LMC152" s="410"/>
      <c r="LMD152" s="410"/>
      <c r="LME152" s="410"/>
      <c r="LMF152" s="410"/>
      <c r="LMG152" s="410"/>
      <c r="LMH152" s="410"/>
      <c r="LMI152" s="410"/>
      <c r="LMJ152" s="410"/>
      <c r="LMK152" s="410"/>
      <c r="LML152" s="410"/>
      <c r="LMM152" s="410"/>
      <c r="LMN152" s="410"/>
      <c r="LMO152" s="410"/>
      <c r="LMP152" s="410"/>
      <c r="LMQ152" s="410"/>
      <c r="LMR152" s="410"/>
      <c r="LMS152" s="410"/>
      <c r="LMT152" s="410"/>
      <c r="LMU152" s="410"/>
      <c r="LMV152" s="410"/>
      <c r="LMW152" s="410"/>
      <c r="LMX152" s="410"/>
      <c r="LMY152" s="410"/>
      <c r="LMZ152" s="410"/>
      <c r="LNA152" s="410"/>
      <c r="LNB152" s="410"/>
      <c r="LNC152" s="410"/>
      <c r="LND152" s="410"/>
      <c r="LNE152" s="410"/>
      <c r="LNF152" s="410"/>
      <c r="LNG152" s="410"/>
      <c r="LNH152" s="410"/>
      <c r="LNI152" s="410"/>
      <c r="LNJ152" s="410"/>
      <c r="LNK152" s="410"/>
      <c r="LNL152" s="410"/>
      <c r="LNM152" s="410"/>
      <c r="LNN152" s="410"/>
      <c r="LNO152" s="410"/>
      <c r="LNP152" s="410"/>
      <c r="LNQ152" s="410"/>
      <c r="LNR152" s="410"/>
      <c r="LNS152" s="410"/>
      <c r="LNT152" s="410"/>
      <c r="LNU152" s="410"/>
      <c r="LNV152" s="410"/>
      <c r="LNW152" s="410"/>
      <c r="LNX152" s="410"/>
      <c r="LNY152" s="410"/>
      <c r="LNZ152" s="410"/>
      <c r="LOA152" s="410"/>
      <c r="LOB152" s="410"/>
      <c r="LOC152" s="410"/>
      <c r="LOD152" s="410"/>
      <c r="LOE152" s="410"/>
      <c r="LOF152" s="410"/>
      <c r="LOG152" s="410"/>
      <c r="LOH152" s="410"/>
      <c r="LOI152" s="410"/>
      <c r="LOJ152" s="410"/>
      <c r="LOK152" s="410"/>
      <c r="LOL152" s="410"/>
      <c r="LOM152" s="410"/>
      <c r="LON152" s="410"/>
      <c r="LOO152" s="410"/>
      <c r="LOP152" s="410"/>
      <c r="LOQ152" s="410"/>
      <c r="LOR152" s="410"/>
      <c r="LOS152" s="410"/>
      <c r="LOT152" s="410"/>
      <c r="LOU152" s="410"/>
      <c r="LOV152" s="410"/>
      <c r="LOW152" s="410"/>
      <c r="LOX152" s="410"/>
      <c r="LOY152" s="410"/>
      <c r="LOZ152" s="410"/>
      <c r="LPA152" s="410"/>
      <c r="LPB152" s="410"/>
      <c r="LPC152" s="410"/>
      <c r="LPD152" s="410"/>
      <c r="LPE152" s="410"/>
      <c r="LPF152" s="410"/>
      <c r="LPG152" s="410"/>
      <c r="LPH152" s="410"/>
      <c r="LPI152" s="410"/>
      <c r="LPJ152" s="410"/>
      <c r="LPK152" s="410"/>
      <c r="LPL152" s="410"/>
      <c r="LPM152" s="410"/>
      <c r="LPN152" s="410"/>
      <c r="LPO152" s="410"/>
      <c r="LPP152" s="410"/>
      <c r="LPQ152" s="410"/>
      <c r="LPR152" s="410"/>
      <c r="LPS152" s="410"/>
      <c r="LPT152" s="410"/>
      <c r="LPU152" s="410"/>
      <c r="LPV152" s="410"/>
      <c r="LPW152" s="410"/>
      <c r="LPX152" s="410"/>
      <c r="LPY152" s="410"/>
      <c r="LPZ152" s="410"/>
      <c r="LQA152" s="410"/>
      <c r="LQB152" s="410"/>
      <c r="LQC152" s="410"/>
      <c r="LQD152" s="410"/>
      <c r="LQE152" s="410"/>
      <c r="LQF152" s="410"/>
      <c r="LQG152" s="410"/>
      <c r="LQH152" s="410"/>
      <c r="LQI152" s="410"/>
      <c r="LQJ152" s="410"/>
      <c r="LQK152" s="410"/>
      <c r="LQL152" s="410"/>
      <c r="LQM152" s="410"/>
      <c r="LQN152" s="410"/>
      <c r="LQO152" s="410"/>
      <c r="LQP152" s="410"/>
      <c r="LQQ152" s="410"/>
      <c r="LQR152" s="410"/>
      <c r="LQS152" s="410"/>
      <c r="LQT152" s="410"/>
      <c r="LQU152" s="410"/>
      <c r="LQV152" s="410"/>
      <c r="LQW152" s="410"/>
      <c r="LQX152" s="410"/>
      <c r="LQY152" s="410"/>
      <c r="LQZ152" s="410"/>
      <c r="LRA152" s="410"/>
      <c r="LRB152" s="410"/>
      <c r="LRC152" s="410"/>
      <c r="LRD152" s="410"/>
      <c r="LRE152" s="410"/>
      <c r="LRF152" s="410"/>
      <c r="LRG152" s="410"/>
      <c r="LRH152" s="410"/>
      <c r="LRI152" s="410"/>
      <c r="LRJ152" s="410"/>
      <c r="LRK152" s="410"/>
      <c r="LRL152" s="410"/>
      <c r="LRM152" s="410"/>
      <c r="LRN152" s="410"/>
      <c r="LRO152" s="410"/>
      <c r="LRP152" s="410"/>
      <c r="LRQ152" s="410"/>
      <c r="LRR152" s="410"/>
      <c r="LRS152" s="410"/>
      <c r="LRT152" s="410"/>
      <c r="LRU152" s="410"/>
      <c r="LRV152" s="410"/>
      <c r="LRW152" s="410"/>
      <c r="LRX152" s="410"/>
      <c r="LRY152" s="410"/>
      <c r="LRZ152" s="410"/>
      <c r="LSA152" s="410"/>
      <c r="LSB152" s="410"/>
      <c r="LSC152" s="410"/>
      <c r="LSD152" s="410"/>
      <c r="LSE152" s="410"/>
      <c r="LSF152" s="410"/>
      <c r="LSG152" s="410"/>
      <c r="LSH152" s="410"/>
      <c r="LSI152" s="410"/>
      <c r="LSJ152" s="410"/>
      <c r="LSK152" s="410"/>
      <c r="LSL152" s="410"/>
      <c r="LSM152" s="410"/>
      <c r="LSN152" s="410"/>
      <c r="LSO152" s="410"/>
      <c r="LSP152" s="410"/>
      <c r="LSQ152" s="410"/>
      <c r="LSR152" s="410"/>
      <c r="LSS152" s="410"/>
      <c r="LST152" s="410"/>
      <c r="LSU152" s="410"/>
      <c r="LSV152" s="410"/>
      <c r="LSW152" s="410"/>
      <c r="LSX152" s="410"/>
      <c r="LSY152" s="410"/>
      <c r="LSZ152" s="410"/>
      <c r="LTA152" s="410"/>
      <c r="LTB152" s="410"/>
      <c r="LTC152" s="410"/>
      <c r="LTD152" s="410"/>
      <c r="LTE152" s="410"/>
      <c r="LTF152" s="410"/>
      <c r="LTG152" s="410"/>
      <c r="LTH152" s="410"/>
      <c r="LTI152" s="410"/>
      <c r="LTJ152" s="410"/>
      <c r="LTK152" s="410"/>
      <c r="LTL152" s="410"/>
      <c r="LTM152" s="410"/>
      <c r="LTN152" s="410"/>
      <c r="LTO152" s="410"/>
      <c r="LTP152" s="410"/>
      <c r="LTQ152" s="410"/>
      <c r="LTR152" s="410"/>
      <c r="LTS152" s="410"/>
      <c r="LTT152" s="410"/>
      <c r="LTU152" s="410"/>
      <c r="LTV152" s="410"/>
      <c r="LTW152" s="410"/>
      <c r="LTX152" s="410"/>
      <c r="LTY152" s="410"/>
      <c r="LTZ152" s="410"/>
      <c r="LUA152" s="410"/>
      <c r="LUB152" s="410"/>
      <c r="LUC152" s="410"/>
      <c r="LUD152" s="410"/>
      <c r="LUE152" s="410"/>
      <c r="LUF152" s="410"/>
      <c r="LUG152" s="410"/>
      <c r="LUH152" s="410"/>
      <c r="LUI152" s="410"/>
      <c r="LUJ152" s="410"/>
      <c r="LUK152" s="410"/>
      <c r="LUL152" s="410"/>
      <c r="LUM152" s="410"/>
      <c r="LUN152" s="410"/>
      <c r="LUO152" s="410"/>
      <c r="LUP152" s="410"/>
      <c r="LUQ152" s="410"/>
      <c r="LUR152" s="410"/>
      <c r="LUS152" s="410"/>
      <c r="LUT152" s="410"/>
      <c r="LUU152" s="410"/>
      <c r="LUV152" s="410"/>
      <c r="LUW152" s="410"/>
      <c r="LUX152" s="410"/>
      <c r="LUY152" s="410"/>
      <c r="LUZ152" s="410"/>
      <c r="LVA152" s="410"/>
      <c r="LVB152" s="410"/>
      <c r="LVC152" s="410"/>
      <c r="LVD152" s="410"/>
      <c r="LVE152" s="410"/>
      <c r="LVF152" s="410"/>
      <c r="LVG152" s="410"/>
      <c r="LVH152" s="410"/>
      <c r="LVI152" s="410"/>
      <c r="LVJ152" s="410"/>
      <c r="LVK152" s="410"/>
      <c r="LVL152" s="410"/>
      <c r="LVM152" s="410"/>
      <c r="LVN152" s="410"/>
      <c r="LVO152" s="410"/>
      <c r="LVP152" s="410"/>
      <c r="LVQ152" s="410"/>
      <c r="LVR152" s="410"/>
      <c r="LVS152" s="410"/>
      <c r="LVT152" s="410"/>
      <c r="LVU152" s="410"/>
      <c r="LVV152" s="410"/>
      <c r="LVW152" s="410"/>
      <c r="LVX152" s="410"/>
      <c r="LVY152" s="410"/>
      <c r="LVZ152" s="410"/>
      <c r="LWA152" s="410"/>
      <c r="LWB152" s="410"/>
      <c r="LWC152" s="410"/>
      <c r="LWD152" s="410"/>
      <c r="LWE152" s="410"/>
      <c r="LWF152" s="410"/>
      <c r="LWG152" s="410"/>
      <c r="LWH152" s="410"/>
      <c r="LWI152" s="410"/>
      <c r="LWJ152" s="410"/>
      <c r="LWK152" s="410"/>
      <c r="LWL152" s="410"/>
      <c r="LWM152" s="410"/>
      <c r="LWN152" s="410"/>
      <c r="LWO152" s="410"/>
      <c r="LWP152" s="410"/>
      <c r="LWQ152" s="410"/>
      <c r="LWR152" s="410"/>
      <c r="LWS152" s="410"/>
      <c r="LWT152" s="410"/>
      <c r="LWU152" s="410"/>
      <c r="LWV152" s="410"/>
      <c r="LWW152" s="410"/>
      <c r="LWX152" s="410"/>
      <c r="LWY152" s="410"/>
      <c r="LWZ152" s="410"/>
      <c r="LXA152" s="410"/>
      <c r="LXB152" s="410"/>
      <c r="LXC152" s="410"/>
      <c r="LXD152" s="410"/>
      <c r="LXE152" s="410"/>
      <c r="LXF152" s="410"/>
      <c r="LXG152" s="410"/>
      <c r="LXH152" s="410"/>
      <c r="LXI152" s="410"/>
      <c r="LXJ152" s="410"/>
      <c r="LXK152" s="410"/>
      <c r="LXL152" s="410"/>
      <c r="LXM152" s="410"/>
      <c r="LXN152" s="410"/>
      <c r="LXO152" s="410"/>
      <c r="LXP152" s="410"/>
      <c r="LXQ152" s="410"/>
      <c r="LXR152" s="410"/>
      <c r="LXS152" s="410"/>
      <c r="LXT152" s="410"/>
      <c r="LXU152" s="410"/>
      <c r="LXV152" s="410"/>
      <c r="LXW152" s="410"/>
      <c r="LXX152" s="410"/>
      <c r="LXY152" s="410"/>
      <c r="LXZ152" s="410"/>
      <c r="LYA152" s="410"/>
      <c r="LYB152" s="410"/>
      <c r="LYC152" s="410"/>
      <c r="LYD152" s="410"/>
      <c r="LYE152" s="410"/>
      <c r="LYF152" s="410"/>
      <c r="LYG152" s="410"/>
      <c r="LYH152" s="410"/>
      <c r="LYI152" s="410"/>
      <c r="LYJ152" s="410"/>
      <c r="LYK152" s="410"/>
      <c r="LYL152" s="410"/>
      <c r="LYM152" s="410"/>
      <c r="LYN152" s="410"/>
      <c r="LYO152" s="410"/>
      <c r="LYP152" s="410"/>
      <c r="LYQ152" s="410"/>
      <c r="LYR152" s="410"/>
      <c r="LYS152" s="410"/>
      <c r="LYT152" s="410"/>
      <c r="LYU152" s="410"/>
      <c r="LYV152" s="410"/>
      <c r="LYW152" s="410"/>
      <c r="LYX152" s="410"/>
      <c r="LYY152" s="410"/>
      <c r="LYZ152" s="410"/>
      <c r="LZA152" s="410"/>
      <c r="LZB152" s="410"/>
      <c r="LZC152" s="410"/>
      <c r="LZD152" s="410"/>
      <c r="LZE152" s="410"/>
      <c r="LZF152" s="410"/>
      <c r="LZG152" s="410"/>
      <c r="LZH152" s="410"/>
      <c r="LZI152" s="410"/>
      <c r="LZJ152" s="410"/>
      <c r="LZK152" s="410"/>
      <c r="LZL152" s="410"/>
      <c r="LZM152" s="410"/>
      <c r="LZN152" s="410"/>
      <c r="LZO152" s="410"/>
      <c r="LZP152" s="410"/>
      <c r="LZQ152" s="410"/>
      <c r="LZR152" s="410"/>
      <c r="LZS152" s="410"/>
      <c r="LZT152" s="410"/>
      <c r="LZU152" s="410"/>
      <c r="LZV152" s="410"/>
      <c r="LZW152" s="410"/>
      <c r="LZX152" s="410"/>
      <c r="LZY152" s="410"/>
      <c r="LZZ152" s="410"/>
      <c r="MAA152" s="410"/>
      <c r="MAB152" s="410"/>
      <c r="MAC152" s="410"/>
      <c r="MAD152" s="410"/>
      <c r="MAE152" s="410"/>
      <c r="MAF152" s="410"/>
      <c r="MAG152" s="410"/>
      <c r="MAH152" s="410"/>
      <c r="MAI152" s="410"/>
      <c r="MAJ152" s="410"/>
      <c r="MAK152" s="410"/>
      <c r="MAL152" s="410"/>
      <c r="MAM152" s="410"/>
      <c r="MAN152" s="410"/>
      <c r="MAO152" s="410"/>
      <c r="MAP152" s="410"/>
      <c r="MAQ152" s="410"/>
      <c r="MAR152" s="410"/>
      <c r="MAS152" s="410"/>
      <c r="MAT152" s="410"/>
      <c r="MAU152" s="410"/>
      <c r="MAV152" s="410"/>
      <c r="MAW152" s="410"/>
      <c r="MAX152" s="410"/>
      <c r="MAY152" s="410"/>
      <c r="MAZ152" s="410"/>
      <c r="MBA152" s="410"/>
      <c r="MBB152" s="410"/>
      <c r="MBC152" s="410"/>
      <c r="MBD152" s="410"/>
      <c r="MBE152" s="410"/>
      <c r="MBF152" s="410"/>
      <c r="MBG152" s="410"/>
      <c r="MBH152" s="410"/>
      <c r="MBI152" s="410"/>
      <c r="MBJ152" s="410"/>
      <c r="MBK152" s="410"/>
      <c r="MBL152" s="410"/>
      <c r="MBM152" s="410"/>
      <c r="MBN152" s="410"/>
      <c r="MBO152" s="410"/>
      <c r="MBP152" s="410"/>
      <c r="MBQ152" s="410"/>
      <c r="MBR152" s="410"/>
      <c r="MBS152" s="410"/>
      <c r="MBT152" s="410"/>
      <c r="MBU152" s="410"/>
      <c r="MBV152" s="410"/>
      <c r="MBW152" s="410"/>
      <c r="MBX152" s="410"/>
      <c r="MBY152" s="410"/>
      <c r="MBZ152" s="410"/>
      <c r="MCA152" s="410"/>
      <c r="MCB152" s="410"/>
      <c r="MCC152" s="410"/>
      <c r="MCD152" s="410"/>
      <c r="MCE152" s="410"/>
      <c r="MCF152" s="410"/>
      <c r="MCG152" s="410"/>
      <c r="MCH152" s="410"/>
      <c r="MCI152" s="410"/>
      <c r="MCJ152" s="410"/>
      <c r="MCK152" s="410"/>
      <c r="MCL152" s="410"/>
      <c r="MCM152" s="410"/>
      <c r="MCN152" s="410"/>
      <c r="MCO152" s="410"/>
      <c r="MCP152" s="410"/>
      <c r="MCQ152" s="410"/>
      <c r="MCR152" s="410"/>
      <c r="MCS152" s="410"/>
      <c r="MCT152" s="410"/>
      <c r="MCU152" s="410"/>
      <c r="MCV152" s="410"/>
      <c r="MCW152" s="410"/>
      <c r="MCX152" s="410"/>
      <c r="MCY152" s="410"/>
      <c r="MCZ152" s="410"/>
      <c r="MDA152" s="410"/>
      <c r="MDB152" s="410"/>
      <c r="MDC152" s="410"/>
      <c r="MDD152" s="410"/>
      <c r="MDE152" s="410"/>
      <c r="MDF152" s="410"/>
      <c r="MDG152" s="410"/>
      <c r="MDH152" s="410"/>
      <c r="MDI152" s="410"/>
      <c r="MDJ152" s="410"/>
      <c r="MDK152" s="410"/>
      <c r="MDL152" s="410"/>
      <c r="MDM152" s="410"/>
      <c r="MDN152" s="410"/>
      <c r="MDO152" s="410"/>
      <c r="MDP152" s="410"/>
      <c r="MDQ152" s="410"/>
      <c r="MDR152" s="410"/>
      <c r="MDS152" s="410"/>
      <c r="MDT152" s="410"/>
      <c r="MDU152" s="410"/>
      <c r="MDV152" s="410"/>
      <c r="MDW152" s="410"/>
      <c r="MDX152" s="410"/>
      <c r="MDY152" s="410"/>
      <c r="MDZ152" s="410"/>
      <c r="MEA152" s="410"/>
      <c r="MEB152" s="410"/>
      <c r="MEC152" s="410"/>
      <c r="MED152" s="410"/>
      <c r="MEE152" s="410"/>
      <c r="MEF152" s="410"/>
      <c r="MEG152" s="410"/>
      <c r="MEH152" s="410"/>
      <c r="MEI152" s="410"/>
      <c r="MEJ152" s="410"/>
      <c r="MEK152" s="410"/>
      <c r="MEL152" s="410"/>
      <c r="MEM152" s="410"/>
      <c r="MEN152" s="410"/>
      <c r="MEO152" s="410"/>
      <c r="MEP152" s="410"/>
      <c r="MEQ152" s="410"/>
      <c r="MER152" s="410"/>
      <c r="MES152" s="410"/>
      <c r="MET152" s="410"/>
      <c r="MEU152" s="410"/>
      <c r="MEV152" s="410"/>
      <c r="MEW152" s="410"/>
      <c r="MEX152" s="410"/>
      <c r="MEY152" s="410"/>
      <c r="MEZ152" s="410"/>
      <c r="MFA152" s="410"/>
      <c r="MFB152" s="410"/>
      <c r="MFC152" s="410"/>
      <c r="MFD152" s="410"/>
      <c r="MFE152" s="410"/>
      <c r="MFF152" s="410"/>
      <c r="MFG152" s="410"/>
      <c r="MFH152" s="410"/>
      <c r="MFI152" s="410"/>
      <c r="MFJ152" s="410"/>
      <c r="MFK152" s="410"/>
      <c r="MFL152" s="410"/>
      <c r="MFM152" s="410"/>
      <c r="MFN152" s="410"/>
      <c r="MFO152" s="410"/>
      <c r="MFP152" s="410"/>
      <c r="MFQ152" s="410"/>
      <c r="MFR152" s="410"/>
      <c r="MFS152" s="410"/>
      <c r="MFT152" s="410"/>
      <c r="MFU152" s="410"/>
      <c r="MFV152" s="410"/>
      <c r="MFW152" s="410"/>
      <c r="MFX152" s="410"/>
      <c r="MFY152" s="410"/>
      <c r="MFZ152" s="410"/>
      <c r="MGA152" s="410"/>
      <c r="MGB152" s="410"/>
      <c r="MGC152" s="410"/>
      <c r="MGD152" s="410"/>
      <c r="MGE152" s="410"/>
      <c r="MGF152" s="410"/>
      <c r="MGG152" s="410"/>
      <c r="MGH152" s="410"/>
      <c r="MGI152" s="410"/>
      <c r="MGJ152" s="410"/>
      <c r="MGK152" s="410"/>
      <c r="MGL152" s="410"/>
      <c r="MGM152" s="410"/>
      <c r="MGN152" s="410"/>
      <c r="MGO152" s="410"/>
      <c r="MGP152" s="410"/>
      <c r="MGQ152" s="410"/>
      <c r="MGR152" s="410"/>
      <c r="MGS152" s="410"/>
      <c r="MGT152" s="410"/>
      <c r="MGU152" s="410"/>
      <c r="MGV152" s="410"/>
      <c r="MGW152" s="410"/>
      <c r="MGX152" s="410"/>
      <c r="MGY152" s="410"/>
      <c r="MGZ152" s="410"/>
      <c r="MHA152" s="410"/>
      <c r="MHB152" s="410"/>
      <c r="MHC152" s="410"/>
      <c r="MHD152" s="410"/>
      <c r="MHE152" s="410"/>
      <c r="MHF152" s="410"/>
      <c r="MHG152" s="410"/>
      <c r="MHH152" s="410"/>
      <c r="MHI152" s="410"/>
      <c r="MHJ152" s="410"/>
      <c r="MHK152" s="410"/>
      <c r="MHL152" s="410"/>
      <c r="MHM152" s="410"/>
      <c r="MHN152" s="410"/>
      <c r="MHO152" s="410"/>
      <c r="MHP152" s="410"/>
      <c r="MHQ152" s="410"/>
      <c r="MHR152" s="410"/>
      <c r="MHS152" s="410"/>
      <c r="MHT152" s="410"/>
      <c r="MHU152" s="410"/>
      <c r="MHV152" s="410"/>
      <c r="MHW152" s="410"/>
      <c r="MHX152" s="410"/>
      <c r="MHY152" s="410"/>
      <c r="MHZ152" s="410"/>
      <c r="MIA152" s="410"/>
      <c r="MIB152" s="410"/>
      <c r="MIC152" s="410"/>
      <c r="MID152" s="410"/>
      <c r="MIE152" s="410"/>
      <c r="MIF152" s="410"/>
      <c r="MIG152" s="410"/>
      <c r="MIH152" s="410"/>
      <c r="MII152" s="410"/>
      <c r="MIJ152" s="410"/>
      <c r="MIK152" s="410"/>
      <c r="MIL152" s="410"/>
      <c r="MIM152" s="410"/>
      <c r="MIN152" s="410"/>
      <c r="MIO152" s="410"/>
      <c r="MIP152" s="410"/>
      <c r="MIQ152" s="410"/>
      <c r="MIR152" s="410"/>
      <c r="MIS152" s="410"/>
      <c r="MIT152" s="410"/>
      <c r="MIU152" s="410"/>
      <c r="MIV152" s="410"/>
      <c r="MIW152" s="410"/>
      <c r="MIX152" s="410"/>
      <c r="MIY152" s="410"/>
      <c r="MIZ152" s="410"/>
      <c r="MJA152" s="410"/>
      <c r="MJB152" s="410"/>
      <c r="MJC152" s="410"/>
      <c r="MJD152" s="410"/>
      <c r="MJE152" s="410"/>
      <c r="MJF152" s="410"/>
      <c r="MJG152" s="410"/>
      <c r="MJH152" s="410"/>
      <c r="MJI152" s="410"/>
      <c r="MJJ152" s="410"/>
      <c r="MJK152" s="410"/>
      <c r="MJL152" s="410"/>
      <c r="MJM152" s="410"/>
      <c r="MJN152" s="410"/>
      <c r="MJO152" s="410"/>
      <c r="MJP152" s="410"/>
      <c r="MJQ152" s="410"/>
      <c r="MJR152" s="410"/>
      <c r="MJS152" s="410"/>
      <c r="MJT152" s="410"/>
      <c r="MJU152" s="410"/>
      <c r="MJV152" s="410"/>
      <c r="MJW152" s="410"/>
      <c r="MJX152" s="410"/>
      <c r="MJY152" s="410"/>
      <c r="MJZ152" s="410"/>
      <c r="MKA152" s="410"/>
      <c r="MKB152" s="410"/>
      <c r="MKC152" s="410"/>
      <c r="MKD152" s="410"/>
      <c r="MKE152" s="410"/>
      <c r="MKF152" s="410"/>
      <c r="MKG152" s="410"/>
      <c r="MKH152" s="410"/>
      <c r="MKI152" s="410"/>
      <c r="MKJ152" s="410"/>
      <c r="MKK152" s="410"/>
      <c r="MKL152" s="410"/>
      <c r="MKM152" s="410"/>
      <c r="MKN152" s="410"/>
      <c r="MKO152" s="410"/>
      <c r="MKP152" s="410"/>
      <c r="MKQ152" s="410"/>
      <c r="MKR152" s="410"/>
      <c r="MKS152" s="410"/>
      <c r="MKT152" s="410"/>
      <c r="MKU152" s="410"/>
      <c r="MKV152" s="410"/>
      <c r="MKW152" s="410"/>
      <c r="MKX152" s="410"/>
      <c r="MKY152" s="410"/>
      <c r="MKZ152" s="410"/>
      <c r="MLA152" s="410"/>
      <c r="MLB152" s="410"/>
      <c r="MLC152" s="410"/>
      <c r="MLD152" s="410"/>
      <c r="MLE152" s="410"/>
      <c r="MLF152" s="410"/>
      <c r="MLG152" s="410"/>
      <c r="MLH152" s="410"/>
      <c r="MLI152" s="410"/>
      <c r="MLJ152" s="410"/>
      <c r="MLK152" s="410"/>
      <c r="MLL152" s="410"/>
      <c r="MLM152" s="410"/>
      <c r="MLN152" s="410"/>
      <c r="MLO152" s="410"/>
      <c r="MLP152" s="410"/>
      <c r="MLQ152" s="410"/>
      <c r="MLR152" s="410"/>
      <c r="MLS152" s="410"/>
      <c r="MLT152" s="410"/>
      <c r="MLU152" s="410"/>
      <c r="MLV152" s="410"/>
      <c r="MLW152" s="410"/>
      <c r="MLX152" s="410"/>
      <c r="MLY152" s="410"/>
      <c r="MLZ152" s="410"/>
      <c r="MMA152" s="410"/>
      <c r="MMB152" s="410"/>
      <c r="MMC152" s="410"/>
      <c r="MMD152" s="410"/>
      <c r="MME152" s="410"/>
      <c r="MMF152" s="410"/>
      <c r="MMG152" s="410"/>
      <c r="MMH152" s="410"/>
      <c r="MMI152" s="410"/>
      <c r="MMJ152" s="410"/>
      <c r="MMK152" s="410"/>
      <c r="MML152" s="410"/>
      <c r="MMM152" s="410"/>
      <c r="MMN152" s="410"/>
      <c r="MMO152" s="410"/>
      <c r="MMP152" s="410"/>
      <c r="MMQ152" s="410"/>
      <c r="MMR152" s="410"/>
      <c r="MMS152" s="410"/>
      <c r="MMT152" s="410"/>
      <c r="MMU152" s="410"/>
      <c r="MMV152" s="410"/>
      <c r="MMW152" s="410"/>
      <c r="MMX152" s="410"/>
      <c r="MMY152" s="410"/>
      <c r="MMZ152" s="410"/>
      <c r="MNA152" s="410"/>
      <c r="MNB152" s="410"/>
      <c r="MNC152" s="410"/>
      <c r="MND152" s="410"/>
      <c r="MNE152" s="410"/>
      <c r="MNF152" s="410"/>
      <c r="MNG152" s="410"/>
      <c r="MNH152" s="410"/>
      <c r="MNI152" s="410"/>
      <c r="MNJ152" s="410"/>
      <c r="MNK152" s="410"/>
      <c r="MNL152" s="410"/>
      <c r="MNM152" s="410"/>
      <c r="MNN152" s="410"/>
      <c r="MNO152" s="410"/>
      <c r="MNP152" s="410"/>
      <c r="MNQ152" s="410"/>
      <c r="MNR152" s="410"/>
      <c r="MNS152" s="410"/>
      <c r="MNT152" s="410"/>
      <c r="MNU152" s="410"/>
      <c r="MNV152" s="410"/>
      <c r="MNW152" s="410"/>
      <c r="MNX152" s="410"/>
      <c r="MNY152" s="410"/>
      <c r="MNZ152" s="410"/>
      <c r="MOA152" s="410"/>
      <c r="MOB152" s="410"/>
      <c r="MOC152" s="410"/>
      <c r="MOD152" s="410"/>
      <c r="MOE152" s="410"/>
      <c r="MOF152" s="410"/>
      <c r="MOG152" s="410"/>
      <c r="MOH152" s="410"/>
      <c r="MOI152" s="410"/>
      <c r="MOJ152" s="410"/>
      <c r="MOK152" s="410"/>
      <c r="MOL152" s="410"/>
      <c r="MOM152" s="410"/>
      <c r="MON152" s="410"/>
      <c r="MOO152" s="410"/>
      <c r="MOP152" s="410"/>
      <c r="MOQ152" s="410"/>
      <c r="MOR152" s="410"/>
      <c r="MOS152" s="410"/>
      <c r="MOT152" s="410"/>
      <c r="MOU152" s="410"/>
      <c r="MOV152" s="410"/>
      <c r="MOW152" s="410"/>
      <c r="MOX152" s="410"/>
      <c r="MOY152" s="410"/>
      <c r="MOZ152" s="410"/>
      <c r="MPA152" s="410"/>
      <c r="MPB152" s="410"/>
      <c r="MPC152" s="410"/>
      <c r="MPD152" s="410"/>
      <c r="MPE152" s="410"/>
      <c r="MPF152" s="410"/>
      <c r="MPG152" s="410"/>
      <c r="MPH152" s="410"/>
      <c r="MPI152" s="410"/>
      <c r="MPJ152" s="410"/>
      <c r="MPK152" s="410"/>
      <c r="MPL152" s="410"/>
      <c r="MPM152" s="410"/>
      <c r="MPN152" s="410"/>
      <c r="MPO152" s="410"/>
      <c r="MPP152" s="410"/>
      <c r="MPQ152" s="410"/>
      <c r="MPR152" s="410"/>
      <c r="MPS152" s="410"/>
      <c r="MPT152" s="410"/>
      <c r="MPU152" s="410"/>
      <c r="MPV152" s="410"/>
      <c r="MPW152" s="410"/>
      <c r="MPX152" s="410"/>
      <c r="MPY152" s="410"/>
      <c r="MPZ152" s="410"/>
      <c r="MQA152" s="410"/>
      <c r="MQB152" s="410"/>
      <c r="MQC152" s="410"/>
      <c r="MQD152" s="410"/>
      <c r="MQE152" s="410"/>
      <c r="MQF152" s="410"/>
      <c r="MQG152" s="410"/>
      <c r="MQH152" s="410"/>
      <c r="MQI152" s="410"/>
      <c r="MQJ152" s="410"/>
      <c r="MQK152" s="410"/>
      <c r="MQL152" s="410"/>
      <c r="MQM152" s="410"/>
      <c r="MQN152" s="410"/>
      <c r="MQO152" s="410"/>
      <c r="MQP152" s="410"/>
      <c r="MQQ152" s="410"/>
      <c r="MQR152" s="410"/>
      <c r="MQS152" s="410"/>
      <c r="MQT152" s="410"/>
      <c r="MQU152" s="410"/>
      <c r="MQV152" s="410"/>
      <c r="MQW152" s="410"/>
      <c r="MQX152" s="410"/>
      <c r="MQY152" s="410"/>
      <c r="MQZ152" s="410"/>
      <c r="MRA152" s="410"/>
      <c r="MRB152" s="410"/>
      <c r="MRC152" s="410"/>
      <c r="MRD152" s="410"/>
      <c r="MRE152" s="410"/>
      <c r="MRF152" s="410"/>
      <c r="MRG152" s="410"/>
      <c r="MRH152" s="410"/>
      <c r="MRI152" s="410"/>
      <c r="MRJ152" s="410"/>
      <c r="MRK152" s="410"/>
      <c r="MRL152" s="410"/>
      <c r="MRM152" s="410"/>
      <c r="MRN152" s="410"/>
      <c r="MRO152" s="410"/>
      <c r="MRP152" s="410"/>
      <c r="MRQ152" s="410"/>
      <c r="MRR152" s="410"/>
      <c r="MRS152" s="410"/>
      <c r="MRT152" s="410"/>
      <c r="MRU152" s="410"/>
      <c r="MRV152" s="410"/>
      <c r="MRW152" s="410"/>
      <c r="MRX152" s="410"/>
      <c r="MRY152" s="410"/>
      <c r="MRZ152" s="410"/>
      <c r="MSA152" s="410"/>
      <c r="MSB152" s="410"/>
      <c r="MSC152" s="410"/>
      <c r="MSD152" s="410"/>
      <c r="MSE152" s="410"/>
      <c r="MSF152" s="410"/>
      <c r="MSG152" s="410"/>
      <c r="MSH152" s="410"/>
      <c r="MSI152" s="410"/>
      <c r="MSJ152" s="410"/>
      <c r="MSK152" s="410"/>
      <c r="MSL152" s="410"/>
      <c r="MSM152" s="410"/>
      <c r="MSN152" s="410"/>
      <c r="MSO152" s="410"/>
      <c r="MSP152" s="410"/>
      <c r="MSQ152" s="410"/>
      <c r="MSR152" s="410"/>
      <c r="MSS152" s="410"/>
      <c r="MST152" s="410"/>
      <c r="MSU152" s="410"/>
      <c r="MSV152" s="410"/>
      <c r="MSW152" s="410"/>
      <c r="MSX152" s="410"/>
      <c r="MSY152" s="410"/>
      <c r="MSZ152" s="410"/>
      <c r="MTA152" s="410"/>
      <c r="MTB152" s="410"/>
      <c r="MTC152" s="410"/>
      <c r="MTD152" s="410"/>
      <c r="MTE152" s="410"/>
      <c r="MTF152" s="410"/>
      <c r="MTG152" s="410"/>
      <c r="MTH152" s="410"/>
      <c r="MTI152" s="410"/>
      <c r="MTJ152" s="410"/>
      <c r="MTK152" s="410"/>
      <c r="MTL152" s="410"/>
      <c r="MTM152" s="410"/>
      <c r="MTN152" s="410"/>
      <c r="MTO152" s="410"/>
      <c r="MTP152" s="410"/>
      <c r="MTQ152" s="410"/>
      <c r="MTR152" s="410"/>
      <c r="MTS152" s="410"/>
      <c r="MTT152" s="410"/>
      <c r="MTU152" s="410"/>
      <c r="MTV152" s="410"/>
      <c r="MTW152" s="410"/>
      <c r="MTX152" s="410"/>
      <c r="MTY152" s="410"/>
      <c r="MTZ152" s="410"/>
      <c r="MUA152" s="410"/>
      <c r="MUB152" s="410"/>
      <c r="MUC152" s="410"/>
      <c r="MUD152" s="410"/>
      <c r="MUE152" s="410"/>
      <c r="MUF152" s="410"/>
      <c r="MUG152" s="410"/>
      <c r="MUH152" s="410"/>
      <c r="MUI152" s="410"/>
      <c r="MUJ152" s="410"/>
      <c r="MUK152" s="410"/>
      <c r="MUL152" s="410"/>
      <c r="MUM152" s="410"/>
      <c r="MUN152" s="410"/>
      <c r="MUO152" s="410"/>
      <c r="MUP152" s="410"/>
      <c r="MUQ152" s="410"/>
      <c r="MUR152" s="410"/>
      <c r="MUS152" s="410"/>
      <c r="MUT152" s="410"/>
      <c r="MUU152" s="410"/>
      <c r="MUV152" s="410"/>
      <c r="MUW152" s="410"/>
      <c r="MUX152" s="410"/>
      <c r="MUY152" s="410"/>
      <c r="MUZ152" s="410"/>
      <c r="MVA152" s="410"/>
      <c r="MVB152" s="410"/>
      <c r="MVC152" s="410"/>
      <c r="MVD152" s="410"/>
      <c r="MVE152" s="410"/>
      <c r="MVF152" s="410"/>
      <c r="MVG152" s="410"/>
      <c r="MVH152" s="410"/>
      <c r="MVI152" s="410"/>
      <c r="MVJ152" s="410"/>
      <c r="MVK152" s="410"/>
      <c r="MVL152" s="410"/>
      <c r="MVM152" s="410"/>
      <c r="MVN152" s="410"/>
      <c r="MVO152" s="410"/>
      <c r="MVP152" s="410"/>
      <c r="MVQ152" s="410"/>
      <c r="MVR152" s="410"/>
      <c r="MVS152" s="410"/>
      <c r="MVT152" s="410"/>
      <c r="MVU152" s="410"/>
      <c r="MVV152" s="410"/>
      <c r="MVW152" s="410"/>
      <c r="MVX152" s="410"/>
      <c r="MVY152" s="410"/>
      <c r="MVZ152" s="410"/>
      <c r="MWA152" s="410"/>
      <c r="MWB152" s="410"/>
      <c r="MWC152" s="410"/>
      <c r="MWD152" s="410"/>
      <c r="MWE152" s="410"/>
      <c r="MWF152" s="410"/>
      <c r="MWG152" s="410"/>
      <c r="MWH152" s="410"/>
      <c r="MWI152" s="410"/>
      <c r="MWJ152" s="410"/>
      <c r="MWK152" s="410"/>
      <c r="MWL152" s="410"/>
      <c r="MWM152" s="410"/>
      <c r="MWN152" s="410"/>
      <c r="MWO152" s="410"/>
      <c r="MWP152" s="410"/>
      <c r="MWQ152" s="410"/>
      <c r="MWR152" s="410"/>
      <c r="MWS152" s="410"/>
      <c r="MWT152" s="410"/>
      <c r="MWU152" s="410"/>
      <c r="MWV152" s="410"/>
      <c r="MWW152" s="410"/>
      <c r="MWX152" s="410"/>
      <c r="MWY152" s="410"/>
      <c r="MWZ152" s="410"/>
      <c r="MXA152" s="410"/>
      <c r="MXB152" s="410"/>
      <c r="MXC152" s="410"/>
      <c r="MXD152" s="410"/>
      <c r="MXE152" s="410"/>
      <c r="MXF152" s="410"/>
      <c r="MXG152" s="410"/>
      <c r="MXH152" s="410"/>
      <c r="MXI152" s="410"/>
      <c r="MXJ152" s="410"/>
      <c r="MXK152" s="410"/>
      <c r="MXL152" s="410"/>
      <c r="MXM152" s="410"/>
      <c r="MXN152" s="410"/>
      <c r="MXO152" s="410"/>
      <c r="MXP152" s="410"/>
      <c r="MXQ152" s="410"/>
      <c r="MXR152" s="410"/>
      <c r="MXS152" s="410"/>
      <c r="MXT152" s="410"/>
      <c r="MXU152" s="410"/>
      <c r="MXV152" s="410"/>
      <c r="MXW152" s="410"/>
      <c r="MXX152" s="410"/>
      <c r="MXY152" s="410"/>
      <c r="MXZ152" s="410"/>
      <c r="MYA152" s="410"/>
      <c r="MYB152" s="410"/>
      <c r="MYC152" s="410"/>
      <c r="MYD152" s="410"/>
      <c r="MYE152" s="410"/>
      <c r="MYF152" s="410"/>
      <c r="MYG152" s="410"/>
      <c r="MYH152" s="410"/>
      <c r="MYI152" s="410"/>
      <c r="MYJ152" s="410"/>
      <c r="MYK152" s="410"/>
      <c r="MYL152" s="410"/>
      <c r="MYM152" s="410"/>
      <c r="MYN152" s="410"/>
      <c r="MYO152" s="410"/>
      <c r="MYP152" s="410"/>
      <c r="MYQ152" s="410"/>
      <c r="MYR152" s="410"/>
      <c r="MYS152" s="410"/>
      <c r="MYT152" s="410"/>
      <c r="MYU152" s="410"/>
      <c r="MYV152" s="410"/>
      <c r="MYW152" s="410"/>
      <c r="MYX152" s="410"/>
      <c r="MYY152" s="410"/>
      <c r="MYZ152" s="410"/>
      <c r="MZA152" s="410"/>
      <c r="MZB152" s="410"/>
      <c r="MZC152" s="410"/>
      <c r="MZD152" s="410"/>
      <c r="MZE152" s="410"/>
      <c r="MZF152" s="410"/>
      <c r="MZG152" s="410"/>
      <c r="MZH152" s="410"/>
      <c r="MZI152" s="410"/>
      <c r="MZJ152" s="410"/>
      <c r="MZK152" s="410"/>
      <c r="MZL152" s="410"/>
      <c r="MZM152" s="410"/>
      <c r="MZN152" s="410"/>
      <c r="MZO152" s="410"/>
      <c r="MZP152" s="410"/>
      <c r="MZQ152" s="410"/>
      <c r="MZR152" s="410"/>
      <c r="MZS152" s="410"/>
      <c r="MZT152" s="410"/>
      <c r="MZU152" s="410"/>
      <c r="MZV152" s="410"/>
      <c r="MZW152" s="410"/>
      <c r="MZX152" s="410"/>
      <c r="MZY152" s="410"/>
      <c r="MZZ152" s="410"/>
      <c r="NAA152" s="410"/>
      <c r="NAB152" s="410"/>
      <c r="NAC152" s="410"/>
      <c r="NAD152" s="410"/>
      <c r="NAE152" s="410"/>
      <c r="NAF152" s="410"/>
      <c r="NAG152" s="410"/>
      <c r="NAH152" s="410"/>
      <c r="NAI152" s="410"/>
      <c r="NAJ152" s="410"/>
      <c r="NAK152" s="410"/>
      <c r="NAL152" s="410"/>
      <c r="NAM152" s="410"/>
      <c r="NAN152" s="410"/>
      <c r="NAO152" s="410"/>
      <c r="NAP152" s="410"/>
      <c r="NAQ152" s="410"/>
      <c r="NAR152" s="410"/>
      <c r="NAS152" s="410"/>
      <c r="NAT152" s="410"/>
      <c r="NAU152" s="410"/>
      <c r="NAV152" s="410"/>
      <c r="NAW152" s="410"/>
      <c r="NAX152" s="410"/>
      <c r="NAY152" s="410"/>
      <c r="NAZ152" s="410"/>
      <c r="NBA152" s="410"/>
      <c r="NBB152" s="410"/>
      <c r="NBC152" s="410"/>
      <c r="NBD152" s="410"/>
      <c r="NBE152" s="410"/>
      <c r="NBF152" s="410"/>
      <c r="NBG152" s="410"/>
      <c r="NBH152" s="410"/>
      <c r="NBI152" s="410"/>
      <c r="NBJ152" s="410"/>
      <c r="NBK152" s="410"/>
      <c r="NBL152" s="410"/>
      <c r="NBM152" s="410"/>
      <c r="NBN152" s="410"/>
      <c r="NBO152" s="410"/>
      <c r="NBP152" s="410"/>
      <c r="NBQ152" s="410"/>
      <c r="NBR152" s="410"/>
      <c r="NBS152" s="410"/>
      <c r="NBT152" s="410"/>
      <c r="NBU152" s="410"/>
      <c r="NBV152" s="410"/>
      <c r="NBW152" s="410"/>
      <c r="NBX152" s="410"/>
      <c r="NBY152" s="410"/>
      <c r="NBZ152" s="410"/>
      <c r="NCA152" s="410"/>
      <c r="NCB152" s="410"/>
      <c r="NCC152" s="410"/>
      <c r="NCD152" s="410"/>
      <c r="NCE152" s="410"/>
      <c r="NCF152" s="410"/>
      <c r="NCG152" s="410"/>
      <c r="NCH152" s="410"/>
      <c r="NCI152" s="410"/>
      <c r="NCJ152" s="410"/>
      <c r="NCK152" s="410"/>
      <c r="NCL152" s="410"/>
      <c r="NCM152" s="410"/>
      <c r="NCN152" s="410"/>
      <c r="NCO152" s="410"/>
      <c r="NCP152" s="410"/>
      <c r="NCQ152" s="410"/>
      <c r="NCR152" s="410"/>
      <c r="NCS152" s="410"/>
      <c r="NCT152" s="410"/>
      <c r="NCU152" s="410"/>
      <c r="NCV152" s="410"/>
      <c r="NCW152" s="410"/>
      <c r="NCX152" s="410"/>
      <c r="NCY152" s="410"/>
      <c r="NCZ152" s="410"/>
      <c r="NDA152" s="410"/>
      <c r="NDB152" s="410"/>
      <c r="NDC152" s="410"/>
      <c r="NDD152" s="410"/>
      <c r="NDE152" s="410"/>
      <c r="NDF152" s="410"/>
      <c r="NDG152" s="410"/>
      <c r="NDH152" s="410"/>
      <c r="NDI152" s="410"/>
      <c r="NDJ152" s="410"/>
      <c r="NDK152" s="410"/>
      <c r="NDL152" s="410"/>
      <c r="NDM152" s="410"/>
      <c r="NDN152" s="410"/>
      <c r="NDO152" s="410"/>
      <c r="NDP152" s="410"/>
      <c r="NDQ152" s="410"/>
      <c r="NDR152" s="410"/>
      <c r="NDS152" s="410"/>
      <c r="NDT152" s="410"/>
      <c r="NDU152" s="410"/>
      <c r="NDV152" s="410"/>
      <c r="NDW152" s="410"/>
      <c r="NDX152" s="410"/>
      <c r="NDY152" s="410"/>
      <c r="NDZ152" s="410"/>
      <c r="NEA152" s="410"/>
      <c r="NEB152" s="410"/>
      <c r="NEC152" s="410"/>
      <c r="NED152" s="410"/>
      <c r="NEE152" s="410"/>
      <c r="NEF152" s="410"/>
      <c r="NEG152" s="410"/>
      <c r="NEH152" s="410"/>
      <c r="NEI152" s="410"/>
      <c r="NEJ152" s="410"/>
      <c r="NEK152" s="410"/>
      <c r="NEL152" s="410"/>
      <c r="NEM152" s="410"/>
      <c r="NEN152" s="410"/>
      <c r="NEO152" s="410"/>
      <c r="NEP152" s="410"/>
      <c r="NEQ152" s="410"/>
      <c r="NER152" s="410"/>
      <c r="NES152" s="410"/>
      <c r="NET152" s="410"/>
      <c r="NEU152" s="410"/>
      <c r="NEV152" s="410"/>
      <c r="NEW152" s="410"/>
      <c r="NEX152" s="410"/>
      <c r="NEY152" s="410"/>
      <c r="NEZ152" s="410"/>
      <c r="NFA152" s="410"/>
      <c r="NFB152" s="410"/>
      <c r="NFC152" s="410"/>
      <c r="NFD152" s="410"/>
      <c r="NFE152" s="410"/>
      <c r="NFF152" s="410"/>
      <c r="NFG152" s="410"/>
      <c r="NFH152" s="410"/>
      <c r="NFI152" s="410"/>
      <c r="NFJ152" s="410"/>
      <c r="NFK152" s="410"/>
      <c r="NFL152" s="410"/>
      <c r="NFM152" s="410"/>
      <c r="NFN152" s="410"/>
      <c r="NFO152" s="410"/>
      <c r="NFP152" s="410"/>
      <c r="NFQ152" s="410"/>
      <c r="NFR152" s="410"/>
      <c r="NFS152" s="410"/>
      <c r="NFT152" s="410"/>
      <c r="NFU152" s="410"/>
      <c r="NFV152" s="410"/>
      <c r="NFW152" s="410"/>
      <c r="NFX152" s="410"/>
      <c r="NFY152" s="410"/>
      <c r="NFZ152" s="410"/>
      <c r="NGA152" s="410"/>
      <c r="NGB152" s="410"/>
      <c r="NGC152" s="410"/>
      <c r="NGD152" s="410"/>
      <c r="NGE152" s="410"/>
      <c r="NGF152" s="410"/>
      <c r="NGG152" s="410"/>
      <c r="NGH152" s="410"/>
      <c r="NGI152" s="410"/>
      <c r="NGJ152" s="410"/>
      <c r="NGK152" s="410"/>
      <c r="NGL152" s="410"/>
      <c r="NGM152" s="410"/>
      <c r="NGN152" s="410"/>
      <c r="NGO152" s="410"/>
      <c r="NGP152" s="410"/>
      <c r="NGQ152" s="410"/>
      <c r="NGR152" s="410"/>
      <c r="NGS152" s="410"/>
      <c r="NGT152" s="410"/>
      <c r="NGU152" s="410"/>
      <c r="NGV152" s="410"/>
      <c r="NGW152" s="410"/>
      <c r="NGX152" s="410"/>
      <c r="NGY152" s="410"/>
      <c r="NGZ152" s="410"/>
      <c r="NHA152" s="410"/>
      <c r="NHB152" s="410"/>
      <c r="NHC152" s="410"/>
      <c r="NHD152" s="410"/>
      <c r="NHE152" s="410"/>
      <c r="NHF152" s="410"/>
      <c r="NHG152" s="410"/>
      <c r="NHH152" s="410"/>
      <c r="NHI152" s="410"/>
      <c r="NHJ152" s="410"/>
      <c r="NHK152" s="410"/>
      <c r="NHL152" s="410"/>
      <c r="NHM152" s="410"/>
      <c r="NHN152" s="410"/>
      <c r="NHO152" s="410"/>
      <c r="NHP152" s="410"/>
      <c r="NHQ152" s="410"/>
      <c r="NHR152" s="410"/>
      <c r="NHS152" s="410"/>
      <c r="NHT152" s="410"/>
      <c r="NHU152" s="410"/>
      <c r="NHV152" s="410"/>
      <c r="NHW152" s="410"/>
      <c r="NHX152" s="410"/>
      <c r="NHY152" s="410"/>
      <c r="NHZ152" s="410"/>
      <c r="NIA152" s="410"/>
      <c r="NIB152" s="410"/>
      <c r="NIC152" s="410"/>
      <c r="NID152" s="410"/>
      <c r="NIE152" s="410"/>
      <c r="NIF152" s="410"/>
      <c r="NIG152" s="410"/>
      <c r="NIH152" s="410"/>
      <c r="NII152" s="410"/>
      <c r="NIJ152" s="410"/>
      <c r="NIK152" s="410"/>
      <c r="NIL152" s="410"/>
      <c r="NIM152" s="410"/>
      <c r="NIN152" s="410"/>
      <c r="NIO152" s="410"/>
      <c r="NIP152" s="410"/>
      <c r="NIQ152" s="410"/>
      <c r="NIR152" s="410"/>
      <c r="NIS152" s="410"/>
      <c r="NIT152" s="410"/>
      <c r="NIU152" s="410"/>
      <c r="NIV152" s="410"/>
      <c r="NIW152" s="410"/>
      <c r="NIX152" s="410"/>
      <c r="NIY152" s="410"/>
      <c r="NIZ152" s="410"/>
      <c r="NJA152" s="410"/>
      <c r="NJB152" s="410"/>
      <c r="NJC152" s="410"/>
      <c r="NJD152" s="410"/>
      <c r="NJE152" s="410"/>
      <c r="NJF152" s="410"/>
      <c r="NJG152" s="410"/>
      <c r="NJH152" s="410"/>
      <c r="NJI152" s="410"/>
      <c r="NJJ152" s="410"/>
      <c r="NJK152" s="410"/>
      <c r="NJL152" s="410"/>
      <c r="NJM152" s="410"/>
      <c r="NJN152" s="410"/>
      <c r="NJO152" s="410"/>
      <c r="NJP152" s="410"/>
      <c r="NJQ152" s="410"/>
      <c r="NJR152" s="410"/>
      <c r="NJS152" s="410"/>
      <c r="NJT152" s="410"/>
      <c r="NJU152" s="410"/>
      <c r="NJV152" s="410"/>
      <c r="NJW152" s="410"/>
      <c r="NJX152" s="410"/>
      <c r="NJY152" s="410"/>
      <c r="NJZ152" s="410"/>
      <c r="NKA152" s="410"/>
      <c r="NKB152" s="410"/>
      <c r="NKC152" s="410"/>
      <c r="NKD152" s="410"/>
      <c r="NKE152" s="410"/>
      <c r="NKF152" s="410"/>
      <c r="NKG152" s="410"/>
      <c r="NKH152" s="410"/>
      <c r="NKI152" s="410"/>
      <c r="NKJ152" s="410"/>
      <c r="NKK152" s="410"/>
      <c r="NKL152" s="410"/>
      <c r="NKM152" s="410"/>
      <c r="NKN152" s="410"/>
      <c r="NKO152" s="410"/>
      <c r="NKP152" s="410"/>
      <c r="NKQ152" s="410"/>
      <c r="NKR152" s="410"/>
      <c r="NKS152" s="410"/>
      <c r="NKT152" s="410"/>
      <c r="NKU152" s="410"/>
      <c r="NKV152" s="410"/>
      <c r="NKW152" s="410"/>
      <c r="NKX152" s="410"/>
      <c r="NKY152" s="410"/>
      <c r="NKZ152" s="410"/>
      <c r="NLA152" s="410"/>
      <c r="NLB152" s="410"/>
      <c r="NLC152" s="410"/>
      <c r="NLD152" s="410"/>
      <c r="NLE152" s="410"/>
      <c r="NLF152" s="410"/>
      <c r="NLG152" s="410"/>
      <c r="NLH152" s="410"/>
      <c r="NLI152" s="410"/>
      <c r="NLJ152" s="410"/>
      <c r="NLK152" s="410"/>
      <c r="NLL152" s="410"/>
      <c r="NLM152" s="410"/>
      <c r="NLN152" s="410"/>
      <c r="NLO152" s="410"/>
      <c r="NLP152" s="410"/>
      <c r="NLQ152" s="410"/>
      <c r="NLR152" s="410"/>
      <c r="NLS152" s="410"/>
      <c r="NLT152" s="410"/>
      <c r="NLU152" s="410"/>
      <c r="NLV152" s="410"/>
      <c r="NLW152" s="410"/>
      <c r="NLX152" s="410"/>
      <c r="NLY152" s="410"/>
      <c r="NLZ152" s="410"/>
      <c r="NMA152" s="410"/>
      <c r="NMB152" s="410"/>
      <c r="NMC152" s="410"/>
      <c r="NMD152" s="410"/>
      <c r="NME152" s="410"/>
      <c r="NMF152" s="410"/>
      <c r="NMG152" s="410"/>
      <c r="NMH152" s="410"/>
      <c r="NMI152" s="410"/>
      <c r="NMJ152" s="410"/>
      <c r="NMK152" s="410"/>
      <c r="NML152" s="410"/>
      <c r="NMM152" s="410"/>
      <c r="NMN152" s="410"/>
      <c r="NMO152" s="410"/>
      <c r="NMP152" s="410"/>
      <c r="NMQ152" s="410"/>
      <c r="NMR152" s="410"/>
      <c r="NMS152" s="410"/>
      <c r="NMT152" s="410"/>
      <c r="NMU152" s="410"/>
      <c r="NMV152" s="410"/>
      <c r="NMW152" s="410"/>
      <c r="NMX152" s="410"/>
      <c r="NMY152" s="410"/>
      <c r="NMZ152" s="410"/>
      <c r="NNA152" s="410"/>
      <c r="NNB152" s="410"/>
      <c r="NNC152" s="410"/>
      <c r="NND152" s="410"/>
      <c r="NNE152" s="410"/>
      <c r="NNF152" s="410"/>
      <c r="NNG152" s="410"/>
      <c r="NNH152" s="410"/>
      <c r="NNI152" s="410"/>
      <c r="NNJ152" s="410"/>
      <c r="NNK152" s="410"/>
      <c r="NNL152" s="410"/>
      <c r="NNM152" s="410"/>
      <c r="NNN152" s="410"/>
      <c r="NNO152" s="410"/>
      <c r="NNP152" s="410"/>
      <c r="NNQ152" s="410"/>
      <c r="NNR152" s="410"/>
      <c r="NNS152" s="410"/>
      <c r="NNT152" s="410"/>
      <c r="NNU152" s="410"/>
      <c r="NNV152" s="410"/>
      <c r="NNW152" s="410"/>
      <c r="NNX152" s="410"/>
      <c r="NNY152" s="410"/>
      <c r="NNZ152" s="410"/>
      <c r="NOA152" s="410"/>
      <c r="NOB152" s="410"/>
      <c r="NOC152" s="410"/>
      <c r="NOD152" s="410"/>
      <c r="NOE152" s="410"/>
      <c r="NOF152" s="410"/>
      <c r="NOG152" s="410"/>
      <c r="NOH152" s="410"/>
      <c r="NOI152" s="410"/>
      <c r="NOJ152" s="410"/>
      <c r="NOK152" s="410"/>
      <c r="NOL152" s="410"/>
      <c r="NOM152" s="410"/>
      <c r="NON152" s="410"/>
      <c r="NOO152" s="410"/>
      <c r="NOP152" s="410"/>
      <c r="NOQ152" s="410"/>
      <c r="NOR152" s="410"/>
      <c r="NOS152" s="410"/>
      <c r="NOT152" s="410"/>
      <c r="NOU152" s="410"/>
      <c r="NOV152" s="410"/>
      <c r="NOW152" s="410"/>
      <c r="NOX152" s="410"/>
      <c r="NOY152" s="410"/>
      <c r="NOZ152" s="410"/>
      <c r="NPA152" s="410"/>
      <c r="NPB152" s="410"/>
      <c r="NPC152" s="410"/>
      <c r="NPD152" s="410"/>
      <c r="NPE152" s="410"/>
      <c r="NPF152" s="410"/>
      <c r="NPG152" s="410"/>
      <c r="NPH152" s="410"/>
      <c r="NPI152" s="410"/>
      <c r="NPJ152" s="410"/>
      <c r="NPK152" s="410"/>
      <c r="NPL152" s="410"/>
      <c r="NPM152" s="410"/>
      <c r="NPN152" s="410"/>
      <c r="NPO152" s="410"/>
      <c r="NPP152" s="410"/>
      <c r="NPQ152" s="410"/>
      <c r="NPR152" s="410"/>
      <c r="NPS152" s="410"/>
      <c r="NPT152" s="410"/>
      <c r="NPU152" s="410"/>
      <c r="NPV152" s="410"/>
      <c r="NPW152" s="410"/>
      <c r="NPX152" s="410"/>
      <c r="NPY152" s="410"/>
      <c r="NPZ152" s="410"/>
      <c r="NQA152" s="410"/>
      <c r="NQB152" s="410"/>
      <c r="NQC152" s="410"/>
      <c r="NQD152" s="410"/>
      <c r="NQE152" s="410"/>
      <c r="NQF152" s="410"/>
      <c r="NQG152" s="410"/>
      <c r="NQH152" s="410"/>
      <c r="NQI152" s="410"/>
      <c r="NQJ152" s="410"/>
      <c r="NQK152" s="410"/>
      <c r="NQL152" s="410"/>
      <c r="NQM152" s="410"/>
      <c r="NQN152" s="410"/>
      <c r="NQO152" s="410"/>
      <c r="NQP152" s="410"/>
      <c r="NQQ152" s="410"/>
      <c r="NQR152" s="410"/>
      <c r="NQS152" s="410"/>
      <c r="NQT152" s="410"/>
      <c r="NQU152" s="410"/>
      <c r="NQV152" s="410"/>
      <c r="NQW152" s="410"/>
      <c r="NQX152" s="410"/>
      <c r="NQY152" s="410"/>
      <c r="NQZ152" s="410"/>
      <c r="NRA152" s="410"/>
      <c r="NRB152" s="410"/>
      <c r="NRC152" s="410"/>
      <c r="NRD152" s="410"/>
      <c r="NRE152" s="410"/>
      <c r="NRF152" s="410"/>
      <c r="NRG152" s="410"/>
      <c r="NRH152" s="410"/>
      <c r="NRI152" s="410"/>
      <c r="NRJ152" s="410"/>
      <c r="NRK152" s="410"/>
      <c r="NRL152" s="410"/>
      <c r="NRM152" s="410"/>
      <c r="NRN152" s="410"/>
      <c r="NRO152" s="410"/>
      <c r="NRP152" s="410"/>
      <c r="NRQ152" s="410"/>
      <c r="NRR152" s="410"/>
      <c r="NRS152" s="410"/>
      <c r="NRT152" s="410"/>
      <c r="NRU152" s="410"/>
      <c r="NRV152" s="410"/>
      <c r="NRW152" s="410"/>
      <c r="NRX152" s="410"/>
      <c r="NRY152" s="410"/>
      <c r="NRZ152" s="410"/>
      <c r="NSA152" s="410"/>
      <c r="NSB152" s="410"/>
      <c r="NSC152" s="410"/>
      <c r="NSD152" s="410"/>
      <c r="NSE152" s="410"/>
      <c r="NSF152" s="410"/>
      <c r="NSG152" s="410"/>
      <c r="NSH152" s="410"/>
      <c r="NSI152" s="410"/>
      <c r="NSJ152" s="410"/>
      <c r="NSK152" s="410"/>
      <c r="NSL152" s="410"/>
      <c r="NSM152" s="410"/>
      <c r="NSN152" s="410"/>
      <c r="NSO152" s="410"/>
      <c r="NSP152" s="410"/>
      <c r="NSQ152" s="410"/>
      <c r="NSR152" s="410"/>
      <c r="NSS152" s="410"/>
      <c r="NST152" s="410"/>
      <c r="NSU152" s="410"/>
      <c r="NSV152" s="410"/>
      <c r="NSW152" s="410"/>
      <c r="NSX152" s="410"/>
      <c r="NSY152" s="410"/>
      <c r="NSZ152" s="410"/>
      <c r="NTA152" s="410"/>
      <c r="NTB152" s="410"/>
      <c r="NTC152" s="410"/>
      <c r="NTD152" s="410"/>
      <c r="NTE152" s="410"/>
      <c r="NTF152" s="410"/>
      <c r="NTG152" s="410"/>
      <c r="NTH152" s="410"/>
      <c r="NTI152" s="410"/>
      <c r="NTJ152" s="410"/>
      <c r="NTK152" s="410"/>
      <c r="NTL152" s="410"/>
      <c r="NTM152" s="410"/>
      <c r="NTN152" s="410"/>
      <c r="NTO152" s="410"/>
      <c r="NTP152" s="410"/>
      <c r="NTQ152" s="410"/>
      <c r="NTR152" s="410"/>
      <c r="NTS152" s="410"/>
      <c r="NTT152" s="410"/>
      <c r="NTU152" s="410"/>
      <c r="NTV152" s="410"/>
      <c r="NTW152" s="410"/>
      <c r="NTX152" s="410"/>
      <c r="NTY152" s="410"/>
      <c r="NTZ152" s="410"/>
      <c r="NUA152" s="410"/>
      <c r="NUB152" s="410"/>
      <c r="NUC152" s="410"/>
      <c r="NUD152" s="410"/>
      <c r="NUE152" s="410"/>
      <c r="NUF152" s="410"/>
      <c r="NUG152" s="410"/>
      <c r="NUH152" s="410"/>
      <c r="NUI152" s="410"/>
      <c r="NUJ152" s="410"/>
      <c r="NUK152" s="410"/>
      <c r="NUL152" s="410"/>
      <c r="NUM152" s="410"/>
      <c r="NUN152" s="410"/>
      <c r="NUO152" s="410"/>
      <c r="NUP152" s="410"/>
      <c r="NUQ152" s="410"/>
      <c r="NUR152" s="410"/>
      <c r="NUS152" s="410"/>
      <c r="NUT152" s="410"/>
      <c r="NUU152" s="410"/>
      <c r="NUV152" s="410"/>
      <c r="NUW152" s="410"/>
      <c r="NUX152" s="410"/>
      <c r="NUY152" s="410"/>
      <c r="NUZ152" s="410"/>
      <c r="NVA152" s="410"/>
      <c r="NVB152" s="410"/>
      <c r="NVC152" s="410"/>
      <c r="NVD152" s="410"/>
      <c r="NVE152" s="410"/>
      <c r="NVF152" s="410"/>
      <c r="NVG152" s="410"/>
      <c r="NVH152" s="410"/>
      <c r="NVI152" s="410"/>
      <c r="NVJ152" s="410"/>
      <c r="NVK152" s="410"/>
      <c r="NVL152" s="410"/>
      <c r="NVM152" s="410"/>
      <c r="NVN152" s="410"/>
      <c r="NVO152" s="410"/>
      <c r="NVP152" s="410"/>
      <c r="NVQ152" s="410"/>
      <c r="NVR152" s="410"/>
      <c r="NVS152" s="410"/>
      <c r="NVT152" s="410"/>
      <c r="NVU152" s="410"/>
      <c r="NVV152" s="410"/>
      <c r="NVW152" s="410"/>
      <c r="NVX152" s="410"/>
      <c r="NVY152" s="410"/>
      <c r="NVZ152" s="410"/>
      <c r="NWA152" s="410"/>
      <c r="NWB152" s="410"/>
      <c r="NWC152" s="410"/>
      <c r="NWD152" s="410"/>
      <c r="NWE152" s="410"/>
      <c r="NWF152" s="410"/>
      <c r="NWG152" s="410"/>
      <c r="NWH152" s="410"/>
      <c r="NWI152" s="410"/>
      <c r="NWJ152" s="410"/>
      <c r="NWK152" s="410"/>
      <c r="NWL152" s="410"/>
      <c r="NWM152" s="410"/>
      <c r="NWN152" s="410"/>
      <c r="NWO152" s="410"/>
      <c r="NWP152" s="410"/>
      <c r="NWQ152" s="410"/>
      <c r="NWR152" s="410"/>
      <c r="NWS152" s="410"/>
      <c r="NWT152" s="410"/>
      <c r="NWU152" s="410"/>
      <c r="NWV152" s="410"/>
      <c r="NWW152" s="410"/>
      <c r="NWX152" s="410"/>
      <c r="NWY152" s="410"/>
      <c r="NWZ152" s="410"/>
      <c r="NXA152" s="410"/>
      <c r="NXB152" s="410"/>
      <c r="NXC152" s="410"/>
      <c r="NXD152" s="410"/>
      <c r="NXE152" s="410"/>
      <c r="NXF152" s="410"/>
      <c r="NXG152" s="410"/>
      <c r="NXH152" s="410"/>
      <c r="NXI152" s="410"/>
      <c r="NXJ152" s="410"/>
      <c r="NXK152" s="410"/>
      <c r="NXL152" s="410"/>
      <c r="NXM152" s="410"/>
      <c r="NXN152" s="410"/>
      <c r="NXO152" s="410"/>
      <c r="NXP152" s="410"/>
      <c r="NXQ152" s="410"/>
      <c r="NXR152" s="410"/>
      <c r="NXS152" s="410"/>
      <c r="NXT152" s="410"/>
      <c r="NXU152" s="410"/>
      <c r="NXV152" s="410"/>
      <c r="NXW152" s="410"/>
      <c r="NXX152" s="410"/>
      <c r="NXY152" s="410"/>
      <c r="NXZ152" s="410"/>
      <c r="NYA152" s="410"/>
      <c r="NYB152" s="410"/>
      <c r="NYC152" s="410"/>
      <c r="NYD152" s="410"/>
      <c r="NYE152" s="410"/>
      <c r="NYF152" s="410"/>
      <c r="NYG152" s="410"/>
      <c r="NYH152" s="410"/>
      <c r="NYI152" s="410"/>
      <c r="NYJ152" s="410"/>
      <c r="NYK152" s="410"/>
      <c r="NYL152" s="410"/>
      <c r="NYM152" s="410"/>
      <c r="NYN152" s="410"/>
      <c r="NYO152" s="410"/>
      <c r="NYP152" s="410"/>
      <c r="NYQ152" s="410"/>
      <c r="NYR152" s="410"/>
      <c r="NYS152" s="410"/>
      <c r="NYT152" s="410"/>
      <c r="NYU152" s="410"/>
      <c r="NYV152" s="410"/>
      <c r="NYW152" s="410"/>
      <c r="NYX152" s="410"/>
      <c r="NYY152" s="410"/>
      <c r="NYZ152" s="410"/>
      <c r="NZA152" s="410"/>
      <c r="NZB152" s="410"/>
      <c r="NZC152" s="410"/>
      <c r="NZD152" s="410"/>
      <c r="NZE152" s="410"/>
      <c r="NZF152" s="410"/>
      <c r="NZG152" s="410"/>
      <c r="NZH152" s="410"/>
      <c r="NZI152" s="410"/>
      <c r="NZJ152" s="410"/>
      <c r="NZK152" s="410"/>
      <c r="NZL152" s="410"/>
      <c r="NZM152" s="410"/>
      <c r="NZN152" s="410"/>
      <c r="NZO152" s="410"/>
      <c r="NZP152" s="410"/>
      <c r="NZQ152" s="410"/>
      <c r="NZR152" s="410"/>
      <c r="NZS152" s="410"/>
      <c r="NZT152" s="410"/>
      <c r="NZU152" s="410"/>
      <c r="NZV152" s="410"/>
      <c r="NZW152" s="410"/>
      <c r="NZX152" s="410"/>
      <c r="NZY152" s="410"/>
      <c r="NZZ152" s="410"/>
      <c r="OAA152" s="410"/>
      <c r="OAB152" s="410"/>
      <c r="OAC152" s="410"/>
      <c r="OAD152" s="410"/>
      <c r="OAE152" s="410"/>
      <c r="OAF152" s="410"/>
      <c r="OAG152" s="410"/>
      <c r="OAH152" s="410"/>
      <c r="OAI152" s="410"/>
      <c r="OAJ152" s="410"/>
      <c r="OAK152" s="410"/>
      <c r="OAL152" s="410"/>
      <c r="OAM152" s="410"/>
      <c r="OAN152" s="410"/>
      <c r="OAO152" s="410"/>
      <c r="OAP152" s="410"/>
      <c r="OAQ152" s="410"/>
      <c r="OAR152" s="410"/>
      <c r="OAS152" s="410"/>
      <c r="OAT152" s="410"/>
      <c r="OAU152" s="410"/>
      <c r="OAV152" s="410"/>
      <c r="OAW152" s="410"/>
      <c r="OAX152" s="410"/>
      <c r="OAY152" s="410"/>
      <c r="OAZ152" s="410"/>
      <c r="OBA152" s="410"/>
      <c r="OBB152" s="410"/>
      <c r="OBC152" s="410"/>
      <c r="OBD152" s="410"/>
      <c r="OBE152" s="410"/>
      <c r="OBF152" s="410"/>
      <c r="OBG152" s="410"/>
      <c r="OBH152" s="410"/>
      <c r="OBI152" s="410"/>
      <c r="OBJ152" s="410"/>
      <c r="OBK152" s="410"/>
      <c r="OBL152" s="410"/>
      <c r="OBM152" s="410"/>
      <c r="OBN152" s="410"/>
      <c r="OBO152" s="410"/>
      <c r="OBP152" s="410"/>
      <c r="OBQ152" s="410"/>
      <c r="OBR152" s="410"/>
      <c r="OBS152" s="410"/>
      <c r="OBT152" s="410"/>
      <c r="OBU152" s="410"/>
      <c r="OBV152" s="410"/>
      <c r="OBW152" s="410"/>
      <c r="OBX152" s="410"/>
      <c r="OBY152" s="410"/>
      <c r="OBZ152" s="410"/>
      <c r="OCA152" s="410"/>
      <c r="OCB152" s="410"/>
      <c r="OCC152" s="410"/>
      <c r="OCD152" s="410"/>
      <c r="OCE152" s="410"/>
      <c r="OCF152" s="410"/>
      <c r="OCG152" s="410"/>
      <c r="OCH152" s="410"/>
      <c r="OCI152" s="410"/>
      <c r="OCJ152" s="410"/>
      <c r="OCK152" s="410"/>
      <c r="OCL152" s="410"/>
      <c r="OCM152" s="410"/>
      <c r="OCN152" s="410"/>
      <c r="OCO152" s="410"/>
      <c r="OCP152" s="410"/>
      <c r="OCQ152" s="410"/>
      <c r="OCR152" s="410"/>
      <c r="OCS152" s="410"/>
      <c r="OCT152" s="410"/>
      <c r="OCU152" s="410"/>
      <c r="OCV152" s="410"/>
      <c r="OCW152" s="410"/>
      <c r="OCX152" s="410"/>
      <c r="OCY152" s="410"/>
      <c r="OCZ152" s="410"/>
      <c r="ODA152" s="410"/>
      <c r="ODB152" s="410"/>
      <c r="ODC152" s="410"/>
      <c r="ODD152" s="410"/>
      <c r="ODE152" s="410"/>
      <c r="ODF152" s="410"/>
      <c r="ODG152" s="410"/>
      <c r="ODH152" s="410"/>
      <c r="ODI152" s="410"/>
      <c r="ODJ152" s="410"/>
      <c r="ODK152" s="410"/>
      <c r="ODL152" s="410"/>
      <c r="ODM152" s="410"/>
      <c r="ODN152" s="410"/>
      <c r="ODO152" s="410"/>
      <c r="ODP152" s="410"/>
      <c r="ODQ152" s="410"/>
      <c r="ODR152" s="410"/>
      <c r="ODS152" s="410"/>
      <c r="ODT152" s="410"/>
      <c r="ODU152" s="410"/>
      <c r="ODV152" s="410"/>
      <c r="ODW152" s="410"/>
      <c r="ODX152" s="410"/>
      <c r="ODY152" s="410"/>
      <c r="ODZ152" s="410"/>
      <c r="OEA152" s="410"/>
      <c r="OEB152" s="410"/>
      <c r="OEC152" s="410"/>
      <c r="OED152" s="410"/>
      <c r="OEE152" s="410"/>
      <c r="OEF152" s="410"/>
      <c r="OEG152" s="410"/>
      <c r="OEH152" s="410"/>
      <c r="OEI152" s="410"/>
      <c r="OEJ152" s="410"/>
      <c r="OEK152" s="410"/>
      <c r="OEL152" s="410"/>
      <c r="OEM152" s="410"/>
      <c r="OEN152" s="410"/>
      <c r="OEO152" s="410"/>
      <c r="OEP152" s="410"/>
      <c r="OEQ152" s="410"/>
      <c r="OER152" s="410"/>
      <c r="OES152" s="410"/>
      <c r="OET152" s="410"/>
      <c r="OEU152" s="410"/>
      <c r="OEV152" s="410"/>
      <c r="OEW152" s="410"/>
      <c r="OEX152" s="410"/>
      <c r="OEY152" s="410"/>
      <c r="OEZ152" s="410"/>
      <c r="OFA152" s="410"/>
      <c r="OFB152" s="410"/>
      <c r="OFC152" s="410"/>
      <c r="OFD152" s="410"/>
      <c r="OFE152" s="410"/>
      <c r="OFF152" s="410"/>
      <c r="OFG152" s="410"/>
      <c r="OFH152" s="410"/>
      <c r="OFI152" s="410"/>
      <c r="OFJ152" s="410"/>
      <c r="OFK152" s="410"/>
      <c r="OFL152" s="410"/>
      <c r="OFM152" s="410"/>
      <c r="OFN152" s="410"/>
      <c r="OFO152" s="410"/>
      <c r="OFP152" s="410"/>
      <c r="OFQ152" s="410"/>
      <c r="OFR152" s="410"/>
      <c r="OFS152" s="410"/>
      <c r="OFT152" s="410"/>
      <c r="OFU152" s="410"/>
      <c r="OFV152" s="410"/>
      <c r="OFW152" s="410"/>
      <c r="OFX152" s="410"/>
      <c r="OFY152" s="410"/>
      <c r="OFZ152" s="410"/>
      <c r="OGA152" s="410"/>
      <c r="OGB152" s="410"/>
      <c r="OGC152" s="410"/>
      <c r="OGD152" s="410"/>
      <c r="OGE152" s="410"/>
      <c r="OGF152" s="410"/>
      <c r="OGG152" s="410"/>
      <c r="OGH152" s="410"/>
      <c r="OGI152" s="410"/>
      <c r="OGJ152" s="410"/>
      <c r="OGK152" s="410"/>
      <c r="OGL152" s="410"/>
      <c r="OGM152" s="410"/>
      <c r="OGN152" s="410"/>
      <c r="OGO152" s="410"/>
      <c r="OGP152" s="410"/>
      <c r="OGQ152" s="410"/>
      <c r="OGR152" s="410"/>
      <c r="OGS152" s="410"/>
      <c r="OGT152" s="410"/>
      <c r="OGU152" s="410"/>
      <c r="OGV152" s="410"/>
      <c r="OGW152" s="410"/>
      <c r="OGX152" s="410"/>
      <c r="OGY152" s="410"/>
      <c r="OGZ152" s="410"/>
      <c r="OHA152" s="410"/>
      <c r="OHB152" s="410"/>
      <c r="OHC152" s="410"/>
      <c r="OHD152" s="410"/>
      <c r="OHE152" s="410"/>
      <c r="OHF152" s="410"/>
      <c r="OHG152" s="410"/>
      <c r="OHH152" s="410"/>
      <c r="OHI152" s="410"/>
      <c r="OHJ152" s="410"/>
      <c r="OHK152" s="410"/>
      <c r="OHL152" s="410"/>
      <c r="OHM152" s="410"/>
      <c r="OHN152" s="410"/>
      <c r="OHO152" s="410"/>
      <c r="OHP152" s="410"/>
      <c r="OHQ152" s="410"/>
      <c r="OHR152" s="410"/>
      <c r="OHS152" s="410"/>
      <c r="OHT152" s="410"/>
      <c r="OHU152" s="410"/>
      <c r="OHV152" s="410"/>
      <c r="OHW152" s="410"/>
      <c r="OHX152" s="410"/>
      <c r="OHY152" s="410"/>
      <c r="OHZ152" s="410"/>
      <c r="OIA152" s="410"/>
      <c r="OIB152" s="410"/>
      <c r="OIC152" s="410"/>
      <c r="OID152" s="410"/>
      <c r="OIE152" s="410"/>
      <c r="OIF152" s="410"/>
      <c r="OIG152" s="410"/>
      <c r="OIH152" s="410"/>
      <c r="OII152" s="410"/>
      <c r="OIJ152" s="410"/>
      <c r="OIK152" s="410"/>
      <c r="OIL152" s="410"/>
      <c r="OIM152" s="410"/>
      <c r="OIN152" s="410"/>
      <c r="OIO152" s="410"/>
      <c r="OIP152" s="410"/>
      <c r="OIQ152" s="410"/>
      <c r="OIR152" s="410"/>
      <c r="OIS152" s="410"/>
      <c r="OIT152" s="410"/>
      <c r="OIU152" s="410"/>
      <c r="OIV152" s="410"/>
      <c r="OIW152" s="410"/>
      <c r="OIX152" s="410"/>
      <c r="OIY152" s="410"/>
      <c r="OIZ152" s="410"/>
      <c r="OJA152" s="410"/>
      <c r="OJB152" s="410"/>
      <c r="OJC152" s="410"/>
      <c r="OJD152" s="410"/>
      <c r="OJE152" s="410"/>
      <c r="OJF152" s="410"/>
      <c r="OJG152" s="410"/>
      <c r="OJH152" s="410"/>
      <c r="OJI152" s="410"/>
      <c r="OJJ152" s="410"/>
      <c r="OJK152" s="410"/>
      <c r="OJL152" s="410"/>
      <c r="OJM152" s="410"/>
      <c r="OJN152" s="410"/>
      <c r="OJO152" s="410"/>
      <c r="OJP152" s="410"/>
      <c r="OJQ152" s="410"/>
      <c r="OJR152" s="410"/>
      <c r="OJS152" s="410"/>
      <c r="OJT152" s="410"/>
      <c r="OJU152" s="410"/>
      <c r="OJV152" s="410"/>
      <c r="OJW152" s="410"/>
      <c r="OJX152" s="410"/>
      <c r="OJY152" s="410"/>
      <c r="OJZ152" s="410"/>
      <c r="OKA152" s="410"/>
      <c r="OKB152" s="410"/>
      <c r="OKC152" s="410"/>
      <c r="OKD152" s="410"/>
      <c r="OKE152" s="410"/>
      <c r="OKF152" s="410"/>
      <c r="OKG152" s="410"/>
      <c r="OKH152" s="410"/>
      <c r="OKI152" s="410"/>
      <c r="OKJ152" s="410"/>
      <c r="OKK152" s="410"/>
      <c r="OKL152" s="410"/>
      <c r="OKM152" s="410"/>
      <c r="OKN152" s="410"/>
      <c r="OKO152" s="410"/>
      <c r="OKP152" s="410"/>
      <c r="OKQ152" s="410"/>
      <c r="OKR152" s="410"/>
      <c r="OKS152" s="410"/>
      <c r="OKT152" s="410"/>
      <c r="OKU152" s="410"/>
      <c r="OKV152" s="410"/>
      <c r="OKW152" s="410"/>
      <c r="OKX152" s="410"/>
      <c r="OKY152" s="410"/>
      <c r="OKZ152" s="410"/>
      <c r="OLA152" s="410"/>
      <c r="OLB152" s="410"/>
      <c r="OLC152" s="410"/>
      <c r="OLD152" s="410"/>
      <c r="OLE152" s="410"/>
      <c r="OLF152" s="410"/>
      <c r="OLG152" s="410"/>
      <c r="OLH152" s="410"/>
      <c r="OLI152" s="410"/>
      <c r="OLJ152" s="410"/>
      <c r="OLK152" s="410"/>
      <c r="OLL152" s="410"/>
      <c r="OLM152" s="410"/>
      <c r="OLN152" s="410"/>
      <c r="OLO152" s="410"/>
      <c r="OLP152" s="410"/>
      <c r="OLQ152" s="410"/>
      <c r="OLR152" s="410"/>
      <c r="OLS152" s="410"/>
      <c r="OLT152" s="410"/>
      <c r="OLU152" s="410"/>
      <c r="OLV152" s="410"/>
      <c r="OLW152" s="410"/>
      <c r="OLX152" s="410"/>
      <c r="OLY152" s="410"/>
      <c r="OLZ152" s="410"/>
      <c r="OMA152" s="410"/>
      <c r="OMB152" s="410"/>
      <c r="OMC152" s="410"/>
      <c r="OMD152" s="410"/>
      <c r="OME152" s="410"/>
      <c r="OMF152" s="410"/>
      <c r="OMG152" s="410"/>
      <c r="OMH152" s="410"/>
      <c r="OMI152" s="410"/>
      <c r="OMJ152" s="410"/>
      <c r="OMK152" s="410"/>
      <c r="OML152" s="410"/>
      <c r="OMM152" s="410"/>
      <c r="OMN152" s="410"/>
      <c r="OMO152" s="410"/>
      <c r="OMP152" s="410"/>
      <c r="OMQ152" s="410"/>
      <c r="OMR152" s="410"/>
      <c r="OMS152" s="410"/>
      <c r="OMT152" s="410"/>
      <c r="OMU152" s="410"/>
      <c r="OMV152" s="410"/>
      <c r="OMW152" s="410"/>
      <c r="OMX152" s="410"/>
      <c r="OMY152" s="410"/>
      <c r="OMZ152" s="410"/>
      <c r="ONA152" s="410"/>
      <c r="ONB152" s="410"/>
      <c r="ONC152" s="410"/>
      <c r="OND152" s="410"/>
      <c r="ONE152" s="410"/>
      <c r="ONF152" s="410"/>
      <c r="ONG152" s="410"/>
      <c r="ONH152" s="410"/>
      <c r="ONI152" s="410"/>
      <c r="ONJ152" s="410"/>
      <c r="ONK152" s="410"/>
      <c r="ONL152" s="410"/>
      <c r="ONM152" s="410"/>
      <c r="ONN152" s="410"/>
      <c r="ONO152" s="410"/>
      <c r="ONP152" s="410"/>
      <c r="ONQ152" s="410"/>
      <c r="ONR152" s="410"/>
      <c r="ONS152" s="410"/>
      <c r="ONT152" s="410"/>
      <c r="ONU152" s="410"/>
      <c r="ONV152" s="410"/>
      <c r="ONW152" s="410"/>
      <c r="ONX152" s="410"/>
      <c r="ONY152" s="410"/>
      <c r="ONZ152" s="410"/>
      <c r="OOA152" s="410"/>
      <c r="OOB152" s="410"/>
      <c r="OOC152" s="410"/>
      <c r="OOD152" s="410"/>
      <c r="OOE152" s="410"/>
      <c r="OOF152" s="410"/>
      <c r="OOG152" s="410"/>
      <c r="OOH152" s="410"/>
      <c r="OOI152" s="410"/>
      <c r="OOJ152" s="410"/>
      <c r="OOK152" s="410"/>
      <c r="OOL152" s="410"/>
      <c r="OOM152" s="410"/>
      <c r="OON152" s="410"/>
      <c r="OOO152" s="410"/>
      <c r="OOP152" s="410"/>
      <c r="OOQ152" s="410"/>
      <c r="OOR152" s="410"/>
      <c r="OOS152" s="410"/>
      <c r="OOT152" s="410"/>
      <c r="OOU152" s="410"/>
      <c r="OOV152" s="410"/>
      <c r="OOW152" s="410"/>
      <c r="OOX152" s="410"/>
      <c r="OOY152" s="410"/>
      <c r="OOZ152" s="410"/>
      <c r="OPA152" s="410"/>
      <c r="OPB152" s="410"/>
      <c r="OPC152" s="410"/>
      <c r="OPD152" s="410"/>
      <c r="OPE152" s="410"/>
      <c r="OPF152" s="410"/>
      <c r="OPG152" s="410"/>
      <c r="OPH152" s="410"/>
      <c r="OPI152" s="410"/>
      <c r="OPJ152" s="410"/>
      <c r="OPK152" s="410"/>
      <c r="OPL152" s="410"/>
      <c r="OPM152" s="410"/>
      <c r="OPN152" s="410"/>
      <c r="OPO152" s="410"/>
      <c r="OPP152" s="410"/>
      <c r="OPQ152" s="410"/>
      <c r="OPR152" s="410"/>
      <c r="OPS152" s="410"/>
      <c r="OPT152" s="410"/>
      <c r="OPU152" s="410"/>
      <c r="OPV152" s="410"/>
      <c r="OPW152" s="410"/>
      <c r="OPX152" s="410"/>
      <c r="OPY152" s="410"/>
      <c r="OPZ152" s="410"/>
      <c r="OQA152" s="410"/>
      <c r="OQB152" s="410"/>
      <c r="OQC152" s="410"/>
      <c r="OQD152" s="410"/>
      <c r="OQE152" s="410"/>
      <c r="OQF152" s="410"/>
      <c r="OQG152" s="410"/>
      <c r="OQH152" s="410"/>
      <c r="OQI152" s="410"/>
      <c r="OQJ152" s="410"/>
      <c r="OQK152" s="410"/>
      <c r="OQL152" s="410"/>
      <c r="OQM152" s="410"/>
      <c r="OQN152" s="410"/>
      <c r="OQO152" s="410"/>
      <c r="OQP152" s="410"/>
      <c r="OQQ152" s="410"/>
      <c r="OQR152" s="410"/>
      <c r="OQS152" s="410"/>
      <c r="OQT152" s="410"/>
      <c r="OQU152" s="410"/>
      <c r="OQV152" s="410"/>
      <c r="OQW152" s="410"/>
      <c r="OQX152" s="410"/>
      <c r="OQY152" s="410"/>
      <c r="OQZ152" s="410"/>
      <c r="ORA152" s="410"/>
      <c r="ORB152" s="410"/>
      <c r="ORC152" s="410"/>
      <c r="ORD152" s="410"/>
      <c r="ORE152" s="410"/>
      <c r="ORF152" s="410"/>
      <c r="ORG152" s="410"/>
      <c r="ORH152" s="410"/>
      <c r="ORI152" s="410"/>
      <c r="ORJ152" s="410"/>
      <c r="ORK152" s="410"/>
      <c r="ORL152" s="410"/>
      <c r="ORM152" s="410"/>
      <c r="ORN152" s="410"/>
      <c r="ORO152" s="410"/>
      <c r="ORP152" s="410"/>
      <c r="ORQ152" s="410"/>
      <c r="ORR152" s="410"/>
      <c r="ORS152" s="410"/>
      <c r="ORT152" s="410"/>
      <c r="ORU152" s="410"/>
      <c r="ORV152" s="410"/>
      <c r="ORW152" s="410"/>
      <c r="ORX152" s="410"/>
      <c r="ORY152" s="410"/>
      <c r="ORZ152" s="410"/>
      <c r="OSA152" s="410"/>
      <c r="OSB152" s="410"/>
      <c r="OSC152" s="410"/>
      <c r="OSD152" s="410"/>
      <c r="OSE152" s="410"/>
      <c r="OSF152" s="410"/>
      <c r="OSG152" s="410"/>
      <c r="OSH152" s="410"/>
      <c r="OSI152" s="410"/>
      <c r="OSJ152" s="410"/>
      <c r="OSK152" s="410"/>
      <c r="OSL152" s="410"/>
      <c r="OSM152" s="410"/>
      <c r="OSN152" s="410"/>
      <c r="OSO152" s="410"/>
      <c r="OSP152" s="410"/>
      <c r="OSQ152" s="410"/>
      <c r="OSR152" s="410"/>
      <c r="OSS152" s="410"/>
      <c r="OST152" s="410"/>
      <c r="OSU152" s="410"/>
      <c r="OSV152" s="410"/>
      <c r="OSW152" s="410"/>
      <c r="OSX152" s="410"/>
      <c r="OSY152" s="410"/>
      <c r="OSZ152" s="410"/>
      <c r="OTA152" s="410"/>
      <c r="OTB152" s="410"/>
      <c r="OTC152" s="410"/>
      <c r="OTD152" s="410"/>
      <c r="OTE152" s="410"/>
      <c r="OTF152" s="410"/>
      <c r="OTG152" s="410"/>
      <c r="OTH152" s="410"/>
      <c r="OTI152" s="410"/>
      <c r="OTJ152" s="410"/>
      <c r="OTK152" s="410"/>
      <c r="OTL152" s="410"/>
      <c r="OTM152" s="410"/>
      <c r="OTN152" s="410"/>
      <c r="OTO152" s="410"/>
      <c r="OTP152" s="410"/>
      <c r="OTQ152" s="410"/>
      <c r="OTR152" s="410"/>
      <c r="OTS152" s="410"/>
      <c r="OTT152" s="410"/>
      <c r="OTU152" s="410"/>
      <c r="OTV152" s="410"/>
      <c r="OTW152" s="410"/>
      <c r="OTX152" s="410"/>
      <c r="OTY152" s="410"/>
      <c r="OTZ152" s="410"/>
      <c r="OUA152" s="410"/>
      <c r="OUB152" s="410"/>
      <c r="OUC152" s="410"/>
      <c r="OUD152" s="410"/>
      <c r="OUE152" s="410"/>
      <c r="OUF152" s="410"/>
      <c r="OUG152" s="410"/>
      <c r="OUH152" s="410"/>
      <c r="OUI152" s="410"/>
      <c r="OUJ152" s="410"/>
      <c r="OUK152" s="410"/>
      <c r="OUL152" s="410"/>
      <c r="OUM152" s="410"/>
      <c r="OUN152" s="410"/>
      <c r="OUO152" s="410"/>
      <c r="OUP152" s="410"/>
      <c r="OUQ152" s="410"/>
      <c r="OUR152" s="410"/>
      <c r="OUS152" s="410"/>
      <c r="OUT152" s="410"/>
      <c r="OUU152" s="410"/>
      <c r="OUV152" s="410"/>
      <c r="OUW152" s="410"/>
      <c r="OUX152" s="410"/>
      <c r="OUY152" s="410"/>
      <c r="OUZ152" s="410"/>
      <c r="OVA152" s="410"/>
      <c r="OVB152" s="410"/>
      <c r="OVC152" s="410"/>
      <c r="OVD152" s="410"/>
      <c r="OVE152" s="410"/>
      <c r="OVF152" s="410"/>
      <c r="OVG152" s="410"/>
      <c r="OVH152" s="410"/>
      <c r="OVI152" s="410"/>
      <c r="OVJ152" s="410"/>
      <c r="OVK152" s="410"/>
      <c r="OVL152" s="410"/>
      <c r="OVM152" s="410"/>
      <c r="OVN152" s="410"/>
      <c r="OVO152" s="410"/>
      <c r="OVP152" s="410"/>
      <c r="OVQ152" s="410"/>
      <c r="OVR152" s="410"/>
      <c r="OVS152" s="410"/>
      <c r="OVT152" s="410"/>
      <c r="OVU152" s="410"/>
      <c r="OVV152" s="410"/>
      <c r="OVW152" s="410"/>
      <c r="OVX152" s="410"/>
      <c r="OVY152" s="410"/>
      <c r="OVZ152" s="410"/>
      <c r="OWA152" s="410"/>
      <c r="OWB152" s="410"/>
      <c r="OWC152" s="410"/>
      <c r="OWD152" s="410"/>
      <c r="OWE152" s="410"/>
      <c r="OWF152" s="410"/>
      <c r="OWG152" s="410"/>
      <c r="OWH152" s="410"/>
      <c r="OWI152" s="410"/>
      <c r="OWJ152" s="410"/>
      <c r="OWK152" s="410"/>
      <c r="OWL152" s="410"/>
      <c r="OWM152" s="410"/>
      <c r="OWN152" s="410"/>
      <c r="OWO152" s="410"/>
      <c r="OWP152" s="410"/>
      <c r="OWQ152" s="410"/>
      <c r="OWR152" s="410"/>
      <c r="OWS152" s="410"/>
      <c r="OWT152" s="410"/>
      <c r="OWU152" s="410"/>
      <c r="OWV152" s="410"/>
      <c r="OWW152" s="410"/>
      <c r="OWX152" s="410"/>
      <c r="OWY152" s="410"/>
      <c r="OWZ152" s="410"/>
      <c r="OXA152" s="410"/>
      <c r="OXB152" s="410"/>
      <c r="OXC152" s="410"/>
      <c r="OXD152" s="410"/>
      <c r="OXE152" s="410"/>
      <c r="OXF152" s="410"/>
      <c r="OXG152" s="410"/>
      <c r="OXH152" s="410"/>
      <c r="OXI152" s="410"/>
      <c r="OXJ152" s="410"/>
      <c r="OXK152" s="410"/>
      <c r="OXL152" s="410"/>
      <c r="OXM152" s="410"/>
      <c r="OXN152" s="410"/>
      <c r="OXO152" s="410"/>
      <c r="OXP152" s="410"/>
      <c r="OXQ152" s="410"/>
      <c r="OXR152" s="410"/>
      <c r="OXS152" s="410"/>
      <c r="OXT152" s="410"/>
      <c r="OXU152" s="410"/>
      <c r="OXV152" s="410"/>
      <c r="OXW152" s="410"/>
      <c r="OXX152" s="410"/>
      <c r="OXY152" s="410"/>
      <c r="OXZ152" s="410"/>
      <c r="OYA152" s="410"/>
      <c r="OYB152" s="410"/>
      <c r="OYC152" s="410"/>
      <c r="OYD152" s="410"/>
      <c r="OYE152" s="410"/>
      <c r="OYF152" s="410"/>
      <c r="OYG152" s="410"/>
      <c r="OYH152" s="410"/>
      <c r="OYI152" s="410"/>
      <c r="OYJ152" s="410"/>
      <c r="OYK152" s="410"/>
      <c r="OYL152" s="410"/>
      <c r="OYM152" s="410"/>
      <c r="OYN152" s="410"/>
      <c r="OYO152" s="410"/>
      <c r="OYP152" s="410"/>
      <c r="OYQ152" s="410"/>
      <c r="OYR152" s="410"/>
      <c r="OYS152" s="410"/>
      <c r="OYT152" s="410"/>
      <c r="OYU152" s="410"/>
      <c r="OYV152" s="410"/>
      <c r="OYW152" s="410"/>
      <c r="OYX152" s="410"/>
      <c r="OYY152" s="410"/>
      <c r="OYZ152" s="410"/>
      <c r="OZA152" s="410"/>
      <c r="OZB152" s="410"/>
      <c r="OZC152" s="410"/>
      <c r="OZD152" s="410"/>
      <c r="OZE152" s="410"/>
      <c r="OZF152" s="410"/>
      <c r="OZG152" s="410"/>
      <c r="OZH152" s="410"/>
      <c r="OZI152" s="410"/>
      <c r="OZJ152" s="410"/>
      <c r="OZK152" s="410"/>
      <c r="OZL152" s="410"/>
      <c r="OZM152" s="410"/>
      <c r="OZN152" s="410"/>
      <c r="OZO152" s="410"/>
      <c r="OZP152" s="410"/>
      <c r="OZQ152" s="410"/>
      <c r="OZR152" s="410"/>
      <c r="OZS152" s="410"/>
      <c r="OZT152" s="410"/>
      <c r="OZU152" s="410"/>
      <c r="OZV152" s="410"/>
      <c r="OZW152" s="410"/>
      <c r="OZX152" s="410"/>
      <c r="OZY152" s="410"/>
      <c r="OZZ152" s="410"/>
      <c r="PAA152" s="410"/>
      <c r="PAB152" s="410"/>
      <c r="PAC152" s="410"/>
      <c r="PAD152" s="410"/>
      <c r="PAE152" s="410"/>
      <c r="PAF152" s="410"/>
      <c r="PAG152" s="410"/>
      <c r="PAH152" s="410"/>
      <c r="PAI152" s="410"/>
      <c r="PAJ152" s="410"/>
      <c r="PAK152" s="410"/>
      <c r="PAL152" s="410"/>
      <c r="PAM152" s="410"/>
      <c r="PAN152" s="410"/>
      <c r="PAO152" s="410"/>
      <c r="PAP152" s="410"/>
      <c r="PAQ152" s="410"/>
      <c r="PAR152" s="410"/>
      <c r="PAS152" s="410"/>
      <c r="PAT152" s="410"/>
      <c r="PAU152" s="410"/>
      <c r="PAV152" s="410"/>
      <c r="PAW152" s="410"/>
      <c r="PAX152" s="410"/>
      <c r="PAY152" s="410"/>
      <c r="PAZ152" s="410"/>
      <c r="PBA152" s="410"/>
      <c r="PBB152" s="410"/>
      <c r="PBC152" s="410"/>
      <c r="PBD152" s="410"/>
      <c r="PBE152" s="410"/>
      <c r="PBF152" s="410"/>
      <c r="PBG152" s="410"/>
      <c r="PBH152" s="410"/>
      <c r="PBI152" s="410"/>
      <c r="PBJ152" s="410"/>
      <c r="PBK152" s="410"/>
      <c r="PBL152" s="410"/>
      <c r="PBM152" s="410"/>
      <c r="PBN152" s="410"/>
      <c r="PBO152" s="410"/>
      <c r="PBP152" s="410"/>
      <c r="PBQ152" s="410"/>
      <c r="PBR152" s="410"/>
      <c r="PBS152" s="410"/>
      <c r="PBT152" s="410"/>
      <c r="PBU152" s="410"/>
      <c r="PBV152" s="410"/>
      <c r="PBW152" s="410"/>
      <c r="PBX152" s="410"/>
      <c r="PBY152" s="410"/>
      <c r="PBZ152" s="410"/>
      <c r="PCA152" s="410"/>
      <c r="PCB152" s="410"/>
      <c r="PCC152" s="410"/>
      <c r="PCD152" s="410"/>
      <c r="PCE152" s="410"/>
      <c r="PCF152" s="410"/>
      <c r="PCG152" s="410"/>
      <c r="PCH152" s="410"/>
      <c r="PCI152" s="410"/>
      <c r="PCJ152" s="410"/>
      <c r="PCK152" s="410"/>
      <c r="PCL152" s="410"/>
      <c r="PCM152" s="410"/>
      <c r="PCN152" s="410"/>
      <c r="PCO152" s="410"/>
      <c r="PCP152" s="410"/>
      <c r="PCQ152" s="410"/>
      <c r="PCR152" s="410"/>
      <c r="PCS152" s="410"/>
      <c r="PCT152" s="410"/>
      <c r="PCU152" s="410"/>
      <c r="PCV152" s="410"/>
      <c r="PCW152" s="410"/>
      <c r="PCX152" s="410"/>
      <c r="PCY152" s="410"/>
      <c r="PCZ152" s="410"/>
      <c r="PDA152" s="410"/>
      <c r="PDB152" s="410"/>
      <c r="PDC152" s="410"/>
      <c r="PDD152" s="410"/>
      <c r="PDE152" s="410"/>
      <c r="PDF152" s="410"/>
      <c r="PDG152" s="410"/>
      <c r="PDH152" s="410"/>
      <c r="PDI152" s="410"/>
      <c r="PDJ152" s="410"/>
      <c r="PDK152" s="410"/>
      <c r="PDL152" s="410"/>
      <c r="PDM152" s="410"/>
      <c r="PDN152" s="410"/>
      <c r="PDO152" s="410"/>
      <c r="PDP152" s="410"/>
      <c r="PDQ152" s="410"/>
      <c r="PDR152" s="410"/>
      <c r="PDS152" s="410"/>
      <c r="PDT152" s="410"/>
      <c r="PDU152" s="410"/>
      <c r="PDV152" s="410"/>
      <c r="PDW152" s="410"/>
      <c r="PDX152" s="410"/>
      <c r="PDY152" s="410"/>
      <c r="PDZ152" s="410"/>
      <c r="PEA152" s="410"/>
      <c r="PEB152" s="410"/>
      <c r="PEC152" s="410"/>
      <c r="PED152" s="410"/>
      <c r="PEE152" s="410"/>
      <c r="PEF152" s="410"/>
      <c r="PEG152" s="410"/>
      <c r="PEH152" s="410"/>
      <c r="PEI152" s="410"/>
      <c r="PEJ152" s="410"/>
      <c r="PEK152" s="410"/>
      <c r="PEL152" s="410"/>
      <c r="PEM152" s="410"/>
      <c r="PEN152" s="410"/>
      <c r="PEO152" s="410"/>
      <c r="PEP152" s="410"/>
      <c r="PEQ152" s="410"/>
      <c r="PER152" s="410"/>
      <c r="PES152" s="410"/>
      <c r="PET152" s="410"/>
      <c r="PEU152" s="410"/>
      <c r="PEV152" s="410"/>
      <c r="PEW152" s="410"/>
      <c r="PEX152" s="410"/>
      <c r="PEY152" s="410"/>
      <c r="PEZ152" s="410"/>
      <c r="PFA152" s="410"/>
      <c r="PFB152" s="410"/>
      <c r="PFC152" s="410"/>
      <c r="PFD152" s="410"/>
      <c r="PFE152" s="410"/>
      <c r="PFF152" s="410"/>
      <c r="PFG152" s="410"/>
      <c r="PFH152" s="410"/>
      <c r="PFI152" s="410"/>
      <c r="PFJ152" s="410"/>
      <c r="PFK152" s="410"/>
      <c r="PFL152" s="410"/>
      <c r="PFM152" s="410"/>
      <c r="PFN152" s="410"/>
      <c r="PFO152" s="410"/>
      <c r="PFP152" s="410"/>
      <c r="PFQ152" s="410"/>
      <c r="PFR152" s="410"/>
      <c r="PFS152" s="410"/>
      <c r="PFT152" s="410"/>
      <c r="PFU152" s="410"/>
      <c r="PFV152" s="410"/>
      <c r="PFW152" s="410"/>
      <c r="PFX152" s="410"/>
      <c r="PFY152" s="410"/>
      <c r="PFZ152" s="410"/>
      <c r="PGA152" s="410"/>
      <c r="PGB152" s="410"/>
      <c r="PGC152" s="410"/>
      <c r="PGD152" s="410"/>
      <c r="PGE152" s="410"/>
      <c r="PGF152" s="410"/>
      <c r="PGG152" s="410"/>
      <c r="PGH152" s="410"/>
      <c r="PGI152" s="410"/>
      <c r="PGJ152" s="410"/>
      <c r="PGK152" s="410"/>
      <c r="PGL152" s="410"/>
      <c r="PGM152" s="410"/>
      <c r="PGN152" s="410"/>
      <c r="PGO152" s="410"/>
      <c r="PGP152" s="410"/>
      <c r="PGQ152" s="410"/>
      <c r="PGR152" s="410"/>
      <c r="PGS152" s="410"/>
      <c r="PGT152" s="410"/>
      <c r="PGU152" s="410"/>
      <c r="PGV152" s="410"/>
      <c r="PGW152" s="410"/>
      <c r="PGX152" s="410"/>
      <c r="PGY152" s="410"/>
      <c r="PGZ152" s="410"/>
      <c r="PHA152" s="410"/>
      <c r="PHB152" s="410"/>
      <c r="PHC152" s="410"/>
      <c r="PHD152" s="410"/>
      <c r="PHE152" s="410"/>
      <c r="PHF152" s="410"/>
      <c r="PHG152" s="410"/>
      <c r="PHH152" s="410"/>
      <c r="PHI152" s="410"/>
      <c r="PHJ152" s="410"/>
      <c r="PHK152" s="410"/>
      <c r="PHL152" s="410"/>
      <c r="PHM152" s="410"/>
      <c r="PHN152" s="410"/>
      <c r="PHO152" s="410"/>
      <c r="PHP152" s="410"/>
      <c r="PHQ152" s="410"/>
      <c r="PHR152" s="410"/>
      <c r="PHS152" s="410"/>
      <c r="PHT152" s="410"/>
      <c r="PHU152" s="410"/>
      <c r="PHV152" s="410"/>
      <c r="PHW152" s="410"/>
      <c r="PHX152" s="410"/>
      <c r="PHY152" s="410"/>
      <c r="PHZ152" s="410"/>
      <c r="PIA152" s="410"/>
      <c r="PIB152" s="410"/>
      <c r="PIC152" s="410"/>
      <c r="PID152" s="410"/>
      <c r="PIE152" s="410"/>
      <c r="PIF152" s="410"/>
      <c r="PIG152" s="410"/>
      <c r="PIH152" s="410"/>
      <c r="PII152" s="410"/>
      <c r="PIJ152" s="410"/>
      <c r="PIK152" s="410"/>
      <c r="PIL152" s="410"/>
      <c r="PIM152" s="410"/>
      <c r="PIN152" s="410"/>
      <c r="PIO152" s="410"/>
      <c r="PIP152" s="410"/>
      <c r="PIQ152" s="410"/>
      <c r="PIR152" s="410"/>
      <c r="PIS152" s="410"/>
      <c r="PIT152" s="410"/>
      <c r="PIU152" s="410"/>
      <c r="PIV152" s="410"/>
      <c r="PIW152" s="410"/>
      <c r="PIX152" s="410"/>
      <c r="PIY152" s="410"/>
      <c r="PIZ152" s="410"/>
      <c r="PJA152" s="410"/>
      <c r="PJB152" s="410"/>
      <c r="PJC152" s="410"/>
      <c r="PJD152" s="410"/>
      <c r="PJE152" s="410"/>
      <c r="PJF152" s="410"/>
      <c r="PJG152" s="410"/>
      <c r="PJH152" s="410"/>
      <c r="PJI152" s="410"/>
      <c r="PJJ152" s="410"/>
      <c r="PJK152" s="410"/>
      <c r="PJL152" s="410"/>
      <c r="PJM152" s="410"/>
      <c r="PJN152" s="410"/>
      <c r="PJO152" s="410"/>
      <c r="PJP152" s="410"/>
      <c r="PJQ152" s="410"/>
      <c r="PJR152" s="410"/>
      <c r="PJS152" s="410"/>
      <c r="PJT152" s="410"/>
      <c r="PJU152" s="410"/>
      <c r="PJV152" s="410"/>
      <c r="PJW152" s="410"/>
      <c r="PJX152" s="410"/>
      <c r="PJY152" s="410"/>
      <c r="PJZ152" s="410"/>
      <c r="PKA152" s="410"/>
      <c r="PKB152" s="410"/>
      <c r="PKC152" s="410"/>
      <c r="PKD152" s="410"/>
      <c r="PKE152" s="410"/>
      <c r="PKF152" s="410"/>
      <c r="PKG152" s="410"/>
      <c r="PKH152" s="410"/>
      <c r="PKI152" s="410"/>
      <c r="PKJ152" s="410"/>
      <c r="PKK152" s="410"/>
      <c r="PKL152" s="410"/>
      <c r="PKM152" s="410"/>
      <c r="PKN152" s="410"/>
      <c r="PKO152" s="410"/>
      <c r="PKP152" s="410"/>
      <c r="PKQ152" s="410"/>
      <c r="PKR152" s="410"/>
      <c r="PKS152" s="410"/>
      <c r="PKT152" s="410"/>
      <c r="PKU152" s="410"/>
      <c r="PKV152" s="410"/>
      <c r="PKW152" s="410"/>
      <c r="PKX152" s="410"/>
      <c r="PKY152" s="410"/>
      <c r="PKZ152" s="410"/>
      <c r="PLA152" s="410"/>
      <c r="PLB152" s="410"/>
      <c r="PLC152" s="410"/>
      <c r="PLD152" s="410"/>
      <c r="PLE152" s="410"/>
      <c r="PLF152" s="410"/>
      <c r="PLG152" s="410"/>
      <c r="PLH152" s="410"/>
      <c r="PLI152" s="410"/>
      <c r="PLJ152" s="410"/>
      <c r="PLK152" s="410"/>
      <c r="PLL152" s="410"/>
      <c r="PLM152" s="410"/>
      <c r="PLN152" s="410"/>
      <c r="PLO152" s="410"/>
      <c r="PLP152" s="410"/>
      <c r="PLQ152" s="410"/>
      <c r="PLR152" s="410"/>
      <c r="PLS152" s="410"/>
      <c r="PLT152" s="410"/>
      <c r="PLU152" s="410"/>
      <c r="PLV152" s="410"/>
      <c r="PLW152" s="410"/>
      <c r="PLX152" s="410"/>
      <c r="PLY152" s="410"/>
      <c r="PLZ152" s="410"/>
      <c r="PMA152" s="410"/>
      <c r="PMB152" s="410"/>
      <c r="PMC152" s="410"/>
      <c r="PMD152" s="410"/>
      <c r="PME152" s="410"/>
      <c r="PMF152" s="410"/>
      <c r="PMG152" s="410"/>
      <c r="PMH152" s="410"/>
      <c r="PMI152" s="410"/>
      <c r="PMJ152" s="410"/>
      <c r="PMK152" s="410"/>
      <c r="PML152" s="410"/>
      <c r="PMM152" s="410"/>
      <c r="PMN152" s="410"/>
      <c r="PMO152" s="410"/>
      <c r="PMP152" s="410"/>
      <c r="PMQ152" s="410"/>
      <c r="PMR152" s="410"/>
      <c r="PMS152" s="410"/>
      <c r="PMT152" s="410"/>
      <c r="PMU152" s="410"/>
      <c r="PMV152" s="410"/>
      <c r="PMW152" s="410"/>
      <c r="PMX152" s="410"/>
      <c r="PMY152" s="410"/>
      <c r="PMZ152" s="410"/>
      <c r="PNA152" s="410"/>
      <c r="PNB152" s="410"/>
      <c r="PNC152" s="410"/>
      <c r="PND152" s="410"/>
      <c r="PNE152" s="410"/>
      <c r="PNF152" s="410"/>
      <c r="PNG152" s="410"/>
      <c r="PNH152" s="410"/>
      <c r="PNI152" s="410"/>
      <c r="PNJ152" s="410"/>
      <c r="PNK152" s="410"/>
      <c r="PNL152" s="410"/>
      <c r="PNM152" s="410"/>
      <c r="PNN152" s="410"/>
      <c r="PNO152" s="410"/>
      <c r="PNP152" s="410"/>
      <c r="PNQ152" s="410"/>
      <c r="PNR152" s="410"/>
      <c r="PNS152" s="410"/>
      <c r="PNT152" s="410"/>
      <c r="PNU152" s="410"/>
      <c r="PNV152" s="410"/>
      <c r="PNW152" s="410"/>
      <c r="PNX152" s="410"/>
      <c r="PNY152" s="410"/>
      <c r="PNZ152" s="410"/>
      <c r="POA152" s="410"/>
      <c r="POB152" s="410"/>
      <c r="POC152" s="410"/>
      <c r="POD152" s="410"/>
      <c r="POE152" s="410"/>
      <c r="POF152" s="410"/>
      <c r="POG152" s="410"/>
      <c r="POH152" s="410"/>
      <c r="POI152" s="410"/>
      <c r="POJ152" s="410"/>
      <c r="POK152" s="410"/>
      <c r="POL152" s="410"/>
      <c r="POM152" s="410"/>
      <c r="PON152" s="410"/>
      <c r="POO152" s="410"/>
      <c r="POP152" s="410"/>
      <c r="POQ152" s="410"/>
      <c r="POR152" s="410"/>
      <c r="POS152" s="410"/>
      <c r="POT152" s="410"/>
      <c r="POU152" s="410"/>
      <c r="POV152" s="410"/>
      <c r="POW152" s="410"/>
      <c r="POX152" s="410"/>
      <c r="POY152" s="410"/>
      <c r="POZ152" s="410"/>
      <c r="PPA152" s="410"/>
      <c r="PPB152" s="410"/>
      <c r="PPC152" s="410"/>
      <c r="PPD152" s="410"/>
      <c r="PPE152" s="410"/>
      <c r="PPF152" s="410"/>
      <c r="PPG152" s="410"/>
      <c r="PPH152" s="410"/>
      <c r="PPI152" s="410"/>
      <c r="PPJ152" s="410"/>
      <c r="PPK152" s="410"/>
      <c r="PPL152" s="410"/>
      <c r="PPM152" s="410"/>
      <c r="PPN152" s="410"/>
      <c r="PPO152" s="410"/>
      <c r="PPP152" s="410"/>
      <c r="PPQ152" s="410"/>
      <c r="PPR152" s="410"/>
      <c r="PPS152" s="410"/>
      <c r="PPT152" s="410"/>
      <c r="PPU152" s="410"/>
      <c r="PPV152" s="410"/>
      <c r="PPW152" s="410"/>
      <c r="PPX152" s="410"/>
      <c r="PPY152" s="410"/>
      <c r="PPZ152" s="410"/>
      <c r="PQA152" s="410"/>
      <c r="PQB152" s="410"/>
      <c r="PQC152" s="410"/>
      <c r="PQD152" s="410"/>
      <c r="PQE152" s="410"/>
      <c r="PQF152" s="410"/>
      <c r="PQG152" s="410"/>
      <c r="PQH152" s="410"/>
      <c r="PQI152" s="410"/>
      <c r="PQJ152" s="410"/>
      <c r="PQK152" s="410"/>
      <c r="PQL152" s="410"/>
      <c r="PQM152" s="410"/>
      <c r="PQN152" s="410"/>
      <c r="PQO152" s="410"/>
      <c r="PQP152" s="410"/>
      <c r="PQQ152" s="410"/>
      <c r="PQR152" s="410"/>
      <c r="PQS152" s="410"/>
      <c r="PQT152" s="410"/>
      <c r="PQU152" s="410"/>
      <c r="PQV152" s="410"/>
      <c r="PQW152" s="410"/>
      <c r="PQX152" s="410"/>
      <c r="PQY152" s="410"/>
      <c r="PQZ152" s="410"/>
      <c r="PRA152" s="410"/>
      <c r="PRB152" s="410"/>
      <c r="PRC152" s="410"/>
      <c r="PRD152" s="410"/>
      <c r="PRE152" s="410"/>
      <c r="PRF152" s="410"/>
      <c r="PRG152" s="410"/>
      <c r="PRH152" s="410"/>
      <c r="PRI152" s="410"/>
      <c r="PRJ152" s="410"/>
      <c r="PRK152" s="410"/>
      <c r="PRL152" s="410"/>
      <c r="PRM152" s="410"/>
      <c r="PRN152" s="410"/>
      <c r="PRO152" s="410"/>
      <c r="PRP152" s="410"/>
      <c r="PRQ152" s="410"/>
      <c r="PRR152" s="410"/>
      <c r="PRS152" s="410"/>
      <c r="PRT152" s="410"/>
      <c r="PRU152" s="410"/>
      <c r="PRV152" s="410"/>
      <c r="PRW152" s="410"/>
      <c r="PRX152" s="410"/>
      <c r="PRY152" s="410"/>
      <c r="PRZ152" s="410"/>
      <c r="PSA152" s="410"/>
      <c r="PSB152" s="410"/>
      <c r="PSC152" s="410"/>
      <c r="PSD152" s="410"/>
      <c r="PSE152" s="410"/>
      <c r="PSF152" s="410"/>
      <c r="PSG152" s="410"/>
      <c r="PSH152" s="410"/>
      <c r="PSI152" s="410"/>
      <c r="PSJ152" s="410"/>
      <c r="PSK152" s="410"/>
      <c r="PSL152" s="410"/>
      <c r="PSM152" s="410"/>
      <c r="PSN152" s="410"/>
      <c r="PSO152" s="410"/>
      <c r="PSP152" s="410"/>
      <c r="PSQ152" s="410"/>
      <c r="PSR152" s="410"/>
      <c r="PSS152" s="410"/>
      <c r="PST152" s="410"/>
      <c r="PSU152" s="410"/>
      <c r="PSV152" s="410"/>
      <c r="PSW152" s="410"/>
      <c r="PSX152" s="410"/>
      <c r="PSY152" s="410"/>
      <c r="PSZ152" s="410"/>
      <c r="PTA152" s="410"/>
      <c r="PTB152" s="410"/>
      <c r="PTC152" s="410"/>
      <c r="PTD152" s="410"/>
      <c r="PTE152" s="410"/>
      <c r="PTF152" s="410"/>
      <c r="PTG152" s="410"/>
      <c r="PTH152" s="410"/>
      <c r="PTI152" s="410"/>
      <c r="PTJ152" s="410"/>
      <c r="PTK152" s="410"/>
      <c r="PTL152" s="410"/>
      <c r="PTM152" s="410"/>
      <c r="PTN152" s="410"/>
      <c r="PTO152" s="410"/>
      <c r="PTP152" s="410"/>
      <c r="PTQ152" s="410"/>
      <c r="PTR152" s="410"/>
      <c r="PTS152" s="410"/>
      <c r="PTT152" s="410"/>
      <c r="PTU152" s="410"/>
      <c r="PTV152" s="410"/>
      <c r="PTW152" s="410"/>
      <c r="PTX152" s="410"/>
      <c r="PTY152" s="410"/>
      <c r="PTZ152" s="410"/>
      <c r="PUA152" s="410"/>
      <c r="PUB152" s="410"/>
      <c r="PUC152" s="410"/>
      <c r="PUD152" s="410"/>
      <c r="PUE152" s="410"/>
      <c r="PUF152" s="410"/>
      <c r="PUG152" s="410"/>
      <c r="PUH152" s="410"/>
      <c r="PUI152" s="410"/>
      <c r="PUJ152" s="410"/>
      <c r="PUK152" s="410"/>
      <c r="PUL152" s="410"/>
      <c r="PUM152" s="410"/>
      <c r="PUN152" s="410"/>
      <c r="PUO152" s="410"/>
      <c r="PUP152" s="410"/>
      <c r="PUQ152" s="410"/>
      <c r="PUR152" s="410"/>
      <c r="PUS152" s="410"/>
      <c r="PUT152" s="410"/>
      <c r="PUU152" s="410"/>
      <c r="PUV152" s="410"/>
      <c r="PUW152" s="410"/>
      <c r="PUX152" s="410"/>
      <c r="PUY152" s="410"/>
      <c r="PUZ152" s="410"/>
      <c r="PVA152" s="410"/>
      <c r="PVB152" s="410"/>
      <c r="PVC152" s="410"/>
      <c r="PVD152" s="410"/>
      <c r="PVE152" s="410"/>
      <c r="PVF152" s="410"/>
      <c r="PVG152" s="410"/>
      <c r="PVH152" s="410"/>
      <c r="PVI152" s="410"/>
      <c r="PVJ152" s="410"/>
      <c r="PVK152" s="410"/>
      <c r="PVL152" s="410"/>
      <c r="PVM152" s="410"/>
      <c r="PVN152" s="410"/>
      <c r="PVO152" s="410"/>
      <c r="PVP152" s="410"/>
      <c r="PVQ152" s="410"/>
      <c r="PVR152" s="410"/>
      <c r="PVS152" s="410"/>
      <c r="PVT152" s="410"/>
      <c r="PVU152" s="410"/>
      <c r="PVV152" s="410"/>
      <c r="PVW152" s="410"/>
      <c r="PVX152" s="410"/>
      <c r="PVY152" s="410"/>
      <c r="PVZ152" s="410"/>
      <c r="PWA152" s="410"/>
      <c r="PWB152" s="410"/>
      <c r="PWC152" s="410"/>
      <c r="PWD152" s="410"/>
      <c r="PWE152" s="410"/>
      <c r="PWF152" s="410"/>
      <c r="PWG152" s="410"/>
      <c r="PWH152" s="410"/>
      <c r="PWI152" s="410"/>
      <c r="PWJ152" s="410"/>
      <c r="PWK152" s="410"/>
      <c r="PWL152" s="410"/>
      <c r="PWM152" s="410"/>
      <c r="PWN152" s="410"/>
      <c r="PWO152" s="410"/>
      <c r="PWP152" s="410"/>
      <c r="PWQ152" s="410"/>
      <c r="PWR152" s="410"/>
      <c r="PWS152" s="410"/>
      <c r="PWT152" s="410"/>
      <c r="PWU152" s="410"/>
      <c r="PWV152" s="410"/>
      <c r="PWW152" s="410"/>
      <c r="PWX152" s="410"/>
      <c r="PWY152" s="410"/>
      <c r="PWZ152" s="410"/>
      <c r="PXA152" s="410"/>
      <c r="PXB152" s="410"/>
      <c r="PXC152" s="410"/>
      <c r="PXD152" s="410"/>
      <c r="PXE152" s="410"/>
      <c r="PXF152" s="410"/>
      <c r="PXG152" s="410"/>
      <c r="PXH152" s="410"/>
      <c r="PXI152" s="410"/>
      <c r="PXJ152" s="410"/>
      <c r="PXK152" s="410"/>
      <c r="PXL152" s="410"/>
      <c r="PXM152" s="410"/>
      <c r="PXN152" s="410"/>
      <c r="PXO152" s="410"/>
      <c r="PXP152" s="410"/>
      <c r="PXQ152" s="410"/>
      <c r="PXR152" s="410"/>
      <c r="PXS152" s="410"/>
      <c r="PXT152" s="410"/>
      <c r="PXU152" s="410"/>
      <c r="PXV152" s="410"/>
      <c r="PXW152" s="410"/>
      <c r="PXX152" s="410"/>
      <c r="PXY152" s="410"/>
      <c r="PXZ152" s="410"/>
      <c r="PYA152" s="410"/>
      <c r="PYB152" s="410"/>
      <c r="PYC152" s="410"/>
      <c r="PYD152" s="410"/>
      <c r="PYE152" s="410"/>
      <c r="PYF152" s="410"/>
      <c r="PYG152" s="410"/>
      <c r="PYH152" s="410"/>
      <c r="PYI152" s="410"/>
      <c r="PYJ152" s="410"/>
      <c r="PYK152" s="410"/>
      <c r="PYL152" s="410"/>
      <c r="PYM152" s="410"/>
      <c r="PYN152" s="410"/>
      <c r="PYO152" s="410"/>
      <c r="PYP152" s="410"/>
      <c r="PYQ152" s="410"/>
      <c r="PYR152" s="410"/>
      <c r="PYS152" s="410"/>
      <c r="PYT152" s="410"/>
      <c r="PYU152" s="410"/>
      <c r="PYV152" s="410"/>
      <c r="PYW152" s="410"/>
      <c r="PYX152" s="410"/>
      <c r="PYY152" s="410"/>
      <c r="PYZ152" s="410"/>
      <c r="PZA152" s="410"/>
      <c r="PZB152" s="410"/>
      <c r="PZC152" s="410"/>
      <c r="PZD152" s="410"/>
      <c r="PZE152" s="410"/>
      <c r="PZF152" s="410"/>
      <c r="PZG152" s="410"/>
      <c r="PZH152" s="410"/>
      <c r="PZI152" s="410"/>
      <c r="PZJ152" s="410"/>
      <c r="PZK152" s="410"/>
      <c r="PZL152" s="410"/>
      <c r="PZM152" s="410"/>
      <c r="PZN152" s="410"/>
      <c r="PZO152" s="410"/>
      <c r="PZP152" s="410"/>
      <c r="PZQ152" s="410"/>
      <c r="PZR152" s="410"/>
      <c r="PZS152" s="410"/>
      <c r="PZT152" s="410"/>
      <c r="PZU152" s="410"/>
      <c r="PZV152" s="410"/>
      <c r="PZW152" s="410"/>
      <c r="PZX152" s="410"/>
      <c r="PZY152" s="410"/>
      <c r="PZZ152" s="410"/>
      <c r="QAA152" s="410"/>
      <c r="QAB152" s="410"/>
      <c r="QAC152" s="410"/>
      <c r="QAD152" s="410"/>
      <c r="QAE152" s="410"/>
      <c r="QAF152" s="410"/>
      <c r="QAG152" s="410"/>
      <c r="QAH152" s="410"/>
      <c r="QAI152" s="410"/>
      <c r="QAJ152" s="410"/>
      <c r="QAK152" s="410"/>
      <c r="QAL152" s="410"/>
      <c r="QAM152" s="410"/>
      <c r="QAN152" s="410"/>
      <c r="QAO152" s="410"/>
      <c r="QAP152" s="410"/>
      <c r="QAQ152" s="410"/>
      <c r="QAR152" s="410"/>
      <c r="QAS152" s="410"/>
      <c r="QAT152" s="410"/>
      <c r="QAU152" s="410"/>
      <c r="QAV152" s="410"/>
      <c r="QAW152" s="410"/>
      <c r="QAX152" s="410"/>
      <c r="QAY152" s="410"/>
      <c r="QAZ152" s="410"/>
      <c r="QBA152" s="410"/>
      <c r="QBB152" s="410"/>
      <c r="QBC152" s="410"/>
      <c r="QBD152" s="410"/>
      <c r="QBE152" s="410"/>
      <c r="QBF152" s="410"/>
      <c r="QBG152" s="410"/>
      <c r="QBH152" s="410"/>
      <c r="QBI152" s="410"/>
      <c r="QBJ152" s="410"/>
      <c r="QBK152" s="410"/>
      <c r="QBL152" s="410"/>
      <c r="QBM152" s="410"/>
      <c r="QBN152" s="410"/>
      <c r="QBO152" s="410"/>
      <c r="QBP152" s="410"/>
      <c r="QBQ152" s="410"/>
      <c r="QBR152" s="410"/>
      <c r="QBS152" s="410"/>
      <c r="QBT152" s="410"/>
      <c r="QBU152" s="410"/>
      <c r="QBV152" s="410"/>
      <c r="QBW152" s="410"/>
      <c r="QBX152" s="410"/>
      <c r="QBY152" s="410"/>
      <c r="QBZ152" s="410"/>
      <c r="QCA152" s="410"/>
      <c r="QCB152" s="410"/>
      <c r="QCC152" s="410"/>
      <c r="QCD152" s="410"/>
      <c r="QCE152" s="410"/>
      <c r="QCF152" s="410"/>
      <c r="QCG152" s="410"/>
      <c r="QCH152" s="410"/>
      <c r="QCI152" s="410"/>
      <c r="QCJ152" s="410"/>
      <c r="QCK152" s="410"/>
      <c r="QCL152" s="410"/>
      <c r="QCM152" s="410"/>
      <c r="QCN152" s="410"/>
      <c r="QCO152" s="410"/>
      <c r="QCP152" s="410"/>
      <c r="QCQ152" s="410"/>
      <c r="QCR152" s="410"/>
      <c r="QCS152" s="410"/>
      <c r="QCT152" s="410"/>
      <c r="QCU152" s="410"/>
      <c r="QCV152" s="410"/>
      <c r="QCW152" s="410"/>
      <c r="QCX152" s="410"/>
      <c r="QCY152" s="410"/>
      <c r="QCZ152" s="410"/>
      <c r="QDA152" s="410"/>
      <c r="QDB152" s="410"/>
      <c r="QDC152" s="410"/>
      <c r="QDD152" s="410"/>
      <c r="QDE152" s="410"/>
      <c r="QDF152" s="410"/>
      <c r="QDG152" s="410"/>
      <c r="QDH152" s="410"/>
      <c r="QDI152" s="410"/>
      <c r="QDJ152" s="410"/>
      <c r="QDK152" s="410"/>
      <c r="QDL152" s="410"/>
      <c r="QDM152" s="410"/>
      <c r="QDN152" s="410"/>
      <c r="QDO152" s="410"/>
      <c r="QDP152" s="410"/>
      <c r="QDQ152" s="410"/>
      <c r="QDR152" s="410"/>
      <c r="QDS152" s="410"/>
      <c r="QDT152" s="410"/>
      <c r="QDU152" s="410"/>
      <c r="QDV152" s="410"/>
      <c r="QDW152" s="410"/>
      <c r="QDX152" s="410"/>
      <c r="QDY152" s="410"/>
      <c r="QDZ152" s="410"/>
      <c r="QEA152" s="410"/>
      <c r="QEB152" s="410"/>
      <c r="QEC152" s="410"/>
      <c r="QED152" s="410"/>
      <c r="QEE152" s="410"/>
      <c r="QEF152" s="410"/>
      <c r="QEG152" s="410"/>
      <c r="QEH152" s="410"/>
      <c r="QEI152" s="410"/>
      <c r="QEJ152" s="410"/>
      <c r="QEK152" s="410"/>
      <c r="QEL152" s="410"/>
      <c r="QEM152" s="410"/>
      <c r="QEN152" s="410"/>
      <c r="QEO152" s="410"/>
      <c r="QEP152" s="410"/>
      <c r="QEQ152" s="410"/>
      <c r="QER152" s="410"/>
      <c r="QES152" s="410"/>
      <c r="QET152" s="410"/>
      <c r="QEU152" s="410"/>
      <c r="QEV152" s="410"/>
      <c r="QEW152" s="410"/>
      <c r="QEX152" s="410"/>
      <c r="QEY152" s="410"/>
      <c r="QEZ152" s="410"/>
      <c r="QFA152" s="410"/>
      <c r="QFB152" s="410"/>
      <c r="QFC152" s="410"/>
      <c r="QFD152" s="410"/>
      <c r="QFE152" s="410"/>
      <c r="QFF152" s="410"/>
      <c r="QFG152" s="410"/>
      <c r="QFH152" s="410"/>
      <c r="QFI152" s="410"/>
      <c r="QFJ152" s="410"/>
      <c r="QFK152" s="410"/>
      <c r="QFL152" s="410"/>
      <c r="QFM152" s="410"/>
      <c r="QFN152" s="410"/>
      <c r="QFO152" s="410"/>
      <c r="QFP152" s="410"/>
      <c r="QFQ152" s="410"/>
      <c r="QFR152" s="410"/>
      <c r="QFS152" s="410"/>
      <c r="QFT152" s="410"/>
      <c r="QFU152" s="410"/>
      <c r="QFV152" s="410"/>
      <c r="QFW152" s="410"/>
      <c r="QFX152" s="410"/>
      <c r="QFY152" s="410"/>
      <c r="QFZ152" s="410"/>
      <c r="QGA152" s="410"/>
      <c r="QGB152" s="410"/>
      <c r="QGC152" s="410"/>
      <c r="QGD152" s="410"/>
      <c r="QGE152" s="410"/>
      <c r="QGF152" s="410"/>
      <c r="QGG152" s="410"/>
      <c r="QGH152" s="410"/>
      <c r="QGI152" s="410"/>
      <c r="QGJ152" s="410"/>
      <c r="QGK152" s="410"/>
      <c r="QGL152" s="410"/>
      <c r="QGM152" s="410"/>
      <c r="QGN152" s="410"/>
      <c r="QGO152" s="410"/>
      <c r="QGP152" s="410"/>
      <c r="QGQ152" s="410"/>
      <c r="QGR152" s="410"/>
      <c r="QGS152" s="410"/>
      <c r="QGT152" s="410"/>
      <c r="QGU152" s="410"/>
      <c r="QGV152" s="410"/>
      <c r="QGW152" s="410"/>
      <c r="QGX152" s="410"/>
      <c r="QGY152" s="410"/>
      <c r="QGZ152" s="410"/>
      <c r="QHA152" s="410"/>
      <c r="QHB152" s="410"/>
      <c r="QHC152" s="410"/>
      <c r="QHD152" s="410"/>
      <c r="QHE152" s="410"/>
      <c r="QHF152" s="410"/>
      <c r="QHG152" s="410"/>
      <c r="QHH152" s="410"/>
      <c r="QHI152" s="410"/>
      <c r="QHJ152" s="410"/>
      <c r="QHK152" s="410"/>
      <c r="QHL152" s="410"/>
      <c r="QHM152" s="410"/>
      <c r="QHN152" s="410"/>
      <c r="QHO152" s="410"/>
      <c r="QHP152" s="410"/>
      <c r="QHQ152" s="410"/>
      <c r="QHR152" s="410"/>
      <c r="QHS152" s="410"/>
      <c r="QHT152" s="410"/>
      <c r="QHU152" s="410"/>
      <c r="QHV152" s="410"/>
      <c r="QHW152" s="410"/>
      <c r="QHX152" s="410"/>
      <c r="QHY152" s="410"/>
      <c r="QHZ152" s="410"/>
      <c r="QIA152" s="410"/>
      <c r="QIB152" s="410"/>
      <c r="QIC152" s="410"/>
      <c r="QID152" s="410"/>
      <c r="QIE152" s="410"/>
      <c r="QIF152" s="410"/>
      <c r="QIG152" s="410"/>
      <c r="QIH152" s="410"/>
      <c r="QII152" s="410"/>
      <c r="QIJ152" s="410"/>
      <c r="QIK152" s="410"/>
      <c r="QIL152" s="410"/>
      <c r="QIM152" s="410"/>
      <c r="QIN152" s="410"/>
      <c r="QIO152" s="410"/>
      <c r="QIP152" s="410"/>
      <c r="QIQ152" s="410"/>
      <c r="QIR152" s="410"/>
      <c r="QIS152" s="410"/>
      <c r="QIT152" s="410"/>
      <c r="QIU152" s="410"/>
      <c r="QIV152" s="410"/>
      <c r="QIW152" s="410"/>
      <c r="QIX152" s="410"/>
      <c r="QIY152" s="410"/>
      <c r="QIZ152" s="410"/>
      <c r="QJA152" s="410"/>
      <c r="QJB152" s="410"/>
      <c r="QJC152" s="410"/>
      <c r="QJD152" s="410"/>
      <c r="QJE152" s="410"/>
      <c r="QJF152" s="410"/>
      <c r="QJG152" s="410"/>
      <c r="QJH152" s="410"/>
      <c r="QJI152" s="410"/>
      <c r="QJJ152" s="410"/>
      <c r="QJK152" s="410"/>
      <c r="QJL152" s="410"/>
      <c r="QJM152" s="410"/>
      <c r="QJN152" s="410"/>
      <c r="QJO152" s="410"/>
      <c r="QJP152" s="410"/>
      <c r="QJQ152" s="410"/>
      <c r="QJR152" s="410"/>
      <c r="QJS152" s="410"/>
      <c r="QJT152" s="410"/>
      <c r="QJU152" s="410"/>
      <c r="QJV152" s="410"/>
      <c r="QJW152" s="410"/>
      <c r="QJX152" s="410"/>
      <c r="QJY152" s="410"/>
      <c r="QJZ152" s="410"/>
      <c r="QKA152" s="410"/>
      <c r="QKB152" s="410"/>
      <c r="QKC152" s="410"/>
      <c r="QKD152" s="410"/>
      <c r="QKE152" s="410"/>
      <c r="QKF152" s="410"/>
      <c r="QKG152" s="410"/>
      <c r="QKH152" s="410"/>
      <c r="QKI152" s="410"/>
      <c r="QKJ152" s="410"/>
      <c r="QKK152" s="410"/>
      <c r="QKL152" s="410"/>
      <c r="QKM152" s="410"/>
      <c r="QKN152" s="410"/>
      <c r="QKO152" s="410"/>
      <c r="QKP152" s="410"/>
      <c r="QKQ152" s="410"/>
      <c r="QKR152" s="410"/>
      <c r="QKS152" s="410"/>
      <c r="QKT152" s="410"/>
      <c r="QKU152" s="410"/>
      <c r="QKV152" s="410"/>
      <c r="QKW152" s="410"/>
      <c r="QKX152" s="410"/>
      <c r="QKY152" s="410"/>
      <c r="QKZ152" s="410"/>
      <c r="QLA152" s="410"/>
      <c r="QLB152" s="410"/>
      <c r="QLC152" s="410"/>
      <c r="QLD152" s="410"/>
      <c r="QLE152" s="410"/>
      <c r="QLF152" s="410"/>
      <c r="QLG152" s="410"/>
      <c r="QLH152" s="410"/>
      <c r="QLI152" s="410"/>
      <c r="QLJ152" s="410"/>
      <c r="QLK152" s="410"/>
      <c r="QLL152" s="410"/>
      <c r="QLM152" s="410"/>
      <c r="QLN152" s="410"/>
      <c r="QLO152" s="410"/>
      <c r="QLP152" s="410"/>
      <c r="QLQ152" s="410"/>
      <c r="QLR152" s="410"/>
      <c r="QLS152" s="410"/>
      <c r="QLT152" s="410"/>
      <c r="QLU152" s="410"/>
      <c r="QLV152" s="410"/>
      <c r="QLW152" s="410"/>
      <c r="QLX152" s="410"/>
      <c r="QLY152" s="410"/>
      <c r="QLZ152" s="410"/>
      <c r="QMA152" s="410"/>
      <c r="QMB152" s="410"/>
      <c r="QMC152" s="410"/>
      <c r="QMD152" s="410"/>
      <c r="QME152" s="410"/>
      <c r="QMF152" s="410"/>
      <c r="QMG152" s="410"/>
      <c r="QMH152" s="410"/>
      <c r="QMI152" s="410"/>
      <c r="QMJ152" s="410"/>
      <c r="QMK152" s="410"/>
      <c r="QML152" s="410"/>
      <c r="QMM152" s="410"/>
      <c r="QMN152" s="410"/>
      <c r="QMO152" s="410"/>
      <c r="QMP152" s="410"/>
      <c r="QMQ152" s="410"/>
      <c r="QMR152" s="410"/>
      <c r="QMS152" s="410"/>
      <c r="QMT152" s="410"/>
      <c r="QMU152" s="410"/>
      <c r="QMV152" s="410"/>
      <c r="QMW152" s="410"/>
      <c r="QMX152" s="410"/>
      <c r="QMY152" s="410"/>
      <c r="QMZ152" s="410"/>
      <c r="QNA152" s="410"/>
      <c r="QNB152" s="410"/>
      <c r="QNC152" s="410"/>
      <c r="QND152" s="410"/>
      <c r="QNE152" s="410"/>
      <c r="QNF152" s="410"/>
      <c r="QNG152" s="410"/>
      <c r="QNH152" s="410"/>
      <c r="QNI152" s="410"/>
      <c r="QNJ152" s="410"/>
      <c r="QNK152" s="410"/>
      <c r="QNL152" s="410"/>
      <c r="QNM152" s="410"/>
      <c r="QNN152" s="410"/>
      <c r="QNO152" s="410"/>
      <c r="QNP152" s="410"/>
      <c r="QNQ152" s="410"/>
      <c r="QNR152" s="410"/>
      <c r="QNS152" s="410"/>
      <c r="QNT152" s="410"/>
      <c r="QNU152" s="410"/>
      <c r="QNV152" s="410"/>
      <c r="QNW152" s="410"/>
      <c r="QNX152" s="410"/>
      <c r="QNY152" s="410"/>
      <c r="QNZ152" s="410"/>
      <c r="QOA152" s="410"/>
      <c r="QOB152" s="410"/>
      <c r="QOC152" s="410"/>
      <c r="QOD152" s="410"/>
      <c r="QOE152" s="410"/>
      <c r="QOF152" s="410"/>
      <c r="QOG152" s="410"/>
      <c r="QOH152" s="410"/>
      <c r="QOI152" s="410"/>
      <c r="QOJ152" s="410"/>
      <c r="QOK152" s="410"/>
      <c r="QOL152" s="410"/>
      <c r="QOM152" s="410"/>
      <c r="QON152" s="410"/>
      <c r="QOO152" s="410"/>
      <c r="QOP152" s="410"/>
      <c r="QOQ152" s="410"/>
      <c r="QOR152" s="410"/>
      <c r="QOS152" s="410"/>
      <c r="QOT152" s="410"/>
      <c r="QOU152" s="410"/>
      <c r="QOV152" s="410"/>
      <c r="QOW152" s="410"/>
      <c r="QOX152" s="410"/>
      <c r="QOY152" s="410"/>
      <c r="QOZ152" s="410"/>
      <c r="QPA152" s="410"/>
      <c r="QPB152" s="410"/>
      <c r="QPC152" s="410"/>
      <c r="QPD152" s="410"/>
      <c r="QPE152" s="410"/>
      <c r="QPF152" s="410"/>
      <c r="QPG152" s="410"/>
      <c r="QPH152" s="410"/>
      <c r="QPI152" s="410"/>
      <c r="QPJ152" s="410"/>
      <c r="QPK152" s="410"/>
      <c r="QPL152" s="410"/>
      <c r="QPM152" s="410"/>
      <c r="QPN152" s="410"/>
      <c r="QPO152" s="410"/>
      <c r="QPP152" s="410"/>
      <c r="QPQ152" s="410"/>
      <c r="QPR152" s="410"/>
      <c r="QPS152" s="410"/>
      <c r="QPT152" s="410"/>
      <c r="QPU152" s="410"/>
      <c r="QPV152" s="410"/>
      <c r="QPW152" s="410"/>
      <c r="QPX152" s="410"/>
      <c r="QPY152" s="410"/>
      <c r="QPZ152" s="410"/>
      <c r="QQA152" s="410"/>
      <c r="QQB152" s="410"/>
      <c r="QQC152" s="410"/>
      <c r="QQD152" s="410"/>
      <c r="QQE152" s="410"/>
      <c r="QQF152" s="410"/>
      <c r="QQG152" s="410"/>
      <c r="QQH152" s="410"/>
      <c r="QQI152" s="410"/>
      <c r="QQJ152" s="410"/>
      <c r="QQK152" s="410"/>
      <c r="QQL152" s="410"/>
      <c r="QQM152" s="410"/>
      <c r="QQN152" s="410"/>
      <c r="QQO152" s="410"/>
      <c r="QQP152" s="410"/>
      <c r="QQQ152" s="410"/>
      <c r="QQR152" s="410"/>
      <c r="QQS152" s="410"/>
      <c r="QQT152" s="410"/>
      <c r="QQU152" s="410"/>
      <c r="QQV152" s="410"/>
      <c r="QQW152" s="410"/>
      <c r="QQX152" s="410"/>
      <c r="QQY152" s="410"/>
      <c r="QQZ152" s="410"/>
      <c r="QRA152" s="410"/>
      <c r="QRB152" s="410"/>
      <c r="QRC152" s="410"/>
      <c r="QRD152" s="410"/>
      <c r="QRE152" s="410"/>
      <c r="QRF152" s="410"/>
      <c r="QRG152" s="410"/>
      <c r="QRH152" s="410"/>
      <c r="QRI152" s="410"/>
      <c r="QRJ152" s="410"/>
      <c r="QRK152" s="410"/>
      <c r="QRL152" s="410"/>
      <c r="QRM152" s="410"/>
      <c r="QRN152" s="410"/>
      <c r="QRO152" s="410"/>
      <c r="QRP152" s="410"/>
      <c r="QRQ152" s="410"/>
      <c r="QRR152" s="410"/>
      <c r="QRS152" s="410"/>
      <c r="QRT152" s="410"/>
      <c r="QRU152" s="410"/>
      <c r="QRV152" s="410"/>
      <c r="QRW152" s="410"/>
      <c r="QRX152" s="410"/>
      <c r="QRY152" s="410"/>
      <c r="QRZ152" s="410"/>
      <c r="QSA152" s="410"/>
      <c r="QSB152" s="410"/>
      <c r="QSC152" s="410"/>
      <c r="QSD152" s="410"/>
      <c r="QSE152" s="410"/>
      <c r="QSF152" s="410"/>
      <c r="QSG152" s="410"/>
      <c r="QSH152" s="410"/>
      <c r="QSI152" s="410"/>
      <c r="QSJ152" s="410"/>
      <c r="QSK152" s="410"/>
      <c r="QSL152" s="410"/>
      <c r="QSM152" s="410"/>
      <c r="QSN152" s="410"/>
      <c r="QSO152" s="410"/>
      <c r="QSP152" s="410"/>
      <c r="QSQ152" s="410"/>
      <c r="QSR152" s="410"/>
      <c r="QSS152" s="410"/>
      <c r="QST152" s="410"/>
      <c r="QSU152" s="410"/>
      <c r="QSV152" s="410"/>
      <c r="QSW152" s="410"/>
      <c r="QSX152" s="410"/>
      <c r="QSY152" s="410"/>
      <c r="QSZ152" s="410"/>
      <c r="QTA152" s="410"/>
      <c r="QTB152" s="410"/>
      <c r="QTC152" s="410"/>
      <c r="QTD152" s="410"/>
      <c r="QTE152" s="410"/>
      <c r="QTF152" s="410"/>
      <c r="QTG152" s="410"/>
      <c r="QTH152" s="410"/>
      <c r="QTI152" s="410"/>
      <c r="QTJ152" s="410"/>
      <c r="QTK152" s="410"/>
      <c r="QTL152" s="410"/>
      <c r="QTM152" s="410"/>
      <c r="QTN152" s="410"/>
      <c r="QTO152" s="410"/>
      <c r="QTP152" s="410"/>
      <c r="QTQ152" s="410"/>
      <c r="QTR152" s="410"/>
      <c r="QTS152" s="410"/>
      <c r="QTT152" s="410"/>
      <c r="QTU152" s="410"/>
      <c r="QTV152" s="410"/>
      <c r="QTW152" s="410"/>
      <c r="QTX152" s="410"/>
      <c r="QTY152" s="410"/>
      <c r="QTZ152" s="410"/>
      <c r="QUA152" s="410"/>
      <c r="QUB152" s="410"/>
      <c r="QUC152" s="410"/>
      <c r="QUD152" s="410"/>
      <c r="QUE152" s="410"/>
      <c r="QUF152" s="410"/>
      <c r="QUG152" s="410"/>
      <c r="QUH152" s="410"/>
      <c r="QUI152" s="410"/>
      <c r="QUJ152" s="410"/>
      <c r="QUK152" s="410"/>
      <c r="QUL152" s="410"/>
      <c r="QUM152" s="410"/>
      <c r="QUN152" s="410"/>
      <c r="QUO152" s="410"/>
      <c r="QUP152" s="410"/>
      <c r="QUQ152" s="410"/>
      <c r="QUR152" s="410"/>
      <c r="QUS152" s="410"/>
      <c r="QUT152" s="410"/>
      <c r="QUU152" s="410"/>
      <c r="QUV152" s="410"/>
      <c r="QUW152" s="410"/>
      <c r="QUX152" s="410"/>
      <c r="QUY152" s="410"/>
      <c r="QUZ152" s="410"/>
      <c r="QVA152" s="410"/>
      <c r="QVB152" s="410"/>
      <c r="QVC152" s="410"/>
      <c r="QVD152" s="410"/>
      <c r="QVE152" s="410"/>
      <c r="QVF152" s="410"/>
      <c r="QVG152" s="410"/>
      <c r="QVH152" s="410"/>
      <c r="QVI152" s="410"/>
      <c r="QVJ152" s="410"/>
      <c r="QVK152" s="410"/>
      <c r="QVL152" s="410"/>
      <c r="QVM152" s="410"/>
      <c r="QVN152" s="410"/>
      <c r="QVO152" s="410"/>
      <c r="QVP152" s="410"/>
      <c r="QVQ152" s="410"/>
      <c r="QVR152" s="410"/>
      <c r="QVS152" s="410"/>
      <c r="QVT152" s="410"/>
      <c r="QVU152" s="410"/>
      <c r="QVV152" s="410"/>
      <c r="QVW152" s="410"/>
      <c r="QVX152" s="410"/>
      <c r="QVY152" s="410"/>
      <c r="QVZ152" s="410"/>
      <c r="QWA152" s="410"/>
      <c r="QWB152" s="410"/>
      <c r="QWC152" s="410"/>
      <c r="QWD152" s="410"/>
      <c r="QWE152" s="410"/>
      <c r="QWF152" s="410"/>
      <c r="QWG152" s="410"/>
      <c r="QWH152" s="410"/>
      <c r="QWI152" s="410"/>
      <c r="QWJ152" s="410"/>
      <c r="QWK152" s="410"/>
      <c r="QWL152" s="410"/>
      <c r="QWM152" s="410"/>
      <c r="QWN152" s="410"/>
      <c r="QWO152" s="410"/>
      <c r="QWP152" s="410"/>
      <c r="QWQ152" s="410"/>
      <c r="QWR152" s="410"/>
      <c r="QWS152" s="410"/>
      <c r="QWT152" s="410"/>
      <c r="QWU152" s="410"/>
      <c r="QWV152" s="410"/>
      <c r="QWW152" s="410"/>
      <c r="QWX152" s="410"/>
      <c r="QWY152" s="410"/>
      <c r="QWZ152" s="410"/>
      <c r="QXA152" s="410"/>
      <c r="QXB152" s="410"/>
      <c r="QXC152" s="410"/>
      <c r="QXD152" s="410"/>
      <c r="QXE152" s="410"/>
      <c r="QXF152" s="410"/>
      <c r="QXG152" s="410"/>
      <c r="QXH152" s="410"/>
      <c r="QXI152" s="410"/>
      <c r="QXJ152" s="410"/>
      <c r="QXK152" s="410"/>
      <c r="QXL152" s="410"/>
      <c r="QXM152" s="410"/>
      <c r="QXN152" s="410"/>
      <c r="QXO152" s="410"/>
      <c r="QXP152" s="410"/>
      <c r="QXQ152" s="410"/>
      <c r="QXR152" s="410"/>
      <c r="QXS152" s="410"/>
      <c r="QXT152" s="410"/>
      <c r="QXU152" s="410"/>
      <c r="QXV152" s="410"/>
      <c r="QXW152" s="410"/>
      <c r="QXX152" s="410"/>
      <c r="QXY152" s="410"/>
      <c r="QXZ152" s="410"/>
      <c r="QYA152" s="410"/>
      <c r="QYB152" s="410"/>
      <c r="QYC152" s="410"/>
      <c r="QYD152" s="410"/>
      <c r="QYE152" s="410"/>
      <c r="QYF152" s="410"/>
      <c r="QYG152" s="410"/>
      <c r="QYH152" s="410"/>
      <c r="QYI152" s="410"/>
      <c r="QYJ152" s="410"/>
      <c r="QYK152" s="410"/>
      <c r="QYL152" s="410"/>
      <c r="QYM152" s="410"/>
      <c r="QYN152" s="410"/>
      <c r="QYO152" s="410"/>
      <c r="QYP152" s="410"/>
      <c r="QYQ152" s="410"/>
      <c r="QYR152" s="410"/>
      <c r="QYS152" s="410"/>
      <c r="QYT152" s="410"/>
      <c r="QYU152" s="410"/>
      <c r="QYV152" s="410"/>
      <c r="QYW152" s="410"/>
      <c r="QYX152" s="410"/>
      <c r="QYY152" s="410"/>
      <c r="QYZ152" s="410"/>
      <c r="QZA152" s="410"/>
      <c r="QZB152" s="410"/>
      <c r="QZC152" s="410"/>
      <c r="QZD152" s="410"/>
      <c r="QZE152" s="410"/>
      <c r="QZF152" s="410"/>
      <c r="QZG152" s="410"/>
      <c r="QZH152" s="410"/>
      <c r="QZI152" s="410"/>
      <c r="QZJ152" s="410"/>
      <c r="QZK152" s="410"/>
      <c r="QZL152" s="410"/>
      <c r="QZM152" s="410"/>
      <c r="QZN152" s="410"/>
      <c r="QZO152" s="410"/>
      <c r="QZP152" s="410"/>
      <c r="QZQ152" s="410"/>
      <c r="QZR152" s="410"/>
      <c r="QZS152" s="410"/>
      <c r="QZT152" s="410"/>
      <c r="QZU152" s="410"/>
      <c r="QZV152" s="410"/>
      <c r="QZW152" s="410"/>
      <c r="QZX152" s="410"/>
      <c r="QZY152" s="410"/>
      <c r="QZZ152" s="410"/>
      <c r="RAA152" s="410"/>
      <c r="RAB152" s="410"/>
      <c r="RAC152" s="410"/>
      <c r="RAD152" s="410"/>
      <c r="RAE152" s="410"/>
      <c r="RAF152" s="410"/>
      <c r="RAG152" s="410"/>
      <c r="RAH152" s="410"/>
      <c r="RAI152" s="410"/>
      <c r="RAJ152" s="410"/>
      <c r="RAK152" s="410"/>
      <c r="RAL152" s="410"/>
      <c r="RAM152" s="410"/>
      <c r="RAN152" s="410"/>
      <c r="RAO152" s="410"/>
      <c r="RAP152" s="410"/>
      <c r="RAQ152" s="410"/>
      <c r="RAR152" s="410"/>
      <c r="RAS152" s="410"/>
      <c r="RAT152" s="410"/>
      <c r="RAU152" s="410"/>
      <c r="RAV152" s="410"/>
      <c r="RAW152" s="410"/>
      <c r="RAX152" s="410"/>
      <c r="RAY152" s="410"/>
      <c r="RAZ152" s="410"/>
      <c r="RBA152" s="410"/>
      <c r="RBB152" s="410"/>
      <c r="RBC152" s="410"/>
      <c r="RBD152" s="410"/>
      <c r="RBE152" s="410"/>
      <c r="RBF152" s="410"/>
      <c r="RBG152" s="410"/>
      <c r="RBH152" s="410"/>
      <c r="RBI152" s="410"/>
      <c r="RBJ152" s="410"/>
      <c r="RBK152" s="410"/>
      <c r="RBL152" s="410"/>
      <c r="RBM152" s="410"/>
      <c r="RBN152" s="410"/>
      <c r="RBO152" s="410"/>
      <c r="RBP152" s="410"/>
      <c r="RBQ152" s="410"/>
      <c r="RBR152" s="410"/>
      <c r="RBS152" s="410"/>
      <c r="RBT152" s="410"/>
      <c r="RBU152" s="410"/>
      <c r="RBV152" s="410"/>
      <c r="RBW152" s="410"/>
      <c r="RBX152" s="410"/>
      <c r="RBY152" s="410"/>
      <c r="RBZ152" s="410"/>
      <c r="RCA152" s="410"/>
      <c r="RCB152" s="410"/>
      <c r="RCC152" s="410"/>
      <c r="RCD152" s="410"/>
      <c r="RCE152" s="410"/>
      <c r="RCF152" s="410"/>
      <c r="RCG152" s="410"/>
      <c r="RCH152" s="410"/>
      <c r="RCI152" s="410"/>
      <c r="RCJ152" s="410"/>
      <c r="RCK152" s="410"/>
      <c r="RCL152" s="410"/>
      <c r="RCM152" s="410"/>
      <c r="RCN152" s="410"/>
      <c r="RCO152" s="410"/>
      <c r="RCP152" s="410"/>
      <c r="RCQ152" s="410"/>
      <c r="RCR152" s="410"/>
      <c r="RCS152" s="410"/>
      <c r="RCT152" s="410"/>
      <c r="RCU152" s="410"/>
      <c r="RCV152" s="410"/>
      <c r="RCW152" s="410"/>
      <c r="RCX152" s="410"/>
      <c r="RCY152" s="410"/>
      <c r="RCZ152" s="410"/>
      <c r="RDA152" s="410"/>
      <c r="RDB152" s="410"/>
      <c r="RDC152" s="410"/>
      <c r="RDD152" s="410"/>
      <c r="RDE152" s="410"/>
      <c r="RDF152" s="410"/>
      <c r="RDG152" s="410"/>
      <c r="RDH152" s="410"/>
      <c r="RDI152" s="410"/>
      <c r="RDJ152" s="410"/>
      <c r="RDK152" s="410"/>
      <c r="RDL152" s="410"/>
      <c r="RDM152" s="410"/>
      <c r="RDN152" s="410"/>
      <c r="RDO152" s="410"/>
      <c r="RDP152" s="410"/>
      <c r="RDQ152" s="410"/>
      <c r="RDR152" s="410"/>
      <c r="RDS152" s="410"/>
      <c r="RDT152" s="410"/>
      <c r="RDU152" s="410"/>
      <c r="RDV152" s="410"/>
      <c r="RDW152" s="410"/>
      <c r="RDX152" s="410"/>
      <c r="RDY152" s="410"/>
      <c r="RDZ152" s="410"/>
      <c r="REA152" s="410"/>
      <c r="REB152" s="410"/>
      <c r="REC152" s="410"/>
      <c r="RED152" s="410"/>
      <c r="REE152" s="410"/>
      <c r="REF152" s="410"/>
      <c r="REG152" s="410"/>
      <c r="REH152" s="410"/>
      <c r="REI152" s="410"/>
      <c r="REJ152" s="410"/>
      <c r="REK152" s="410"/>
      <c r="REL152" s="410"/>
      <c r="REM152" s="410"/>
      <c r="REN152" s="410"/>
      <c r="REO152" s="410"/>
      <c r="REP152" s="410"/>
      <c r="REQ152" s="410"/>
      <c r="RER152" s="410"/>
      <c r="RES152" s="410"/>
      <c r="RET152" s="410"/>
      <c r="REU152" s="410"/>
      <c r="REV152" s="410"/>
      <c r="REW152" s="410"/>
      <c r="REX152" s="410"/>
      <c r="REY152" s="410"/>
      <c r="REZ152" s="410"/>
      <c r="RFA152" s="410"/>
      <c r="RFB152" s="410"/>
      <c r="RFC152" s="410"/>
      <c r="RFD152" s="410"/>
      <c r="RFE152" s="410"/>
      <c r="RFF152" s="410"/>
      <c r="RFG152" s="410"/>
      <c r="RFH152" s="410"/>
      <c r="RFI152" s="410"/>
      <c r="RFJ152" s="410"/>
      <c r="RFK152" s="410"/>
      <c r="RFL152" s="410"/>
      <c r="RFM152" s="410"/>
      <c r="RFN152" s="410"/>
      <c r="RFO152" s="410"/>
      <c r="RFP152" s="410"/>
      <c r="RFQ152" s="410"/>
      <c r="RFR152" s="410"/>
      <c r="RFS152" s="410"/>
      <c r="RFT152" s="410"/>
      <c r="RFU152" s="410"/>
      <c r="RFV152" s="410"/>
      <c r="RFW152" s="410"/>
      <c r="RFX152" s="410"/>
      <c r="RFY152" s="410"/>
      <c r="RFZ152" s="410"/>
      <c r="RGA152" s="410"/>
      <c r="RGB152" s="410"/>
      <c r="RGC152" s="410"/>
      <c r="RGD152" s="410"/>
      <c r="RGE152" s="410"/>
      <c r="RGF152" s="410"/>
      <c r="RGG152" s="410"/>
      <c r="RGH152" s="410"/>
      <c r="RGI152" s="410"/>
      <c r="RGJ152" s="410"/>
      <c r="RGK152" s="410"/>
      <c r="RGL152" s="410"/>
      <c r="RGM152" s="410"/>
      <c r="RGN152" s="410"/>
      <c r="RGO152" s="410"/>
      <c r="RGP152" s="410"/>
      <c r="RGQ152" s="410"/>
      <c r="RGR152" s="410"/>
      <c r="RGS152" s="410"/>
      <c r="RGT152" s="410"/>
      <c r="RGU152" s="410"/>
      <c r="RGV152" s="410"/>
      <c r="RGW152" s="410"/>
      <c r="RGX152" s="410"/>
      <c r="RGY152" s="410"/>
      <c r="RGZ152" s="410"/>
      <c r="RHA152" s="410"/>
      <c r="RHB152" s="410"/>
      <c r="RHC152" s="410"/>
      <c r="RHD152" s="410"/>
      <c r="RHE152" s="410"/>
      <c r="RHF152" s="410"/>
      <c r="RHG152" s="410"/>
      <c r="RHH152" s="410"/>
      <c r="RHI152" s="410"/>
      <c r="RHJ152" s="410"/>
      <c r="RHK152" s="410"/>
      <c r="RHL152" s="410"/>
      <c r="RHM152" s="410"/>
      <c r="RHN152" s="410"/>
      <c r="RHO152" s="410"/>
      <c r="RHP152" s="410"/>
      <c r="RHQ152" s="410"/>
      <c r="RHR152" s="410"/>
      <c r="RHS152" s="410"/>
      <c r="RHT152" s="410"/>
      <c r="RHU152" s="410"/>
      <c r="RHV152" s="410"/>
      <c r="RHW152" s="410"/>
      <c r="RHX152" s="410"/>
      <c r="RHY152" s="410"/>
      <c r="RHZ152" s="410"/>
      <c r="RIA152" s="410"/>
      <c r="RIB152" s="410"/>
      <c r="RIC152" s="410"/>
      <c r="RID152" s="410"/>
      <c r="RIE152" s="410"/>
      <c r="RIF152" s="410"/>
      <c r="RIG152" s="410"/>
      <c r="RIH152" s="410"/>
      <c r="RII152" s="410"/>
      <c r="RIJ152" s="410"/>
      <c r="RIK152" s="410"/>
      <c r="RIL152" s="410"/>
      <c r="RIM152" s="410"/>
      <c r="RIN152" s="410"/>
      <c r="RIO152" s="410"/>
      <c r="RIP152" s="410"/>
      <c r="RIQ152" s="410"/>
      <c r="RIR152" s="410"/>
      <c r="RIS152" s="410"/>
      <c r="RIT152" s="410"/>
      <c r="RIU152" s="410"/>
      <c r="RIV152" s="410"/>
      <c r="RIW152" s="410"/>
      <c r="RIX152" s="410"/>
      <c r="RIY152" s="410"/>
      <c r="RIZ152" s="410"/>
      <c r="RJA152" s="410"/>
      <c r="RJB152" s="410"/>
      <c r="RJC152" s="410"/>
      <c r="RJD152" s="410"/>
      <c r="RJE152" s="410"/>
      <c r="RJF152" s="410"/>
      <c r="RJG152" s="410"/>
      <c r="RJH152" s="410"/>
      <c r="RJI152" s="410"/>
      <c r="RJJ152" s="410"/>
      <c r="RJK152" s="410"/>
      <c r="RJL152" s="410"/>
      <c r="RJM152" s="410"/>
      <c r="RJN152" s="410"/>
      <c r="RJO152" s="410"/>
      <c r="RJP152" s="410"/>
      <c r="RJQ152" s="410"/>
      <c r="RJR152" s="410"/>
      <c r="RJS152" s="410"/>
      <c r="RJT152" s="410"/>
      <c r="RJU152" s="410"/>
      <c r="RJV152" s="410"/>
      <c r="RJW152" s="410"/>
      <c r="RJX152" s="410"/>
      <c r="RJY152" s="410"/>
      <c r="RJZ152" s="410"/>
      <c r="RKA152" s="410"/>
      <c r="RKB152" s="410"/>
      <c r="RKC152" s="410"/>
      <c r="RKD152" s="410"/>
      <c r="RKE152" s="410"/>
      <c r="RKF152" s="410"/>
      <c r="RKG152" s="410"/>
      <c r="RKH152" s="410"/>
      <c r="RKI152" s="410"/>
      <c r="RKJ152" s="410"/>
      <c r="RKK152" s="410"/>
      <c r="RKL152" s="410"/>
      <c r="RKM152" s="410"/>
      <c r="RKN152" s="410"/>
      <c r="RKO152" s="410"/>
      <c r="RKP152" s="410"/>
      <c r="RKQ152" s="410"/>
      <c r="RKR152" s="410"/>
      <c r="RKS152" s="410"/>
      <c r="RKT152" s="410"/>
      <c r="RKU152" s="410"/>
      <c r="RKV152" s="410"/>
      <c r="RKW152" s="410"/>
      <c r="RKX152" s="410"/>
      <c r="RKY152" s="410"/>
      <c r="RKZ152" s="410"/>
      <c r="RLA152" s="410"/>
      <c r="RLB152" s="410"/>
      <c r="RLC152" s="410"/>
      <c r="RLD152" s="410"/>
      <c r="RLE152" s="410"/>
      <c r="RLF152" s="410"/>
      <c r="RLG152" s="410"/>
      <c r="RLH152" s="410"/>
      <c r="RLI152" s="410"/>
      <c r="RLJ152" s="410"/>
      <c r="RLK152" s="410"/>
      <c r="RLL152" s="410"/>
      <c r="RLM152" s="410"/>
      <c r="RLN152" s="410"/>
      <c r="RLO152" s="410"/>
      <c r="RLP152" s="410"/>
      <c r="RLQ152" s="410"/>
      <c r="RLR152" s="410"/>
      <c r="RLS152" s="410"/>
      <c r="RLT152" s="410"/>
      <c r="RLU152" s="410"/>
      <c r="RLV152" s="410"/>
      <c r="RLW152" s="410"/>
      <c r="RLX152" s="410"/>
      <c r="RLY152" s="410"/>
      <c r="RLZ152" s="410"/>
      <c r="RMA152" s="410"/>
      <c r="RMB152" s="410"/>
      <c r="RMC152" s="410"/>
      <c r="RMD152" s="410"/>
      <c r="RME152" s="410"/>
      <c r="RMF152" s="410"/>
      <c r="RMG152" s="410"/>
      <c r="RMH152" s="410"/>
      <c r="RMI152" s="410"/>
      <c r="RMJ152" s="410"/>
      <c r="RMK152" s="410"/>
      <c r="RML152" s="410"/>
      <c r="RMM152" s="410"/>
      <c r="RMN152" s="410"/>
      <c r="RMO152" s="410"/>
      <c r="RMP152" s="410"/>
      <c r="RMQ152" s="410"/>
      <c r="RMR152" s="410"/>
      <c r="RMS152" s="410"/>
      <c r="RMT152" s="410"/>
      <c r="RMU152" s="410"/>
      <c r="RMV152" s="410"/>
      <c r="RMW152" s="410"/>
      <c r="RMX152" s="410"/>
      <c r="RMY152" s="410"/>
      <c r="RMZ152" s="410"/>
      <c r="RNA152" s="410"/>
      <c r="RNB152" s="410"/>
      <c r="RNC152" s="410"/>
      <c r="RND152" s="410"/>
      <c r="RNE152" s="410"/>
      <c r="RNF152" s="410"/>
      <c r="RNG152" s="410"/>
      <c r="RNH152" s="410"/>
      <c r="RNI152" s="410"/>
      <c r="RNJ152" s="410"/>
      <c r="RNK152" s="410"/>
      <c r="RNL152" s="410"/>
      <c r="RNM152" s="410"/>
      <c r="RNN152" s="410"/>
      <c r="RNO152" s="410"/>
      <c r="RNP152" s="410"/>
      <c r="RNQ152" s="410"/>
      <c r="RNR152" s="410"/>
      <c r="RNS152" s="410"/>
      <c r="RNT152" s="410"/>
      <c r="RNU152" s="410"/>
      <c r="RNV152" s="410"/>
      <c r="RNW152" s="410"/>
      <c r="RNX152" s="410"/>
      <c r="RNY152" s="410"/>
      <c r="RNZ152" s="410"/>
      <c r="ROA152" s="410"/>
      <c r="ROB152" s="410"/>
      <c r="ROC152" s="410"/>
      <c r="ROD152" s="410"/>
      <c r="ROE152" s="410"/>
      <c r="ROF152" s="410"/>
      <c r="ROG152" s="410"/>
      <c r="ROH152" s="410"/>
      <c r="ROI152" s="410"/>
      <c r="ROJ152" s="410"/>
      <c r="ROK152" s="410"/>
      <c r="ROL152" s="410"/>
      <c r="ROM152" s="410"/>
      <c r="RON152" s="410"/>
      <c r="ROO152" s="410"/>
      <c r="ROP152" s="410"/>
      <c r="ROQ152" s="410"/>
      <c r="ROR152" s="410"/>
      <c r="ROS152" s="410"/>
      <c r="ROT152" s="410"/>
      <c r="ROU152" s="410"/>
      <c r="ROV152" s="410"/>
      <c r="ROW152" s="410"/>
      <c r="ROX152" s="410"/>
      <c r="ROY152" s="410"/>
      <c r="ROZ152" s="410"/>
      <c r="RPA152" s="410"/>
      <c r="RPB152" s="410"/>
      <c r="RPC152" s="410"/>
      <c r="RPD152" s="410"/>
      <c r="RPE152" s="410"/>
      <c r="RPF152" s="410"/>
      <c r="RPG152" s="410"/>
      <c r="RPH152" s="410"/>
      <c r="RPI152" s="410"/>
      <c r="RPJ152" s="410"/>
      <c r="RPK152" s="410"/>
      <c r="RPL152" s="410"/>
      <c r="RPM152" s="410"/>
      <c r="RPN152" s="410"/>
      <c r="RPO152" s="410"/>
      <c r="RPP152" s="410"/>
      <c r="RPQ152" s="410"/>
      <c r="RPR152" s="410"/>
      <c r="RPS152" s="410"/>
      <c r="RPT152" s="410"/>
      <c r="RPU152" s="410"/>
      <c r="RPV152" s="410"/>
      <c r="RPW152" s="410"/>
      <c r="RPX152" s="410"/>
      <c r="RPY152" s="410"/>
      <c r="RPZ152" s="410"/>
      <c r="RQA152" s="410"/>
      <c r="RQB152" s="410"/>
      <c r="RQC152" s="410"/>
      <c r="RQD152" s="410"/>
      <c r="RQE152" s="410"/>
      <c r="RQF152" s="410"/>
      <c r="RQG152" s="410"/>
      <c r="RQH152" s="410"/>
      <c r="RQI152" s="410"/>
      <c r="RQJ152" s="410"/>
      <c r="RQK152" s="410"/>
      <c r="RQL152" s="410"/>
      <c r="RQM152" s="410"/>
      <c r="RQN152" s="410"/>
      <c r="RQO152" s="410"/>
      <c r="RQP152" s="410"/>
      <c r="RQQ152" s="410"/>
      <c r="RQR152" s="410"/>
      <c r="RQS152" s="410"/>
      <c r="RQT152" s="410"/>
      <c r="RQU152" s="410"/>
      <c r="RQV152" s="410"/>
      <c r="RQW152" s="410"/>
      <c r="RQX152" s="410"/>
      <c r="RQY152" s="410"/>
      <c r="RQZ152" s="410"/>
      <c r="RRA152" s="410"/>
      <c r="RRB152" s="410"/>
      <c r="RRC152" s="410"/>
      <c r="RRD152" s="410"/>
      <c r="RRE152" s="410"/>
      <c r="RRF152" s="410"/>
      <c r="RRG152" s="410"/>
      <c r="RRH152" s="410"/>
      <c r="RRI152" s="410"/>
      <c r="RRJ152" s="410"/>
      <c r="RRK152" s="410"/>
      <c r="RRL152" s="410"/>
      <c r="RRM152" s="410"/>
      <c r="RRN152" s="410"/>
      <c r="RRO152" s="410"/>
      <c r="RRP152" s="410"/>
      <c r="RRQ152" s="410"/>
      <c r="RRR152" s="410"/>
      <c r="RRS152" s="410"/>
      <c r="RRT152" s="410"/>
      <c r="RRU152" s="410"/>
      <c r="RRV152" s="410"/>
      <c r="RRW152" s="410"/>
      <c r="RRX152" s="410"/>
      <c r="RRY152" s="410"/>
      <c r="RRZ152" s="410"/>
      <c r="RSA152" s="410"/>
      <c r="RSB152" s="410"/>
      <c r="RSC152" s="410"/>
      <c r="RSD152" s="410"/>
      <c r="RSE152" s="410"/>
      <c r="RSF152" s="410"/>
      <c r="RSG152" s="410"/>
      <c r="RSH152" s="410"/>
      <c r="RSI152" s="410"/>
      <c r="RSJ152" s="410"/>
      <c r="RSK152" s="410"/>
      <c r="RSL152" s="410"/>
      <c r="RSM152" s="410"/>
      <c r="RSN152" s="410"/>
      <c r="RSO152" s="410"/>
      <c r="RSP152" s="410"/>
      <c r="RSQ152" s="410"/>
      <c r="RSR152" s="410"/>
      <c r="RSS152" s="410"/>
      <c r="RST152" s="410"/>
      <c r="RSU152" s="410"/>
      <c r="RSV152" s="410"/>
      <c r="RSW152" s="410"/>
      <c r="RSX152" s="410"/>
      <c r="RSY152" s="410"/>
      <c r="RSZ152" s="410"/>
      <c r="RTA152" s="410"/>
      <c r="RTB152" s="410"/>
      <c r="RTC152" s="410"/>
      <c r="RTD152" s="410"/>
      <c r="RTE152" s="410"/>
      <c r="RTF152" s="410"/>
      <c r="RTG152" s="410"/>
      <c r="RTH152" s="410"/>
      <c r="RTI152" s="410"/>
      <c r="RTJ152" s="410"/>
      <c r="RTK152" s="410"/>
      <c r="RTL152" s="410"/>
      <c r="RTM152" s="410"/>
      <c r="RTN152" s="410"/>
      <c r="RTO152" s="410"/>
      <c r="RTP152" s="410"/>
      <c r="RTQ152" s="410"/>
      <c r="RTR152" s="410"/>
      <c r="RTS152" s="410"/>
      <c r="RTT152" s="410"/>
      <c r="RTU152" s="410"/>
      <c r="RTV152" s="410"/>
      <c r="RTW152" s="410"/>
      <c r="RTX152" s="410"/>
      <c r="RTY152" s="410"/>
      <c r="RTZ152" s="410"/>
      <c r="RUA152" s="410"/>
      <c r="RUB152" s="410"/>
      <c r="RUC152" s="410"/>
      <c r="RUD152" s="410"/>
      <c r="RUE152" s="410"/>
      <c r="RUF152" s="410"/>
      <c r="RUG152" s="410"/>
      <c r="RUH152" s="410"/>
      <c r="RUI152" s="410"/>
      <c r="RUJ152" s="410"/>
      <c r="RUK152" s="410"/>
      <c r="RUL152" s="410"/>
      <c r="RUM152" s="410"/>
      <c r="RUN152" s="410"/>
      <c r="RUO152" s="410"/>
      <c r="RUP152" s="410"/>
      <c r="RUQ152" s="410"/>
      <c r="RUR152" s="410"/>
      <c r="RUS152" s="410"/>
      <c r="RUT152" s="410"/>
      <c r="RUU152" s="410"/>
      <c r="RUV152" s="410"/>
      <c r="RUW152" s="410"/>
      <c r="RUX152" s="410"/>
      <c r="RUY152" s="410"/>
      <c r="RUZ152" s="410"/>
      <c r="RVA152" s="410"/>
      <c r="RVB152" s="410"/>
      <c r="RVC152" s="410"/>
      <c r="RVD152" s="410"/>
      <c r="RVE152" s="410"/>
      <c r="RVF152" s="410"/>
      <c r="RVG152" s="410"/>
      <c r="RVH152" s="410"/>
      <c r="RVI152" s="410"/>
      <c r="RVJ152" s="410"/>
      <c r="RVK152" s="410"/>
      <c r="RVL152" s="410"/>
      <c r="RVM152" s="410"/>
      <c r="RVN152" s="410"/>
      <c r="RVO152" s="410"/>
      <c r="RVP152" s="410"/>
      <c r="RVQ152" s="410"/>
      <c r="RVR152" s="410"/>
      <c r="RVS152" s="410"/>
      <c r="RVT152" s="410"/>
      <c r="RVU152" s="410"/>
      <c r="RVV152" s="410"/>
      <c r="RVW152" s="410"/>
      <c r="RVX152" s="410"/>
      <c r="RVY152" s="410"/>
      <c r="RVZ152" s="410"/>
      <c r="RWA152" s="410"/>
      <c r="RWB152" s="410"/>
      <c r="RWC152" s="410"/>
      <c r="RWD152" s="410"/>
      <c r="RWE152" s="410"/>
      <c r="RWF152" s="410"/>
      <c r="RWG152" s="410"/>
      <c r="RWH152" s="410"/>
      <c r="RWI152" s="410"/>
      <c r="RWJ152" s="410"/>
      <c r="RWK152" s="410"/>
      <c r="RWL152" s="410"/>
      <c r="RWM152" s="410"/>
      <c r="RWN152" s="410"/>
      <c r="RWO152" s="410"/>
      <c r="RWP152" s="410"/>
      <c r="RWQ152" s="410"/>
      <c r="RWR152" s="410"/>
      <c r="RWS152" s="410"/>
      <c r="RWT152" s="410"/>
      <c r="RWU152" s="410"/>
      <c r="RWV152" s="410"/>
      <c r="RWW152" s="410"/>
      <c r="RWX152" s="410"/>
      <c r="RWY152" s="410"/>
      <c r="RWZ152" s="410"/>
      <c r="RXA152" s="410"/>
      <c r="RXB152" s="410"/>
      <c r="RXC152" s="410"/>
      <c r="RXD152" s="410"/>
      <c r="RXE152" s="410"/>
      <c r="RXF152" s="410"/>
      <c r="RXG152" s="410"/>
      <c r="RXH152" s="410"/>
      <c r="RXI152" s="410"/>
      <c r="RXJ152" s="410"/>
      <c r="RXK152" s="410"/>
      <c r="RXL152" s="410"/>
      <c r="RXM152" s="410"/>
      <c r="RXN152" s="410"/>
      <c r="RXO152" s="410"/>
      <c r="RXP152" s="410"/>
      <c r="RXQ152" s="410"/>
      <c r="RXR152" s="410"/>
      <c r="RXS152" s="410"/>
      <c r="RXT152" s="410"/>
      <c r="RXU152" s="410"/>
      <c r="RXV152" s="410"/>
      <c r="RXW152" s="410"/>
      <c r="RXX152" s="410"/>
      <c r="RXY152" s="410"/>
      <c r="RXZ152" s="410"/>
      <c r="RYA152" s="410"/>
      <c r="RYB152" s="410"/>
      <c r="RYC152" s="410"/>
      <c r="RYD152" s="410"/>
      <c r="RYE152" s="410"/>
      <c r="RYF152" s="410"/>
      <c r="RYG152" s="410"/>
      <c r="RYH152" s="410"/>
      <c r="RYI152" s="410"/>
      <c r="RYJ152" s="410"/>
      <c r="RYK152" s="410"/>
      <c r="RYL152" s="410"/>
      <c r="RYM152" s="410"/>
      <c r="RYN152" s="410"/>
      <c r="RYO152" s="410"/>
      <c r="RYP152" s="410"/>
      <c r="RYQ152" s="410"/>
      <c r="RYR152" s="410"/>
      <c r="RYS152" s="410"/>
      <c r="RYT152" s="410"/>
      <c r="RYU152" s="410"/>
      <c r="RYV152" s="410"/>
      <c r="RYW152" s="410"/>
      <c r="RYX152" s="410"/>
      <c r="RYY152" s="410"/>
      <c r="RYZ152" s="410"/>
      <c r="RZA152" s="410"/>
      <c r="RZB152" s="410"/>
      <c r="RZC152" s="410"/>
      <c r="RZD152" s="410"/>
      <c r="RZE152" s="410"/>
      <c r="RZF152" s="410"/>
      <c r="RZG152" s="410"/>
      <c r="RZH152" s="410"/>
      <c r="RZI152" s="410"/>
      <c r="RZJ152" s="410"/>
      <c r="RZK152" s="410"/>
      <c r="RZL152" s="410"/>
      <c r="RZM152" s="410"/>
      <c r="RZN152" s="410"/>
      <c r="RZO152" s="410"/>
      <c r="RZP152" s="410"/>
      <c r="RZQ152" s="410"/>
      <c r="RZR152" s="410"/>
      <c r="RZS152" s="410"/>
      <c r="RZT152" s="410"/>
      <c r="RZU152" s="410"/>
      <c r="RZV152" s="410"/>
      <c r="RZW152" s="410"/>
      <c r="RZX152" s="410"/>
      <c r="RZY152" s="410"/>
      <c r="RZZ152" s="410"/>
      <c r="SAA152" s="410"/>
      <c r="SAB152" s="410"/>
      <c r="SAC152" s="410"/>
      <c r="SAD152" s="410"/>
      <c r="SAE152" s="410"/>
      <c r="SAF152" s="410"/>
      <c r="SAG152" s="410"/>
      <c r="SAH152" s="410"/>
      <c r="SAI152" s="410"/>
      <c r="SAJ152" s="410"/>
      <c r="SAK152" s="410"/>
      <c r="SAL152" s="410"/>
      <c r="SAM152" s="410"/>
      <c r="SAN152" s="410"/>
      <c r="SAO152" s="410"/>
      <c r="SAP152" s="410"/>
      <c r="SAQ152" s="410"/>
      <c r="SAR152" s="410"/>
      <c r="SAS152" s="410"/>
      <c r="SAT152" s="410"/>
      <c r="SAU152" s="410"/>
      <c r="SAV152" s="410"/>
      <c r="SAW152" s="410"/>
      <c r="SAX152" s="410"/>
      <c r="SAY152" s="410"/>
      <c r="SAZ152" s="410"/>
      <c r="SBA152" s="410"/>
      <c r="SBB152" s="410"/>
      <c r="SBC152" s="410"/>
      <c r="SBD152" s="410"/>
      <c r="SBE152" s="410"/>
      <c r="SBF152" s="410"/>
      <c r="SBG152" s="410"/>
      <c r="SBH152" s="410"/>
      <c r="SBI152" s="410"/>
      <c r="SBJ152" s="410"/>
      <c r="SBK152" s="410"/>
      <c r="SBL152" s="410"/>
      <c r="SBM152" s="410"/>
      <c r="SBN152" s="410"/>
      <c r="SBO152" s="410"/>
      <c r="SBP152" s="410"/>
      <c r="SBQ152" s="410"/>
      <c r="SBR152" s="410"/>
      <c r="SBS152" s="410"/>
      <c r="SBT152" s="410"/>
      <c r="SBU152" s="410"/>
      <c r="SBV152" s="410"/>
      <c r="SBW152" s="410"/>
      <c r="SBX152" s="410"/>
      <c r="SBY152" s="410"/>
      <c r="SBZ152" s="410"/>
      <c r="SCA152" s="410"/>
      <c r="SCB152" s="410"/>
      <c r="SCC152" s="410"/>
      <c r="SCD152" s="410"/>
      <c r="SCE152" s="410"/>
      <c r="SCF152" s="410"/>
      <c r="SCG152" s="410"/>
      <c r="SCH152" s="410"/>
      <c r="SCI152" s="410"/>
      <c r="SCJ152" s="410"/>
      <c r="SCK152" s="410"/>
      <c r="SCL152" s="410"/>
      <c r="SCM152" s="410"/>
      <c r="SCN152" s="410"/>
      <c r="SCO152" s="410"/>
      <c r="SCP152" s="410"/>
      <c r="SCQ152" s="410"/>
      <c r="SCR152" s="410"/>
      <c r="SCS152" s="410"/>
      <c r="SCT152" s="410"/>
      <c r="SCU152" s="410"/>
      <c r="SCV152" s="410"/>
      <c r="SCW152" s="410"/>
      <c r="SCX152" s="410"/>
      <c r="SCY152" s="410"/>
      <c r="SCZ152" s="410"/>
      <c r="SDA152" s="410"/>
      <c r="SDB152" s="410"/>
      <c r="SDC152" s="410"/>
      <c r="SDD152" s="410"/>
      <c r="SDE152" s="410"/>
      <c r="SDF152" s="410"/>
      <c r="SDG152" s="410"/>
      <c r="SDH152" s="410"/>
      <c r="SDI152" s="410"/>
      <c r="SDJ152" s="410"/>
      <c r="SDK152" s="410"/>
      <c r="SDL152" s="410"/>
      <c r="SDM152" s="410"/>
      <c r="SDN152" s="410"/>
      <c r="SDO152" s="410"/>
      <c r="SDP152" s="410"/>
      <c r="SDQ152" s="410"/>
      <c r="SDR152" s="410"/>
      <c r="SDS152" s="410"/>
      <c r="SDT152" s="410"/>
      <c r="SDU152" s="410"/>
      <c r="SDV152" s="410"/>
      <c r="SDW152" s="410"/>
      <c r="SDX152" s="410"/>
      <c r="SDY152" s="410"/>
      <c r="SDZ152" s="410"/>
      <c r="SEA152" s="410"/>
      <c r="SEB152" s="410"/>
      <c r="SEC152" s="410"/>
      <c r="SED152" s="410"/>
      <c r="SEE152" s="410"/>
      <c r="SEF152" s="410"/>
      <c r="SEG152" s="410"/>
      <c r="SEH152" s="410"/>
      <c r="SEI152" s="410"/>
      <c r="SEJ152" s="410"/>
      <c r="SEK152" s="410"/>
      <c r="SEL152" s="410"/>
      <c r="SEM152" s="410"/>
      <c r="SEN152" s="410"/>
      <c r="SEO152" s="410"/>
      <c r="SEP152" s="410"/>
      <c r="SEQ152" s="410"/>
      <c r="SER152" s="410"/>
      <c r="SES152" s="410"/>
      <c r="SET152" s="410"/>
      <c r="SEU152" s="410"/>
      <c r="SEV152" s="410"/>
      <c r="SEW152" s="410"/>
      <c r="SEX152" s="410"/>
      <c r="SEY152" s="410"/>
      <c r="SEZ152" s="410"/>
      <c r="SFA152" s="410"/>
      <c r="SFB152" s="410"/>
      <c r="SFC152" s="410"/>
      <c r="SFD152" s="410"/>
      <c r="SFE152" s="410"/>
      <c r="SFF152" s="410"/>
      <c r="SFG152" s="410"/>
      <c r="SFH152" s="410"/>
      <c r="SFI152" s="410"/>
      <c r="SFJ152" s="410"/>
      <c r="SFK152" s="410"/>
      <c r="SFL152" s="410"/>
      <c r="SFM152" s="410"/>
      <c r="SFN152" s="410"/>
      <c r="SFO152" s="410"/>
      <c r="SFP152" s="410"/>
      <c r="SFQ152" s="410"/>
      <c r="SFR152" s="410"/>
      <c r="SFS152" s="410"/>
      <c r="SFT152" s="410"/>
      <c r="SFU152" s="410"/>
      <c r="SFV152" s="410"/>
      <c r="SFW152" s="410"/>
      <c r="SFX152" s="410"/>
      <c r="SFY152" s="410"/>
      <c r="SFZ152" s="410"/>
      <c r="SGA152" s="410"/>
      <c r="SGB152" s="410"/>
      <c r="SGC152" s="410"/>
      <c r="SGD152" s="410"/>
      <c r="SGE152" s="410"/>
      <c r="SGF152" s="410"/>
      <c r="SGG152" s="410"/>
      <c r="SGH152" s="410"/>
      <c r="SGI152" s="410"/>
      <c r="SGJ152" s="410"/>
      <c r="SGK152" s="410"/>
      <c r="SGL152" s="410"/>
      <c r="SGM152" s="410"/>
      <c r="SGN152" s="410"/>
      <c r="SGO152" s="410"/>
      <c r="SGP152" s="410"/>
      <c r="SGQ152" s="410"/>
      <c r="SGR152" s="410"/>
      <c r="SGS152" s="410"/>
      <c r="SGT152" s="410"/>
      <c r="SGU152" s="410"/>
      <c r="SGV152" s="410"/>
      <c r="SGW152" s="410"/>
      <c r="SGX152" s="410"/>
      <c r="SGY152" s="410"/>
      <c r="SGZ152" s="410"/>
      <c r="SHA152" s="410"/>
      <c r="SHB152" s="410"/>
      <c r="SHC152" s="410"/>
      <c r="SHD152" s="410"/>
      <c r="SHE152" s="410"/>
      <c r="SHF152" s="410"/>
      <c r="SHG152" s="410"/>
      <c r="SHH152" s="410"/>
      <c r="SHI152" s="410"/>
      <c r="SHJ152" s="410"/>
      <c r="SHK152" s="410"/>
      <c r="SHL152" s="410"/>
      <c r="SHM152" s="410"/>
      <c r="SHN152" s="410"/>
      <c r="SHO152" s="410"/>
      <c r="SHP152" s="410"/>
      <c r="SHQ152" s="410"/>
      <c r="SHR152" s="410"/>
      <c r="SHS152" s="410"/>
      <c r="SHT152" s="410"/>
      <c r="SHU152" s="410"/>
      <c r="SHV152" s="410"/>
      <c r="SHW152" s="410"/>
      <c r="SHX152" s="410"/>
      <c r="SHY152" s="410"/>
      <c r="SHZ152" s="410"/>
      <c r="SIA152" s="410"/>
      <c r="SIB152" s="410"/>
      <c r="SIC152" s="410"/>
      <c r="SID152" s="410"/>
      <c r="SIE152" s="410"/>
      <c r="SIF152" s="410"/>
      <c r="SIG152" s="410"/>
      <c r="SIH152" s="410"/>
      <c r="SII152" s="410"/>
      <c r="SIJ152" s="410"/>
      <c r="SIK152" s="410"/>
      <c r="SIL152" s="410"/>
      <c r="SIM152" s="410"/>
      <c r="SIN152" s="410"/>
      <c r="SIO152" s="410"/>
      <c r="SIP152" s="410"/>
      <c r="SIQ152" s="410"/>
      <c r="SIR152" s="410"/>
      <c r="SIS152" s="410"/>
      <c r="SIT152" s="410"/>
      <c r="SIU152" s="410"/>
      <c r="SIV152" s="410"/>
      <c r="SIW152" s="410"/>
      <c r="SIX152" s="410"/>
      <c r="SIY152" s="410"/>
      <c r="SIZ152" s="410"/>
      <c r="SJA152" s="410"/>
      <c r="SJB152" s="410"/>
      <c r="SJC152" s="410"/>
      <c r="SJD152" s="410"/>
      <c r="SJE152" s="410"/>
      <c r="SJF152" s="410"/>
      <c r="SJG152" s="410"/>
      <c r="SJH152" s="410"/>
      <c r="SJI152" s="410"/>
      <c r="SJJ152" s="410"/>
      <c r="SJK152" s="410"/>
      <c r="SJL152" s="410"/>
      <c r="SJM152" s="410"/>
      <c r="SJN152" s="410"/>
      <c r="SJO152" s="410"/>
      <c r="SJP152" s="410"/>
      <c r="SJQ152" s="410"/>
      <c r="SJR152" s="410"/>
      <c r="SJS152" s="410"/>
      <c r="SJT152" s="410"/>
      <c r="SJU152" s="410"/>
      <c r="SJV152" s="410"/>
      <c r="SJW152" s="410"/>
      <c r="SJX152" s="410"/>
      <c r="SJY152" s="410"/>
      <c r="SJZ152" s="410"/>
      <c r="SKA152" s="410"/>
      <c r="SKB152" s="410"/>
      <c r="SKC152" s="410"/>
      <c r="SKD152" s="410"/>
      <c r="SKE152" s="410"/>
      <c r="SKF152" s="410"/>
      <c r="SKG152" s="410"/>
      <c r="SKH152" s="410"/>
      <c r="SKI152" s="410"/>
      <c r="SKJ152" s="410"/>
      <c r="SKK152" s="410"/>
      <c r="SKL152" s="410"/>
      <c r="SKM152" s="410"/>
      <c r="SKN152" s="410"/>
      <c r="SKO152" s="410"/>
      <c r="SKP152" s="410"/>
      <c r="SKQ152" s="410"/>
      <c r="SKR152" s="410"/>
      <c r="SKS152" s="410"/>
      <c r="SKT152" s="410"/>
      <c r="SKU152" s="410"/>
      <c r="SKV152" s="410"/>
      <c r="SKW152" s="410"/>
      <c r="SKX152" s="410"/>
      <c r="SKY152" s="410"/>
      <c r="SKZ152" s="410"/>
      <c r="SLA152" s="410"/>
      <c r="SLB152" s="410"/>
      <c r="SLC152" s="410"/>
      <c r="SLD152" s="410"/>
      <c r="SLE152" s="410"/>
      <c r="SLF152" s="410"/>
      <c r="SLG152" s="410"/>
      <c r="SLH152" s="410"/>
      <c r="SLI152" s="410"/>
      <c r="SLJ152" s="410"/>
      <c r="SLK152" s="410"/>
      <c r="SLL152" s="410"/>
      <c r="SLM152" s="410"/>
      <c r="SLN152" s="410"/>
      <c r="SLO152" s="410"/>
      <c r="SLP152" s="410"/>
      <c r="SLQ152" s="410"/>
      <c r="SLR152" s="410"/>
      <c r="SLS152" s="410"/>
      <c r="SLT152" s="410"/>
      <c r="SLU152" s="410"/>
      <c r="SLV152" s="410"/>
      <c r="SLW152" s="410"/>
      <c r="SLX152" s="410"/>
      <c r="SLY152" s="410"/>
      <c r="SLZ152" s="410"/>
      <c r="SMA152" s="410"/>
      <c r="SMB152" s="410"/>
      <c r="SMC152" s="410"/>
      <c r="SMD152" s="410"/>
      <c r="SME152" s="410"/>
      <c r="SMF152" s="410"/>
      <c r="SMG152" s="410"/>
      <c r="SMH152" s="410"/>
      <c r="SMI152" s="410"/>
      <c r="SMJ152" s="410"/>
      <c r="SMK152" s="410"/>
      <c r="SML152" s="410"/>
      <c r="SMM152" s="410"/>
      <c r="SMN152" s="410"/>
      <c r="SMO152" s="410"/>
      <c r="SMP152" s="410"/>
      <c r="SMQ152" s="410"/>
      <c r="SMR152" s="410"/>
      <c r="SMS152" s="410"/>
      <c r="SMT152" s="410"/>
      <c r="SMU152" s="410"/>
      <c r="SMV152" s="410"/>
      <c r="SMW152" s="410"/>
      <c r="SMX152" s="410"/>
      <c r="SMY152" s="410"/>
      <c r="SMZ152" s="410"/>
      <c r="SNA152" s="410"/>
      <c r="SNB152" s="410"/>
      <c r="SNC152" s="410"/>
      <c r="SND152" s="410"/>
      <c r="SNE152" s="410"/>
      <c r="SNF152" s="410"/>
      <c r="SNG152" s="410"/>
      <c r="SNH152" s="410"/>
      <c r="SNI152" s="410"/>
      <c r="SNJ152" s="410"/>
      <c r="SNK152" s="410"/>
      <c r="SNL152" s="410"/>
      <c r="SNM152" s="410"/>
      <c r="SNN152" s="410"/>
      <c r="SNO152" s="410"/>
      <c r="SNP152" s="410"/>
      <c r="SNQ152" s="410"/>
      <c r="SNR152" s="410"/>
      <c r="SNS152" s="410"/>
      <c r="SNT152" s="410"/>
      <c r="SNU152" s="410"/>
      <c r="SNV152" s="410"/>
      <c r="SNW152" s="410"/>
      <c r="SNX152" s="410"/>
      <c r="SNY152" s="410"/>
      <c r="SNZ152" s="410"/>
      <c r="SOA152" s="410"/>
      <c r="SOB152" s="410"/>
      <c r="SOC152" s="410"/>
      <c r="SOD152" s="410"/>
      <c r="SOE152" s="410"/>
      <c r="SOF152" s="410"/>
      <c r="SOG152" s="410"/>
      <c r="SOH152" s="410"/>
      <c r="SOI152" s="410"/>
      <c r="SOJ152" s="410"/>
      <c r="SOK152" s="410"/>
      <c r="SOL152" s="410"/>
      <c r="SOM152" s="410"/>
      <c r="SON152" s="410"/>
      <c r="SOO152" s="410"/>
      <c r="SOP152" s="410"/>
      <c r="SOQ152" s="410"/>
      <c r="SOR152" s="410"/>
      <c r="SOS152" s="410"/>
      <c r="SOT152" s="410"/>
      <c r="SOU152" s="410"/>
      <c r="SOV152" s="410"/>
      <c r="SOW152" s="410"/>
      <c r="SOX152" s="410"/>
      <c r="SOY152" s="410"/>
      <c r="SOZ152" s="410"/>
      <c r="SPA152" s="410"/>
      <c r="SPB152" s="410"/>
      <c r="SPC152" s="410"/>
      <c r="SPD152" s="410"/>
      <c r="SPE152" s="410"/>
      <c r="SPF152" s="410"/>
      <c r="SPG152" s="410"/>
      <c r="SPH152" s="410"/>
      <c r="SPI152" s="410"/>
      <c r="SPJ152" s="410"/>
      <c r="SPK152" s="410"/>
      <c r="SPL152" s="410"/>
      <c r="SPM152" s="410"/>
      <c r="SPN152" s="410"/>
      <c r="SPO152" s="410"/>
      <c r="SPP152" s="410"/>
      <c r="SPQ152" s="410"/>
      <c r="SPR152" s="410"/>
      <c r="SPS152" s="410"/>
      <c r="SPT152" s="410"/>
      <c r="SPU152" s="410"/>
      <c r="SPV152" s="410"/>
      <c r="SPW152" s="410"/>
      <c r="SPX152" s="410"/>
      <c r="SPY152" s="410"/>
      <c r="SPZ152" s="410"/>
      <c r="SQA152" s="410"/>
      <c r="SQB152" s="410"/>
      <c r="SQC152" s="410"/>
      <c r="SQD152" s="410"/>
      <c r="SQE152" s="410"/>
      <c r="SQF152" s="410"/>
      <c r="SQG152" s="410"/>
      <c r="SQH152" s="410"/>
      <c r="SQI152" s="410"/>
      <c r="SQJ152" s="410"/>
      <c r="SQK152" s="410"/>
      <c r="SQL152" s="410"/>
      <c r="SQM152" s="410"/>
      <c r="SQN152" s="410"/>
      <c r="SQO152" s="410"/>
      <c r="SQP152" s="410"/>
      <c r="SQQ152" s="410"/>
      <c r="SQR152" s="410"/>
      <c r="SQS152" s="410"/>
      <c r="SQT152" s="410"/>
      <c r="SQU152" s="410"/>
      <c r="SQV152" s="410"/>
      <c r="SQW152" s="410"/>
      <c r="SQX152" s="410"/>
      <c r="SQY152" s="410"/>
      <c r="SQZ152" s="410"/>
      <c r="SRA152" s="410"/>
      <c r="SRB152" s="410"/>
      <c r="SRC152" s="410"/>
      <c r="SRD152" s="410"/>
      <c r="SRE152" s="410"/>
      <c r="SRF152" s="410"/>
      <c r="SRG152" s="410"/>
      <c r="SRH152" s="410"/>
      <c r="SRI152" s="410"/>
      <c r="SRJ152" s="410"/>
      <c r="SRK152" s="410"/>
      <c r="SRL152" s="410"/>
      <c r="SRM152" s="410"/>
      <c r="SRN152" s="410"/>
      <c r="SRO152" s="410"/>
      <c r="SRP152" s="410"/>
      <c r="SRQ152" s="410"/>
      <c r="SRR152" s="410"/>
      <c r="SRS152" s="410"/>
      <c r="SRT152" s="410"/>
      <c r="SRU152" s="410"/>
      <c r="SRV152" s="410"/>
      <c r="SRW152" s="410"/>
      <c r="SRX152" s="410"/>
      <c r="SRY152" s="410"/>
      <c r="SRZ152" s="410"/>
      <c r="SSA152" s="410"/>
      <c r="SSB152" s="410"/>
      <c r="SSC152" s="410"/>
      <c r="SSD152" s="410"/>
      <c r="SSE152" s="410"/>
      <c r="SSF152" s="410"/>
      <c r="SSG152" s="410"/>
      <c r="SSH152" s="410"/>
      <c r="SSI152" s="410"/>
      <c r="SSJ152" s="410"/>
      <c r="SSK152" s="410"/>
      <c r="SSL152" s="410"/>
      <c r="SSM152" s="410"/>
      <c r="SSN152" s="410"/>
      <c r="SSO152" s="410"/>
      <c r="SSP152" s="410"/>
      <c r="SSQ152" s="410"/>
      <c r="SSR152" s="410"/>
      <c r="SSS152" s="410"/>
      <c r="SST152" s="410"/>
      <c r="SSU152" s="410"/>
      <c r="SSV152" s="410"/>
      <c r="SSW152" s="410"/>
      <c r="SSX152" s="410"/>
      <c r="SSY152" s="410"/>
      <c r="SSZ152" s="410"/>
      <c r="STA152" s="410"/>
      <c r="STB152" s="410"/>
      <c r="STC152" s="410"/>
      <c r="STD152" s="410"/>
      <c r="STE152" s="410"/>
      <c r="STF152" s="410"/>
      <c r="STG152" s="410"/>
      <c r="STH152" s="410"/>
      <c r="STI152" s="410"/>
      <c r="STJ152" s="410"/>
      <c r="STK152" s="410"/>
      <c r="STL152" s="410"/>
      <c r="STM152" s="410"/>
      <c r="STN152" s="410"/>
      <c r="STO152" s="410"/>
      <c r="STP152" s="410"/>
      <c r="STQ152" s="410"/>
      <c r="STR152" s="410"/>
      <c r="STS152" s="410"/>
      <c r="STT152" s="410"/>
      <c r="STU152" s="410"/>
      <c r="STV152" s="410"/>
      <c r="STW152" s="410"/>
      <c r="STX152" s="410"/>
      <c r="STY152" s="410"/>
      <c r="STZ152" s="410"/>
      <c r="SUA152" s="410"/>
      <c r="SUB152" s="410"/>
      <c r="SUC152" s="410"/>
      <c r="SUD152" s="410"/>
      <c r="SUE152" s="410"/>
      <c r="SUF152" s="410"/>
      <c r="SUG152" s="410"/>
      <c r="SUH152" s="410"/>
      <c r="SUI152" s="410"/>
      <c r="SUJ152" s="410"/>
      <c r="SUK152" s="410"/>
      <c r="SUL152" s="410"/>
      <c r="SUM152" s="410"/>
      <c r="SUN152" s="410"/>
      <c r="SUO152" s="410"/>
      <c r="SUP152" s="410"/>
      <c r="SUQ152" s="410"/>
      <c r="SUR152" s="410"/>
      <c r="SUS152" s="410"/>
      <c r="SUT152" s="410"/>
      <c r="SUU152" s="410"/>
      <c r="SUV152" s="410"/>
      <c r="SUW152" s="410"/>
      <c r="SUX152" s="410"/>
      <c r="SUY152" s="410"/>
      <c r="SUZ152" s="410"/>
      <c r="SVA152" s="410"/>
      <c r="SVB152" s="410"/>
      <c r="SVC152" s="410"/>
      <c r="SVD152" s="410"/>
      <c r="SVE152" s="410"/>
      <c r="SVF152" s="410"/>
      <c r="SVG152" s="410"/>
      <c r="SVH152" s="410"/>
      <c r="SVI152" s="410"/>
      <c r="SVJ152" s="410"/>
      <c r="SVK152" s="410"/>
      <c r="SVL152" s="410"/>
      <c r="SVM152" s="410"/>
      <c r="SVN152" s="410"/>
      <c r="SVO152" s="410"/>
      <c r="SVP152" s="410"/>
      <c r="SVQ152" s="410"/>
      <c r="SVR152" s="410"/>
      <c r="SVS152" s="410"/>
      <c r="SVT152" s="410"/>
      <c r="SVU152" s="410"/>
      <c r="SVV152" s="410"/>
      <c r="SVW152" s="410"/>
      <c r="SVX152" s="410"/>
      <c r="SVY152" s="410"/>
      <c r="SVZ152" s="410"/>
      <c r="SWA152" s="410"/>
      <c r="SWB152" s="410"/>
      <c r="SWC152" s="410"/>
      <c r="SWD152" s="410"/>
      <c r="SWE152" s="410"/>
      <c r="SWF152" s="410"/>
      <c r="SWG152" s="410"/>
      <c r="SWH152" s="410"/>
      <c r="SWI152" s="410"/>
      <c r="SWJ152" s="410"/>
      <c r="SWK152" s="410"/>
      <c r="SWL152" s="410"/>
      <c r="SWM152" s="410"/>
      <c r="SWN152" s="410"/>
      <c r="SWO152" s="410"/>
      <c r="SWP152" s="410"/>
      <c r="SWQ152" s="410"/>
      <c r="SWR152" s="410"/>
      <c r="SWS152" s="410"/>
      <c r="SWT152" s="410"/>
      <c r="SWU152" s="410"/>
      <c r="SWV152" s="410"/>
      <c r="SWW152" s="410"/>
      <c r="SWX152" s="410"/>
      <c r="SWY152" s="410"/>
      <c r="SWZ152" s="410"/>
      <c r="SXA152" s="410"/>
      <c r="SXB152" s="410"/>
      <c r="SXC152" s="410"/>
      <c r="SXD152" s="410"/>
      <c r="SXE152" s="410"/>
      <c r="SXF152" s="410"/>
      <c r="SXG152" s="410"/>
      <c r="SXH152" s="410"/>
      <c r="SXI152" s="410"/>
      <c r="SXJ152" s="410"/>
      <c r="SXK152" s="410"/>
      <c r="SXL152" s="410"/>
      <c r="SXM152" s="410"/>
      <c r="SXN152" s="410"/>
      <c r="SXO152" s="410"/>
      <c r="SXP152" s="410"/>
      <c r="SXQ152" s="410"/>
      <c r="SXR152" s="410"/>
      <c r="SXS152" s="410"/>
      <c r="SXT152" s="410"/>
      <c r="SXU152" s="410"/>
      <c r="SXV152" s="410"/>
      <c r="SXW152" s="410"/>
      <c r="SXX152" s="410"/>
      <c r="SXY152" s="410"/>
      <c r="SXZ152" s="410"/>
      <c r="SYA152" s="410"/>
      <c r="SYB152" s="410"/>
      <c r="SYC152" s="410"/>
      <c r="SYD152" s="410"/>
      <c r="SYE152" s="410"/>
      <c r="SYF152" s="410"/>
      <c r="SYG152" s="410"/>
      <c r="SYH152" s="410"/>
      <c r="SYI152" s="410"/>
      <c r="SYJ152" s="410"/>
      <c r="SYK152" s="410"/>
      <c r="SYL152" s="410"/>
      <c r="SYM152" s="410"/>
      <c r="SYN152" s="410"/>
      <c r="SYO152" s="410"/>
      <c r="SYP152" s="410"/>
      <c r="SYQ152" s="410"/>
      <c r="SYR152" s="410"/>
      <c r="SYS152" s="410"/>
      <c r="SYT152" s="410"/>
      <c r="SYU152" s="410"/>
      <c r="SYV152" s="410"/>
      <c r="SYW152" s="410"/>
      <c r="SYX152" s="410"/>
      <c r="SYY152" s="410"/>
      <c r="SYZ152" s="410"/>
      <c r="SZA152" s="410"/>
      <c r="SZB152" s="410"/>
      <c r="SZC152" s="410"/>
      <c r="SZD152" s="410"/>
      <c r="SZE152" s="410"/>
      <c r="SZF152" s="410"/>
      <c r="SZG152" s="410"/>
      <c r="SZH152" s="410"/>
      <c r="SZI152" s="410"/>
      <c r="SZJ152" s="410"/>
      <c r="SZK152" s="410"/>
      <c r="SZL152" s="410"/>
      <c r="SZM152" s="410"/>
      <c r="SZN152" s="410"/>
      <c r="SZO152" s="410"/>
      <c r="SZP152" s="410"/>
      <c r="SZQ152" s="410"/>
      <c r="SZR152" s="410"/>
      <c r="SZS152" s="410"/>
      <c r="SZT152" s="410"/>
      <c r="SZU152" s="410"/>
      <c r="SZV152" s="410"/>
      <c r="SZW152" s="410"/>
      <c r="SZX152" s="410"/>
      <c r="SZY152" s="410"/>
      <c r="SZZ152" s="410"/>
      <c r="TAA152" s="410"/>
      <c r="TAB152" s="410"/>
      <c r="TAC152" s="410"/>
      <c r="TAD152" s="410"/>
      <c r="TAE152" s="410"/>
      <c r="TAF152" s="410"/>
      <c r="TAG152" s="410"/>
      <c r="TAH152" s="410"/>
      <c r="TAI152" s="410"/>
      <c r="TAJ152" s="410"/>
      <c r="TAK152" s="410"/>
      <c r="TAL152" s="410"/>
      <c r="TAM152" s="410"/>
      <c r="TAN152" s="410"/>
      <c r="TAO152" s="410"/>
      <c r="TAP152" s="410"/>
      <c r="TAQ152" s="410"/>
      <c r="TAR152" s="410"/>
      <c r="TAS152" s="410"/>
      <c r="TAT152" s="410"/>
      <c r="TAU152" s="410"/>
      <c r="TAV152" s="410"/>
      <c r="TAW152" s="410"/>
      <c r="TAX152" s="410"/>
      <c r="TAY152" s="410"/>
      <c r="TAZ152" s="410"/>
      <c r="TBA152" s="410"/>
      <c r="TBB152" s="410"/>
      <c r="TBC152" s="410"/>
      <c r="TBD152" s="410"/>
      <c r="TBE152" s="410"/>
      <c r="TBF152" s="410"/>
      <c r="TBG152" s="410"/>
      <c r="TBH152" s="410"/>
      <c r="TBI152" s="410"/>
      <c r="TBJ152" s="410"/>
      <c r="TBK152" s="410"/>
      <c r="TBL152" s="410"/>
      <c r="TBM152" s="410"/>
      <c r="TBN152" s="410"/>
      <c r="TBO152" s="410"/>
      <c r="TBP152" s="410"/>
      <c r="TBQ152" s="410"/>
      <c r="TBR152" s="410"/>
      <c r="TBS152" s="410"/>
      <c r="TBT152" s="410"/>
      <c r="TBU152" s="410"/>
      <c r="TBV152" s="410"/>
      <c r="TBW152" s="410"/>
      <c r="TBX152" s="410"/>
      <c r="TBY152" s="410"/>
      <c r="TBZ152" s="410"/>
      <c r="TCA152" s="410"/>
      <c r="TCB152" s="410"/>
      <c r="TCC152" s="410"/>
      <c r="TCD152" s="410"/>
      <c r="TCE152" s="410"/>
      <c r="TCF152" s="410"/>
      <c r="TCG152" s="410"/>
      <c r="TCH152" s="410"/>
      <c r="TCI152" s="410"/>
      <c r="TCJ152" s="410"/>
      <c r="TCK152" s="410"/>
      <c r="TCL152" s="410"/>
      <c r="TCM152" s="410"/>
      <c r="TCN152" s="410"/>
      <c r="TCO152" s="410"/>
      <c r="TCP152" s="410"/>
      <c r="TCQ152" s="410"/>
      <c r="TCR152" s="410"/>
      <c r="TCS152" s="410"/>
      <c r="TCT152" s="410"/>
      <c r="TCU152" s="410"/>
      <c r="TCV152" s="410"/>
      <c r="TCW152" s="410"/>
      <c r="TCX152" s="410"/>
      <c r="TCY152" s="410"/>
      <c r="TCZ152" s="410"/>
      <c r="TDA152" s="410"/>
      <c r="TDB152" s="410"/>
      <c r="TDC152" s="410"/>
      <c r="TDD152" s="410"/>
      <c r="TDE152" s="410"/>
      <c r="TDF152" s="410"/>
      <c r="TDG152" s="410"/>
      <c r="TDH152" s="410"/>
      <c r="TDI152" s="410"/>
      <c r="TDJ152" s="410"/>
      <c r="TDK152" s="410"/>
      <c r="TDL152" s="410"/>
      <c r="TDM152" s="410"/>
      <c r="TDN152" s="410"/>
      <c r="TDO152" s="410"/>
      <c r="TDP152" s="410"/>
      <c r="TDQ152" s="410"/>
      <c r="TDR152" s="410"/>
      <c r="TDS152" s="410"/>
      <c r="TDT152" s="410"/>
      <c r="TDU152" s="410"/>
      <c r="TDV152" s="410"/>
      <c r="TDW152" s="410"/>
      <c r="TDX152" s="410"/>
      <c r="TDY152" s="410"/>
      <c r="TDZ152" s="410"/>
      <c r="TEA152" s="410"/>
      <c r="TEB152" s="410"/>
      <c r="TEC152" s="410"/>
      <c r="TED152" s="410"/>
      <c r="TEE152" s="410"/>
      <c r="TEF152" s="410"/>
      <c r="TEG152" s="410"/>
      <c r="TEH152" s="410"/>
      <c r="TEI152" s="410"/>
      <c r="TEJ152" s="410"/>
      <c r="TEK152" s="410"/>
      <c r="TEL152" s="410"/>
      <c r="TEM152" s="410"/>
      <c r="TEN152" s="410"/>
      <c r="TEO152" s="410"/>
      <c r="TEP152" s="410"/>
      <c r="TEQ152" s="410"/>
      <c r="TER152" s="410"/>
      <c r="TES152" s="410"/>
      <c r="TET152" s="410"/>
      <c r="TEU152" s="410"/>
      <c r="TEV152" s="410"/>
      <c r="TEW152" s="410"/>
      <c r="TEX152" s="410"/>
      <c r="TEY152" s="410"/>
      <c r="TEZ152" s="410"/>
      <c r="TFA152" s="410"/>
      <c r="TFB152" s="410"/>
      <c r="TFC152" s="410"/>
      <c r="TFD152" s="410"/>
      <c r="TFE152" s="410"/>
      <c r="TFF152" s="410"/>
      <c r="TFG152" s="410"/>
      <c r="TFH152" s="410"/>
      <c r="TFI152" s="410"/>
      <c r="TFJ152" s="410"/>
      <c r="TFK152" s="410"/>
      <c r="TFL152" s="410"/>
      <c r="TFM152" s="410"/>
      <c r="TFN152" s="410"/>
      <c r="TFO152" s="410"/>
      <c r="TFP152" s="410"/>
      <c r="TFQ152" s="410"/>
      <c r="TFR152" s="410"/>
      <c r="TFS152" s="410"/>
      <c r="TFT152" s="410"/>
      <c r="TFU152" s="410"/>
      <c r="TFV152" s="410"/>
      <c r="TFW152" s="410"/>
      <c r="TFX152" s="410"/>
      <c r="TFY152" s="410"/>
      <c r="TFZ152" s="410"/>
      <c r="TGA152" s="410"/>
      <c r="TGB152" s="410"/>
      <c r="TGC152" s="410"/>
      <c r="TGD152" s="410"/>
      <c r="TGE152" s="410"/>
      <c r="TGF152" s="410"/>
      <c r="TGG152" s="410"/>
      <c r="TGH152" s="410"/>
      <c r="TGI152" s="410"/>
      <c r="TGJ152" s="410"/>
      <c r="TGK152" s="410"/>
      <c r="TGL152" s="410"/>
      <c r="TGM152" s="410"/>
      <c r="TGN152" s="410"/>
      <c r="TGO152" s="410"/>
      <c r="TGP152" s="410"/>
      <c r="TGQ152" s="410"/>
      <c r="TGR152" s="410"/>
      <c r="TGS152" s="410"/>
      <c r="TGT152" s="410"/>
      <c r="TGU152" s="410"/>
      <c r="TGV152" s="410"/>
      <c r="TGW152" s="410"/>
      <c r="TGX152" s="410"/>
      <c r="TGY152" s="410"/>
      <c r="TGZ152" s="410"/>
      <c r="THA152" s="410"/>
      <c r="THB152" s="410"/>
      <c r="THC152" s="410"/>
      <c r="THD152" s="410"/>
      <c r="THE152" s="410"/>
      <c r="THF152" s="410"/>
      <c r="THG152" s="410"/>
      <c r="THH152" s="410"/>
      <c r="THI152" s="410"/>
      <c r="THJ152" s="410"/>
      <c r="THK152" s="410"/>
      <c r="THL152" s="410"/>
      <c r="THM152" s="410"/>
      <c r="THN152" s="410"/>
      <c r="THO152" s="410"/>
      <c r="THP152" s="410"/>
      <c r="THQ152" s="410"/>
      <c r="THR152" s="410"/>
      <c r="THS152" s="410"/>
      <c r="THT152" s="410"/>
      <c r="THU152" s="410"/>
      <c r="THV152" s="410"/>
      <c r="THW152" s="410"/>
      <c r="THX152" s="410"/>
      <c r="THY152" s="410"/>
      <c r="THZ152" s="410"/>
      <c r="TIA152" s="410"/>
      <c r="TIB152" s="410"/>
      <c r="TIC152" s="410"/>
      <c r="TID152" s="410"/>
      <c r="TIE152" s="410"/>
      <c r="TIF152" s="410"/>
      <c r="TIG152" s="410"/>
      <c r="TIH152" s="410"/>
      <c r="TII152" s="410"/>
      <c r="TIJ152" s="410"/>
      <c r="TIK152" s="410"/>
      <c r="TIL152" s="410"/>
      <c r="TIM152" s="410"/>
      <c r="TIN152" s="410"/>
      <c r="TIO152" s="410"/>
      <c r="TIP152" s="410"/>
      <c r="TIQ152" s="410"/>
      <c r="TIR152" s="410"/>
      <c r="TIS152" s="410"/>
      <c r="TIT152" s="410"/>
      <c r="TIU152" s="410"/>
      <c r="TIV152" s="410"/>
      <c r="TIW152" s="410"/>
      <c r="TIX152" s="410"/>
      <c r="TIY152" s="410"/>
      <c r="TIZ152" s="410"/>
      <c r="TJA152" s="410"/>
      <c r="TJB152" s="410"/>
      <c r="TJC152" s="410"/>
      <c r="TJD152" s="410"/>
      <c r="TJE152" s="410"/>
      <c r="TJF152" s="410"/>
      <c r="TJG152" s="410"/>
      <c r="TJH152" s="410"/>
      <c r="TJI152" s="410"/>
      <c r="TJJ152" s="410"/>
      <c r="TJK152" s="410"/>
      <c r="TJL152" s="410"/>
      <c r="TJM152" s="410"/>
      <c r="TJN152" s="410"/>
      <c r="TJO152" s="410"/>
      <c r="TJP152" s="410"/>
      <c r="TJQ152" s="410"/>
      <c r="TJR152" s="410"/>
      <c r="TJS152" s="410"/>
      <c r="TJT152" s="410"/>
      <c r="TJU152" s="410"/>
      <c r="TJV152" s="410"/>
      <c r="TJW152" s="410"/>
      <c r="TJX152" s="410"/>
      <c r="TJY152" s="410"/>
      <c r="TJZ152" s="410"/>
      <c r="TKA152" s="410"/>
      <c r="TKB152" s="410"/>
      <c r="TKC152" s="410"/>
      <c r="TKD152" s="410"/>
      <c r="TKE152" s="410"/>
      <c r="TKF152" s="410"/>
      <c r="TKG152" s="410"/>
      <c r="TKH152" s="410"/>
      <c r="TKI152" s="410"/>
      <c r="TKJ152" s="410"/>
      <c r="TKK152" s="410"/>
      <c r="TKL152" s="410"/>
      <c r="TKM152" s="410"/>
      <c r="TKN152" s="410"/>
      <c r="TKO152" s="410"/>
      <c r="TKP152" s="410"/>
      <c r="TKQ152" s="410"/>
      <c r="TKR152" s="410"/>
      <c r="TKS152" s="410"/>
      <c r="TKT152" s="410"/>
      <c r="TKU152" s="410"/>
      <c r="TKV152" s="410"/>
      <c r="TKW152" s="410"/>
      <c r="TKX152" s="410"/>
      <c r="TKY152" s="410"/>
      <c r="TKZ152" s="410"/>
      <c r="TLA152" s="410"/>
      <c r="TLB152" s="410"/>
      <c r="TLC152" s="410"/>
      <c r="TLD152" s="410"/>
      <c r="TLE152" s="410"/>
      <c r="TLF152" s="410"/>
      <c r="TLG152" s="410"/>
      <c r="TLH152" s="410"/>
      <c r="TLI152" s="410"/>
      <c r="TLJ152" s="410"/>
      <c r="TLK152" s="410"/>
      <c r="TLL152" s="410"/>
      <c r="TLM152" s="410"/>
      <c r="TLN152" s="410"/>
      <c r="TLO152" s="410"/>
      <c r="TLP152" s="410"/>
      <c r="TLQ152" s="410"/>
      <c r="TLR152" s="410"/>
      <c r="TLS152" s="410"/>
      <c r="TLT152" s="410"/>
      <c r="TLU152" s="410"/>
      <c r="TLV152" s="410"/>
      <c r="TLW152" s="410"/>
      <c r="TLX152" s="410"/>
      <c r="TLY152" s="410"/>
      <c r="TLZ152" s="410"/>
      <c r="TMA152" s="410"/>
      <c r="TMB152" s="410"/>
      <c r="TMC152" s="410"/>
      <c r="TMD152" s="410"/>
      <c r="TME152" s="410"/>
      <c r="TMF152" s="410"/>
      <c r="TMG152" s="410"/>
      <c r="TMH152" s="410"/>
      <c r="TMI152" s="410"/>
      <c r="TMJ152" s="410"/>
      <c r="TMK152" s="410"/>
      <c r="TML152" s="410"/>
      <c r="TMM152" s="410"/>
      <c r="TMN152" s="410"/>
      <c r="TMO152" s="410"/>
      <c r="TMP152" s="410"/>
      <c r="TMQ152" s="410"/>
      <c r="TMR152" s="410"/>
      <c r="TMS152" s="410"/>
      <c r="TMT152" s="410"/>
      <c r="TMU152" s="410"/>
      <c r="TMV152" s="410"/>
      <c r="TMW152" s="410"/>
      <c r="TMX152" s="410"/>
      <c r="TMY152" s="410"/>
      <c r="TMZ152" s="410"/>
      <c r="TNA152" s="410"/>
      <c r="TNB152" s="410"/>
      <c r="TNC152" s="410"/>
      <c r="TND152" s="410"/>
      <c r="TNE152" s="410"/>
      <c r="TNF152" s="410"/>
      <c r="TNG152" s="410"/>
      <c r="TNH152" s="410"/>
      <c r="TNI152" s="410"/>
      <c r="TNJ152" s="410"/>
      <c r="TNK152" s="410"/>
      <c r="TNL152" s="410"/>
      <c r="TNM152" s="410"/>
      <c r="TNN152" s="410"/>
      <c r="TNO152" s="410"/>
      <c r="TNP152" s="410"/>
      <c r="TNQ152" s="410"/>
      <c r="TNR152" s="410"/>
      <c r="TNS152" s="410"/>
      <c r="TNT152" s="410"/>
      <c r="TNU152" s="410"/>
      <c r="TNV152" s="410"/>
      <c r="TNW152" s="410"/>
      <c r="TNX152" s="410"/>
      <c r="TNY152" s="410"/>
      <c r="TNZ152" s="410"/>
      <c r="TOA152" s="410"/>
      <c r="TOB152" s="410"/>
      <c r="TOC152" s="410"/>
      <c r="TOD152" s="410"/>
      <c r="TOE152" s="410"/>
      <c r="TOF152" s="410"/>
      <c r="TOG152" s="410"/>
      <c r="TOH152" s="410"/>
      <c r="TOI152" s="410"/>
      <c r="TOJ152" s="410"/>
      <c r="TOK152" s="410"/>
      <c r="TOL152" s="410"/>
      <c r="TOM152" s="410"/>
      <c r="TON152" s="410"/>
      <c r="TOO152" s="410"/>
      <c r="TOP152" s="410"/>
      <c r="TOQ152" s="410"/>
      <c r="TOR152" s="410"/>
      <c r="TOS152" s="410"/>
      <c r="TOT152" s="410"/>
      <c r="TOU152" s="410"/>
      <c r="TOV152" s="410"/>
      <c r="TOW152" s="410"/>
      <c r="TOX152" s="410"/>
      <c r="TOY152" s="410"/>
      <c r="TOZ152" s="410"/>
      <c r="TPA152" s="410"/>
      <c r="TPB152" s="410"/>
      <c r="TPC152" s="410"/>
      <c r="TPD152" s="410"/>
      <c r="TPE152" s="410"/>
      <c r="TPF152" s="410"/>
      <c r="TPG152" s="410"/>
      <c r="TPH152" s="410"/>
      <c r="TPI152" s="410"/>
      <c r="TPJ152" s="410"/>
      <c r="TPK152" s="410"/>
      <c r="TPL152" s="410"/>
      <c r="TPM152" s="410"/>
      <c r="TPN152" s="410"/>
      <c r="TPO152" s="410"/>
      <c r="TPP152" s="410"/>
      <c r="TPQ152" s="410"/>
      <c r="TPR152" s="410"/>
      <c r="TPS152" s="410"/>
      <c r="TPT152" s="410"/>
      <c r="TPU152" s="410"/>
      <c r="TPV152" s="410"/>
      <c r="TPW152" s="410"/>
      <c r="TPX152" s="410"/>
      <c r="TPY152" s="410"/>
      <c r="TPZ152" s="410"/>
      <c r="TQA152" s="410"/>
      <c r="TQB152" s="410"/>
      <c r="TQC152" s="410"/>
      <c r="TQD152" s="410"/>
      <c r="TQE152" s="410"/>
      <c r="TQF152" s="410"/>
      <c r="TQG152" s="410"/>
      <c r="TQH152" s="410"/>
      <c r="TQI152" s="410"/>
      <c r="TQJ152" s="410"/>
      <c r="TQK152" s="410"/>
      <c r="TQL152" s="410"/>
      <c r="TQM152" s="410"/>
      <c r="TQN152" s="410"/>
      <c r="TQO152" s="410"/>
      <c r="TQP152" s="410"/>
      <c r="TQQ152" s="410"/>
      <c r="TQR152" s="410"/>
      <c r="TQS152" s="410"/>
      <c r="TQT152" s="410"/>
      <c r="TQU152" s="410"/>
      <c r="TQV152" s="410"/>
      <c r="TQW152" s="410"/>
      <c r="TQX152" s="410"/>
      <c r="TQY152" s="410"/>
      <c r="TQZ152" s="410"/>
      <c r="TRA152" s="410"/>
      <c r="TRB152" s="410"/>
      <c r="TRC152" s="410"/>
      <c r="TRD152" s="410"/>
      <c r="TRE152" s="410"/>
      <c r="TRF152" s="410"/>
      <c r="TRG152" s="410"/>
      <c r="TRH152" s="410"/>
      <c r="TRI152" s="410"/>
      <c r="TRJ152" s="410"/>
      <c r="TRK152" s="410"/>
      <c r="TRL152" s="410"/>
      <c r="TRM152" s="410"/>
      <c r="TRN152" s="410"/>
      <c r="TRO152" s="410"/>
      <c r="TRP152" s="410"/>
      <c r="TRQ152" s="410"/>
      <c r="TRR152" s="410"/>
      <c r="TRS152" s="410"/>
      <c r="TRT152" s="410"/>
      <c r="TRU152" s="410"/>
      <c r="TRV152" s="410"/>
      <c r="TRW152" s="410"/>
      <c r="TRX152" s="410"/>
      <c r="TRY152" s="410"/>
      <c r="TRZ152" s="410"/>
      <c r="TSA152" s="410"/>
      <c r="TSB152" s="410"/>
      <c r="TSC152" s="410"/>
      <c r="TSD152" s="410"/>
      <c r="TSE152" s="410"/>
      <c r="TSF152" s="410"/>
      <c r="TSG152" s="410"/>
      <c r="TSH152" s="410"/>
      <c r="TSI152" s="410"/>
      <c r="TSJ152" s="410"/>
      <c r="TSK152" s="410"/>
      <c r="TSL152" s="410"/>
      <c r="TSM152" s="410"/>
      <c r="TSN152" s="410"/>
      <c r="TSO152" s="410"/>
      <c r="TSP152" s="410"/>
      <c r="TSQ152" s="410"/>
      <c r="TSR152" s="410"/>
      <c r="TSS152" s="410"/>
      <c r="TST152" s="410"/>
      <c r="TSU152" s="410"/>
      <c r="TSV152" s="410"/>
      <c r="TSW152" s="410"/>
      <c r="TSX152" s="410"/>
      <c r="TSY152" s="410"/>
      <c r="TSZ152" s="410"/>
      <c r="TTA152" s="410"/>
      <c r="TTB152" s="410"/>
      <c r="TTC152" s="410"/>
      <c r="TTD152" s="410"/>
      <c r="TTE152" s="410"/>
      <c r="TTF152" s="410"/>
      <c r="TTG152" s="410"/>
      <c r="TTH152" s="410"/>
      <c r="TTI152" s="410"/>
      <c r="TTJ152" s="410"/>
      <c r="TTK152" s="410"/>
      <c r="TTL152" s="410"/>
      <c r="TTM152" s="410"/>
      <c r="TTN152" s="410"/>
      <c r="TTO152" s="410"/>
      <c r="TTP152" s="410"/>
      <c r="TTQ152" s="410"/>
      <c r="TTR152" s="410"/>
      <c r="TTS152" s="410"/>
      <c r="TTT152" s="410"/>
      <c r="TTU152" s="410"/>
      <c r="TTV152" s="410"/>
      <c r="TTW152" s="410"/>
      <c r="TTX152" s="410"/>
      <c r="TTY152" s="410"/>
      <c r="TTZ152" s="410"/>
      <c r="TUA152" s="410"/>
      <c r="TUB152" s="410"/>
      <c r="TUC152" s="410"/>
      <c r="TUD152" s="410"/>
      <c r="TUE152" s="410"/>
      <c r="TUF152" s="410"/>
      <c r="TUG152" s="410"/>
      <c r="TUH152" s="410"/>
      <c r="TUI152" s="410"/>
      <c r="TUJ152" s="410"/>
      <c r="TUK152" s="410"/>
      <c r="TUL152" s="410"/>
      <c r="TUM152" s="410"/>
      <c r="TUN152" s="410"/>
      <c r="TUO152" s="410"/>
      <c r="TUP152" s="410"/>
      <c r="TUQ152" s="410"/>
      <c r="TUR152" s="410"/>
      <c r="TUS152" s="410"/>
      <c r="TUT152" s="410"/>
      <c r="TUU152" s="410"/>
      <c r="TUV152" s="410"/>
      <c r="TUW152" s="410"/>
      <c r="TUX152" s="410"/>
      <c r="TUY152" s="410"/>
      <c r="TUZ152" s="410"/>
      <c r="TVA152" s="410"/>
      <c r="TVB152" s="410"/>
      <c r="TVC152" s="410"/>
      <c r="TVD152" s="410"/>
      <c r="TVE152" s="410"/>
      <c r="TVF152" s="410"/>
      <c r="TVG152" s="410"/>
      <c r="TVH152" s="410"/>
      <c r="TVI152" s="410"/>
      <c r="TVJ152" s="410"/>
      <c r="TVK152" s="410"/>
      <c r="TVL152" s="410"/>
      <c r="TVM152" s="410"/>
      <c r="TVN152" s="410"/>
      <c r="TVO152" s="410"/>
      <c r="TVP152" s="410"/>
      <c r="TVQ152" s="410"/>
      <c r="TVR152" s="410"/>
      <c r="TVS152" s="410"/>
      <c r="TVT152" s="410"/>
      <c r="TVU152" s="410"/>
      <c r="TVV152" s="410"/>
      <c r="TVW152" s="410"/>
      <c r="TVX152" s="410"/>
      <c r="TVY152" s="410"/>
      <c r="TVZ152" s="410"/>
      <c r="TWA152" s="410"/>
      <c r="TWB152" s="410"/>
      <c r="TWC152" s="410"/>
      <c r="TWD152" s="410"/>
      <c r="TWE152" s="410"/>
      <c r="TWF152" s="410"/>
      <c r="TWG152" s="410"/>
      <c r="TWH152" s="410"/>
      <c r="TWI152" s="410"/>
      <c r="TWJ152" s="410"/>
      <c r="TWK152" s="410"/>
      <c r="TWL152" s="410"/>
      <c r="TWM152" s="410"/>
      <c r="TWN152" s="410"/>
      <c r="TWO152" s="410"/>
      <c r="TWP152" s="410"/>
      <c r="TWQ152" s="410"/>
      <c r="TWR152" s="410"/>
      <c r="TWS152" s="410"/>
      <c r="TWT152" s="410"/>
      <c r="TWU152" s="410"/>
      <c r="TWV152" s="410"/>
      <c r="TWW152" s="410"/>
      <c r="TWX152" s="410"/>
      <c r="TWY152" s="410"/>
      <c r="TWZ152" s="410"/>
      <c r="TXA152" s="410"/>
      <c r="TXB152" s="410"/>
      <c r="TXC152" s="410"/>
      <c r="TXD152" s="410"/>
      <c r="TXE152" s="410"/>
      <c r="TXF152" s="410"/>
      <c r="TXG152" s="410"/>
      <c r="TXH152" s="410"/>
      <c r="TXI152" s="410"/>
      <c r="TXJ152" s="410"/>
      <c r="TXK152" s="410"/>
      <c r="TXL152" s="410"/>
      <c r="TXM152" s="410"/>
      <c r="TXN152" s="410"/>
      <c r="TXO152" s="410"/>
      <c r="TXP152" s="410"/>
      <c r="TXQ152" s="410"/>
      <c r="TXR152" s="410"/>
      <c r="TXS152" s="410"/>
      <c r="TXT152" s="410"/>
      <c r="TXU152" s="410"/>
      <c r="TXV152" s="410"/>
      <c r="TXW152" s="410"/>
      <c r="TXX152" s="410"/>
      <c r="TXY152" s="410"/>
      <c r="TXZ152" s="410"/>
      <c r="TYA152" s="410"/>
      <c r="TYB152" s="410"/>
      <c r="TYC152" s="410"/>
      <c r="TYD152" s="410"/>
      <c r="TYE152" s="410"/>
      <c r="TYF152" s="410"/>
      <c r="TYG152" s="410"/>
      <c r="TYH152" s="410"/>
      <c r="TYI152" s="410"/>
      <c r="TYJ152" s="410"/>
      <c r="TYK152" s="410"/>
      <c r="TYL152" s="410"/>
      <c r="TYM152" s="410"/>
      <c r="TYN152" s="410"/>
      <c r="TYO152" s="410"/>
      <c r="TYP152" s="410"/>
      <c r="TYQ152" s="410"/>
      <c r="TYR152" s="410"/>
      <c r="TYS152" s="410"/>
      <c r="TYT152" s="410"/>
      <c r="TYU152" s="410"/>
      <c r="TYV152" s="410"/>
      <c r="TYW152" s="410"/>
      <c r="TYX152" s="410"/>
      <c r="TYY152" s="410"/>
      <c r="TYZ152" s="410"/>
      <c r="TZA152" s="410"/>
      <c r="TZB152" s="410"/>
      <c r="TZC152" s="410"/>
      <c r="TZD152" s="410"/>
      <c r="TZE152" s="410"/>
      <c r="TZF152" s="410"/>
      <c r="TZG152" s="410"/>
      <c r="TZH152" s="410"/>
      <c r="TZI152" s="410"/>
      <c r="TZJ152" s="410"/>
      <c r="TZK152" s="410"/>
      <c r="TZL152" s="410"/>
      <c r="TZM152" s="410"/>
      <c r="TZN152" s="410"/>
      <c r="TZO152" s="410"/>
      <c r="TZP152" s="410"/>
      <c r="TZQ152" s="410"/>
      <c r="TZR152" s="410"/>
      <c r="TZS152" s="410"/>
      <c r="TZT152" s="410"/>
      <c r="TZU152" s="410"/>
      <c r="TZV152" s="410"/>
      <c r="TZW152" s="410"/>
      <c r="TZX152" s="410"/>
      <c r="TZY152" s="410"/>
      <c r="TZZ152" s="410"/>
      <c r="UAA152" s="410"/>
      <c r="UAB152" s="410"/>
      <c r="UAC152" s="410"/>
      <c r="UAD152" s="410"/>
      <c r="UAE152" s="410"/>
      <c r="UAF152" s="410"/>
      <c r="UAG152" s="410"/>
      <c r="UAH152" s="410"/>
      <c r="UAI152" s="410"/>
      <c r="UAJ152" s="410"/>
      <c r="UAK152" s="410"/>
      <c r="UAL152" s="410"/>
      <c r="UAM152" s="410"/>
      <c r="UAN152" s="410"/>
      <c r="UAO152" s="410"/>
      <c r="UAP152" s="410"/>
      <c r="UAQ152" s="410"/>
      <c r="UAR152" s="410"/>
      <c r="UAS152" s="410"/>
      <c r="UAT152" s="410"/>
      <c r="UAU152" s="410"/>
      <c r="UAV152" s="410"/>
      <c r="UAW152" s="410"/>
      <c r="UAX152" s="410"/>
      <c r="UAY152" s="410"/>
      <c r="UAZ152" s="410"/>
      <c r="UBA152" s="410"/>
      <c r="UBB152" s="410"/>
      <c r="UBC152" s="410"/>
      <c r="UBD152" s="410"/>
      <c r="UBE152" s="410"/>
      <c r="UBF152" s="410"/>
      <c r="UBG152" s="410"/>
      <c r="UBH152" s="410"/>
      <c r="UBI152" s="410"/>
      <c r="UBJ152" s="410"/>
      <c r="UBK152" s="410"/>
      <c r="UBL152" s="410"/>
      <c r="UBM152" s="410"/>
      <c r="UBN152" s="410"/>
      <c r="UBO152" s="410"/>
      <c r="UBP152" s="410"/>
      <c r="UBQ152" s="410"/>
      <c r="UBR152" s="410"/>
      <c r="UBS152" s="410"/>
      <c r="UBT152" s="410"/>
      <c r="UBU152" s="410"/>
      <c r="UBV152" s="410"/>
      <c r="UBW152" s="410"/>
      <c r="UBX152" s="410"/>
      <c r="UBY152" s="410"/>
      <c r="UBZ152" s="410"/>
      <c r="UCA152" s="410"/>
      <c r="UCB152" s="410"/>
      <c r="UCC152" s="410"/>
      <c r="UCD152" s="410"/>
      <c r="UCE152" s="410"/>
      <c r="UCF152" s="410"/>
      <c r="UCG152" s="410"/>
      <c r="UCH152" s="410"/>
      <c r="UCI152" s="410"/>
      <c r="UCJ152" s="410"/>
      <c r="UCK152" s="410"/>
      <c r="UCL152" s="410"/>
      <c r="UCM152" s="410"/>
      <c r="UCN152" s="410"/>
      <c r="UCO152" s="410"/>
      <c r="UCP152" s="410"/>
      <c r="UCQ152" s="410"/>
      <c r="UCR152" s="410"/>
      <c r="UCS152" s="410"/>
      <c r="UCT152" s="410"/>
      <c r="UCU152" s="410"/>
      <c r="UCV152" s="410"/>
      <c r="UCW152" s="410"/>
      <c r="UCX152" s="410"/>
      <c r="UCY152" s="410"/>
      <c r="UCZ152" s="410"/>
      <c r="UDA152" s="410"/>
      <c r="UDB152" s="410"/>
      <c r="UDC152" s="410"/>
      <c r="UDD152" s="410"/>
      <c r="UDE152" s="410"/>
      <c r="UDF152" s="410"/>
      <c r="UDG152" s="410"/>
      <c r="UDH152" s="410"/>
      <c r="UDI152" s="410"/>
      <c r="UDJ152" s="410"/>
      <c r="UDK152" s="410"/>
      <c r="UDL152" s="410"/>
      <c r="UDM152" s="410"/>
      <c r="UDN152" s="410"/>
      <c r="UDO152" s="410"/>
      <c r="UDP152" s="410"/>
      <c r="UDQ152" s="410"/>
      <c r="UDR152" s="410"/>
      <c r="UDS152" s="410"/>
      <c r="UDT152" s="410"/>
      <c r="UDU152" s="410"/>
      <c r="UDV152" s="410"/>
      <c r="UDW152" s="410"/>
      <c r="UDX152" s="410"/>
      <c r="UDY152" s="410"/>
      <c r="UDZ152" s="410"/>
      <c r="UEA152" s="410"/>
      <c r="UEB152" s="410"/>
      <c r="UEC152" s="410"/>
      <c r="UED152" s="410"/>
      <c r="UEE152" s="410"/>
      <c r="UEF152" s="410"/>
      <c r="UEG152" s="410"/>
      <c r="UEH152" s="410"/>
      <c r="UEI152" s="410"/>
      <c r="UEJ152" s="410"/>
      <c r="UEK152" s="410"/>
      <c r="UEL152" s="410"/>
      <c r="UEM152" s="410"/>
      <c r="UEN152" s="410"/>
      <c r="UEO152" s="410"/>
      <c r="UEP152" s="410"/>
      <c r="UEQ152" s="410"/>
      <c r="UER152" s="410"/>
      <c r="UES152" s="410"/>
      <c r="UET152" s="410"/>
      <c r="UEU152" s="410"/>
      <c r="UEV152" s="410"/>
      <c r="UEW152" s="410"/>
      <c r="UEX152" s="410"/>
      <c r="UEY152" s="410"/>
      <c r="UEZ152" s="410"/>
      <c r="UFA152" s="410"/>
      <c r="UFB152" s="410"/>
      <c r="UFC152" s="410"/>
      <c r="UFD152" s="410"/>
      <c r="UFE152" s="410"/>
      <c r="UFF152" s="410"/>
      <c r="UFG152" s="410"/>
      <c r="UFH152" s="410"/>
      <c r="UFI152" s="410"/>
      <c r="UFJ152" s="410"/>
      <c r="UFK152" s="410"/>
      <c r="UFL152" s="410"/>
      <c r="UFM152" s="410"/>
      <c r="UFN152" s="410"/>
      <c r="UFO152" s="410"/>
      <c r="UFP152" s="410"/>
      <c r="UFQ152" s="410"/>
      <c r="UFR152" s="410"/>
      <c r="UFS152" s="410"/>
      <c r="UFT152" s="410"/>
      <c r="UFU152" s="410"/>
      <c r="UFV152" s="410"/>
      <c r="UFW152" s="410"/>
      <c r="UFX152" s="410"/>
      <c r="UFY152" s="410"/>
      <c r="UFZ152" s="410"/>
      <c r="UGA152" s="410"/>
      <c r="UGB152" s="410"/>
      <c r="UGC152" s="410"/>
      <c r="UGD152" s="410"/>
      <c r="UGE152" s="410"/>
      <c r="UGF152" s="410"/>
      <c r="UGG152" s="410"/>
      <c r="UGH152" s="410"/>
      <c r="UGI152" s="410"/>
      <c r="UGJ152" s="410"/>
      <c r="UGK152" s="410"/>
      <c r="UGL152" s="410"/>
      <c r="UGM152" s="410"/>
      <c r="UGN152" s="410"/>
      <c r="UGO152" s="410"/>
      <c r="UGP152" s="410"/>
      <c r="UGQ152" s="410"/>
      <c r="UGR152" s="410"/>
      <c r="UGS152" s="410"/>
      <c r="UGT152" s="410"/>
      <c r="UGU152" s="410"/>
      <c r="UGV152" s="410"/>
      <c r="UGW152" s="410"/>
      <c r="UGX152" s="410"/>
      <c r="UGY152" s="410"/>
      <c r="UGZ152" s="410"/>
      <c r="UHA152" s="410"/>
      <c r="UHB152" s="410"/>
      <c r="UHC152" s="410"/>
      <c r="UHD152" s="410"/>
      <c r="UHE152" s="410"/>
      <c r="UHF152" s="410"/>
      <c r="UHG152" s="410"/>
      <c r="UHH152" s="410"/>
      <c r="UHI152" s="410"/>
      <c r="UHJ152" s="410"/>
      <c r="UHK152" s="410"/>
      <c r="UHL152" s="410"/>
      <c r="UHM152" s="410"/>
      <c r="UHN152" s="410"/>
      <c r="UHO152" s="410"/>
      <c r="UHP152" s="410"/>
      <c r="UHQ152" s="410"/>
      <c r="UHR152" s="410"/>
      <c r="UHS152" s="410"/>
      <c r="UHT152" s="410"/>
      <c r="UHU152" s="410"/>
      <c r="UHV152" s="410"/>
      <c r="UHW152" s="410"/>
      <c r="UHX152" s="410"/>
      <c r="UHY152" s="410"/>
      <c r="UHZ152" s="410"/>
      <c r="UIA152" s="410"/>
      <c r="UIB152" s="410"/>
      <c r="UIC152" s="410"/>
      <c r="UID152" s="410"/>
      <c r="UIE152" s="410"/>
      <c r="UIF152" s="410"/>
      <c r="UIG152" s="410"/>
      <c r="UIH152" s="410"/>
      <c r="UII152" s="410"/>
      <c r="UIJ152" s="410"/>
      <c r="UIK152" s="410"/>
      <c r="UIL152" s="410"/>
      <c r="UIM152" s="410"/>
      <c r="UIN152" s="410"/>
      <c r="UIO152" s="410"/>
      <c r="UIP152" s="410"/>
      <c r="UIQ152" s="410"/>
      <c r="UIR152" s="410"/>
      <c r="UIS152" s="410"/>
      <c r="UIT152" s="410"/>
      <c r="UIU152" s="410"/>
      <c r="UIV152" s="410"/>
      <c r="UIW152" s="410"/>
      <c r="UIX152" s="410"/>
      <c r="UIY152" s="410"/>
      <c r="UIZ152" s="410"/>
      <c r="UJA152" s="410"/>
      <c r="UJB152" s="410"/>
      <c r="UJC152" s="410"/>
      <c r="UJD152" s="410"/>
      <c r="UJE152" s="410"/>
      <c r="UJF152" s="410"/>
      <c r="UJG152" s="410"/>
      <c r="UJH152" s="410"/>
      <c r="UJI152" s="410"/>
      <c r="UJJ152" s="410"/>
      <c r="UJK152" s="410"/>
      <c r="UJL152" s="410"/>
      <c r="UJM152" s="410"/>
      <c r="UJN152" s="410"/>
      <c r="UJO152" s="410"/>
      <c r="UJP152" s="410"/>
      <c r="UJQ152" s="410"/>
      <c r="UJR152" s="410"/>
      <c r="UJS152" s="410"/>
      <c r="UJT152" s="410"/>
      <c r="UJU152" s="410"/>
      <c r="UJV152" s="410"/>
      <c r="UJW152" s="410"/>
      <c r="UJX152" s="410"/>
      <c r="UJY152" s="410"/>
      <c r="UJZ152" s="410"/>
      <c r="UKA152" s="410"/>
      <c r="UKB152" s="410"/>
      <c r="UKC152" s="410"/>
      <c r="UKD152" s="410"/>
      <c r="UKE152" s="410"/>
      <c r="UKF152" s="410"/>
      <c r="UKG152" s="410"/>
      <c r="UKH152" s="410"/>
      <c r="UKI152" s="410"/>
      <c r="UKJ152" s="410"/>
      <c r="UKK152" s="410"/>
      <c r="UKL152" s="410"/>
      <c r="UKM152" s="410"/>
      <c r="UKN152" s="410"/>
      <c r="UKO152" s="410"/>
      <c r="UKP152" s="410"/>
      <c r="UKQ152" s="410"/>
      <c r="UKR152" s="410"/>
      <c r="UKS152" s="410"/>
      <c r="UKT152" s="410"/>
      <c r="UKU152" s="410"/>
      <c r="UKV152" s="410"/>
      <c r="UKW152" s="410"/>
      <c r="UKX152" s="410"/>
      <c r="UKY152" s="410"/>
      <c r="UKZ152" s="410"/>
      <c r="ULA152" s="410"/>
      <c r="ULB152" s="410"/>
      <c r="ULC152" s="410"/>
      <c r="ULD152" s="410"/>
      <c r="ULE152" s="410"/>
      <c r="ULF152" s="410"/>
      <c r="ULG152" s="410"/>
      <c r="ULH152" s="410"/>
      <c r="ULI152" s="410"/>
      <c r="ULJ152" s="410"/>
      <c r="ULK152" s="410"/>
      <c r="ULL152" s="410"/>
      <c r="ULM152" s="410"/>
      <c r="ULN152" s="410"/>
      <c r="ULO152" s="410"/>
      <c r="ULP152" s="410"/>
      <c r="ULQ152" s="410"/>
      <c r="ULR152" s="410"/>
      <c r="ULS152" s="410"/>
      <c r="ULT152" s="410"/>
      <c r="ULU152" s="410"/>
      <c r="ULV152" s="410"/>
      <c r="ULW152" s="410"/>
      <c r="ULX152" s="410"/>
      <c r="ULY152" s="410"/>
      <c r="ULZ152" s="410"/>
      <c r="UMA152" s="410"/>
      <c r="UMB152" s="410"/>
      <c r="UMC152" s="410"/>
      <c r="UMD152" s="410"/>
      <c r="UME152" s="410"/>
      <c r="UMF152" s="410"/>
      <c r="UMG152" s="410"/>
      <c r="UMH152" s="410"/>
      <c r="UMI152" s="410"/>
      <c r="UMJ152" s="410"/>
      <c r="UMK152" s="410"/>
      <c r="UML152" s="410"/>
      <c r="UMM152" s="410"/>
      <c r="UMN152" s="410"/>
      <c r="UMO152" s="410"/>
      <c r="UMP152" s="410"/>
      <c r="UMQ152" s="410"/>
      <c r="UMR152" s="410"/>
      <c r="UMS152" s="410"/>
      <c r="UMT152" s="410"/>
      <c r="UMU152" s="410"/>
      <c r="UMV152" s="410"/>
      <c r="UMW152" s="410"/>
      <c r="UMX152" s="410"/>
      <c r="UMY152" s="410"/>
      <c r="UMZ152" s="410"/>
      <c r="UNA152" s="410"/>
      <c r="UNB152" s="410"/>
      <c r="UNC152" s="410"/>
      <c r="UND152" s="410"/>
      <c r="UNE152" s="410"/>
      <c r="UNF152" s="410"/>
      <c r="UNG152" s="410"/>
      <c r="UNH152" s="410"/>
      <c r="UNI152" s="410"/>
      <c r="UNJ152" s="410"/>
      <c r="UNK152" s="410"/>
      <c r="UNL152" s="410"/>
      <c r="UNM152" s="410"/>
      <c r="UNN152" s="410"/>
      <c r="UNO152" s="410"/>
      <c r="UNP152" s="410"/>
      <c r="UNQ152" s="410"/>
      <c r="UNR152" s="410"/>
      <c r="UNS152" s="410"/>
      <c r="UNT152" s="410"/>
      <c r="UNU152" s="410"/>
      <c r="UNV152" s="410"/>
      <c r="UNW152" s="410"/>
      <c r="UNX152" s="410"/>
      <c r="UNY152" s="410"/>
      <c r="UNZ152" s="410"/>
      <c r="UOA152" s="410"/>
      <c r="UOB152" s="410"/>
      <c r="UOC152" s="410"/>
      <c r="UOD152" s="410"/>
      <c r="UOE152" s="410"/>
      <c r="UOF152" s="410"/>
      <c r="UOG152" s="410"/>
      <c r="UOH152" s="410"/>
      <c r="UOI152" s="410"/>
      <c r="UOJ152" s="410"/>
      <c r="UOK152" s="410"/>
      <c r="UOL152" s="410"/>
      <c r="UOM152" s="410"/>
      <c r="UON152" s="410"/>
      <c r="UOO152" s="410"/>
      <c r="UOP152" s="410"/>
      <c r="UOQ152" s="410"/>
      <c r="UOR152" s="410"/>
      <c r="UOS152" s="410"/>
      <c r="UOT152" s="410"/>
      <c r="UOU152" s="410"/>
      <c r="UOV152" s="410"/>
      <c r="UOW152" s="410"/>
      <c r="UOX152" s="410"/>
      <c r="UOY152" s="410"/>
      <c r="UOZ152" s="410"/>
      <c r="UPA152" s="410"/>
      <c r="UPB152" s="410"/>
      <c r="UPC152" s="410"/>
      <c r="UPD152" s="410"/>
      <c r="UPE152" s="410"/>
      <c r="UPF152" s="410"/>
      <c r="UPG152" s="410"/>
      <c r="UPH152" s="410"/>
      <c r="UPI152" s="410"/>
      <c r="UPJ152" s="410"/>
      <c r="UPK152" s="410"/>
      <c r="UPL152" s="410"/>
      <c r="UPM152" s="410"/>
      <c r="UPN152" s="410"/>
      <c r="UPO152" s="410"/>
      <c r="UPP152" s="410"/>
      <c r="UPQ152" s="410"/>
      <c r="UPR152" s="410"/>
      <c r="UPS152" s="410"/>
      <c r="UPT152" s="410"/>
      <c r="UPU152" s="410"/>
      <c r="UPV152" s="410"/>
      <c r="UPW152" s="410"/>
      <c r="UPX152" s="410"/>
      <c r="UPY152" s="410"/>
      <c r="UPZ152" s="410"/>
      <c r="UQA152" s="410"/>
      <c r="UQB152" s="410"/>
      <c r="UQC152" s="410"/>
      <c r="UQD152" s="410"/>
      <c r="UQE152" s="410"/>
      <c r="UQF152" s="410"/>
      <c r="UQG152" s="410"/>
      <c r="UQH152" s="410"/>
      <c r="UQI152" s="410"/>
      <c r="UQJ152" s="410"/>
      <c r="UQK152" s="410"/>
      <c r="UQL152" s="410"/>
      <c r="UQM152" s="410"/>
      <c r="UQN152" s="410"/>
      <c r="UQO152" s="410"/>
      <c r="UQP152" s="410"/>
      <c r="UQQ152" s="410"/>
      <c r="UQR152" s="410"/>
      <c r="UQS152" s="410"/>
      <c r="UQT152" s="410"/>
      <c r="UQU152" s="410"/>
      <c r="UQV152" s="410"/>
      <c r="UQW152" s="410"/>
      <c r="UQX152" s="410"/>
      <c r="UQY152" s="410"/>
      <c r="UQZ152" s="410"/>
      <c r="URA152" s="410"/>
      <c r="URB152" s="410"/>
      <c r="URC152" s="410"/>
      <c r="URD152" s="410"/>
      <c r="URE152" s="410"/>
      <c r="URF152" s="410"/>
      <c r="URG152" s="410"/>
      <c r="URH152" s="410"/>
      <c r="URI152" s="410"/>
      <c r="URJ152" s="410"/>
      <c r="URK152" s="410"/>
      <c r="URL152" s="410"/>
      <c r="URM152" s="410"/>
      <c r="URN152" s="410"/>
      <c r="URO152" s="410"/>
      <c r="URP152" s="410"/>
      <c r="URQ152" s="410"/>
      <c r="URR152" s="410"/>
      <c r="URS152" s="410"/>
      <c r="URT152" s="410"/>
      <c r="URU152" s="410"/>
      <c r="URV152" s="410"/>
      <c r="URW152" s="410"/>
      <c r="URX152" s="410"/>
      <c r="URY152" s="410"/>
      <c r="URZ152" s="410"/>
      <c r="USA152" s="410"/>
      <c r="USB152" s="410"/>
      <c r="USC152" s="410"/>
      <c r="USD152" s="410"/>
      <c r="USE152" s="410"/>
      <c r="USF152" s="410"/>
      <c r="USG152" s="410"/>
      <c r="USH152" s="410"/>
      <c r="USI152" s="410"/>
      <c r="USJ152" s="410"/>
      <c r="USK152" s="410"/>
      <c r="USL152" s="410"/>
      <c r="USM152" s="410"/>
      <c r="USN152" s="410"/>
      <c r="USO152" s="410"/>
      <c r="USP152" s="410"/>
      <c r="USQ152" s="410"/>
      <c r="USR152" s="410"/>
      <c r="USS152" s="410"/>
      <c r="UST152" s="410"/>
      <c r="USU152" s="410"/>
      <c r="USV152" s="410"/>
      <c r="USW152" s="410"/>
      <c r="USX152" s="410"/>
      <c r="USY152" s="410"/>
      <c r="USZ152" s="410"/>
      <c r="UTA152" s="410"/>
      <c r="UTB152" s="410"/>
      <c r="UTC152" s="410"/>
      <c r="UTD152" s="410"/>
      <c r="UTE152" s="410"/>
      <c r="UTF152" s="410"/>
      <c r="UTG152" s="410"/>
      <c r="UTH152" s="410"/>
      <c r="UTI152" s="410"/>
      <c r="UTJ152" s="410"/>
      <c r="UTK152" s="410"/>
      <c r="UTL152" s="410"/>
      <c r="UTM152" s="410"/>
      <c r="UTN152" s="410"/>
      <c r="UTO152" s="410"/>
      <c r="UTP152" s="410"/>
      <c r="UTQ152" s="410"/>
      <c r="UTR152" s="410"/>
      <c r="UTS152" s="410"/>
      <c r="UTT152" s="410"/>
      <c r="UTU152" s="410"/>
      <c r="UTV152" s="410"/>
      <c r="UTW152" s="410"/>
      <c r="UTX152" s="410"/>
      <c r="UTY152" s="410"/>
      <c r="UTZ152" s="410"/>
      <c r="UUA152" s="410"/>
      <c r="UUB152" s="410"/>
      <c r="UUC152" s="410"/>
      <c r="UUD152" s="410"/>
      <c r="UUE152" s="410"/>
      <c r="UUF152" s="410"/>
      <c r="UUG152" s="410"/>
      <c r="UUH152" s="410"/>
      <c r="UUI152" s="410"/>
      <c r="UUJ152" s="410"/>
      <c r="UUK152" s="410"/>
      <c r="UUL152" s="410"/>
      <c r="UUM152" s="410"/>
      <c r="UUN152" s="410"/>
      <c r="UUO152" s="410"/>
      <c r="UUP152" s="410"/>
      <c r="UUQ152" s="410"/>
      <c r="UUR152" s="410"/>
      <c r="UUS152" s="410"/>
      <c r="UUT152" s="410"/>
      <c r="UUU152" s="410"/>
      <c r="UUV152" s="410"/>
      <c r="UUW152" s="410"/>
      <c r="UUX152" s="410"/>
      <c r="UUY152" s="410"/>
      <c r="UUZ152" s="410"/>
      <c r="UVA152" s="410"/>
      <c r="UVB152" s="410"/>
      <c r="UVC152" s="410"/>
      <c r="UVD152" s="410"/>
      <c r="UVE152" s="410"/>
      <c r="UVF152" s="410"/>
      <c r="UVG152" s="410"/>
      <c r="UVH152" s="410"/>
      <c r="UVI152" s="410"/>
      <c r="UVJ152" s="410"/>
      <c r="UVK152" s="410"/>
      <c r="UVL152" s="410"/>
      <c r="UVM152" s="410"/>
      <c r="UVN152" s="410"/>
      <c r="UVO152" s="410"/>
      <c r="UVP152" s="410"/>
      <c r="UVQ152" s="410"/>
      <c r="UVR152" s="410"/>
      <c r="UVS152" s="410"/>
      <c r="UVT152" s="410"/>
      <c r="UVU152" s="410"/>
      <c r="UVV152" s="410"/>
      <c r="UVW152" s="410"/>
      <c r="UVX152" s="410"/>
      <c r="UVY152" s="410"/>
      <c r="UVZ152" s="410"/>
      <c r="UWA152" s="410"/>
      <c r="UWB152" s="410"/>
      <c r="UWC152" s="410"/>
      <c r="UWD152" s="410"/>
      <c r="UWE152" s="410"/>
      <c r="UWF152" s="410"/>
      <c r="UWG152" s="410"/>
      <c r="UWH152" s="410"/>
      <c r="UWI152" s="410"/>
      <c r="UWJ152" s="410"/>
      <c r="UWK152" s="410"/>
      <c r="UWL152" s="410"/>
      <c r="UWM152" s="410"/>
      <c r="UWN152" s="410"/>
      <c r="UWO152" s="410"/>
      <c r="UWP152" s="410"/>
      <c r="UWQ152" s="410"/>
      <c r="UWR152" s="410"/>
      <c r="UWS152" s="410"/>
      <c r="UWT152" s="410"/>
      <c r="UWU152" s="410"/>
      <c r="UWV152" s="410"/>
      <c r="UWW152" s="410"/>
      <c r="UWX152" s="410"/>
      <c r="UWY152" s="410"/>
      <c r="UWZ152" s="410"/>
      <c r="UXA152" s="410"/>
      <c r="UXB152" s="410"/>
      <c r="UXC152" s="410"/>
      <c r="UXD152" s="410"/>
      <c r="UXE152" s="410"/>
      <c r="UXF152" s="410"/>
      <c r="UXG152" s="410"/>
      <c r="UXH152" s="410"/>
      <c r="UXI152" s="410"/>
      <c r="UXJ152" s="410"/>
      <c r="UXK152" s="410"/>
      <c r="UXL152" s="410"/>
      <c r="UXM152" s="410"/>
      <c r="UXN152" s="410"/>
      <c r="UXO152" s="410"/>
      <c r="UXP152" s="410"/>
      <c r="UXQ152" s="410"/>
      <c r="UXR152" s="410"/>
      <c r="UXS152" s="410"/>
      <c r="UXT152" s="410"/>
      <c r="UXU152" s="410"/>
      <c r="UXV152" s="410"/>
      <c r="UXW152" s="410"/>
      <c r="UXX152" s="410"/>
      <c r="UXY152" s="410"/>
      <c r="UXZ152" s="410"/>
      <c r="UYA152" s="410"/>
      <c r="UYB152" s="410"/>
      <c r="UYC152" s="410"/>
      <c r="UYD152" s="410"/>
      <c r="UYE152" s="410"/>
      <c r="UYF152" s="410"/>
      <c r="UYG152" s="410"/>
      <c r="UYH152" s="410"/>
      <c r="UYI152" s="410"/>
      <c r="UYJ152" s="410"/>
      <c r="UYK152" s="410"/>
      <c r="UYL152" s="410"/>
      <c r="UYM152" s="410"/>
      <c r="UYN152" s="410"/>
      <c r="UYO152" s="410"/>
      <c r="UYP152" s="410"/>
      <c r="UYQ152" s="410"/>
      <c r="UYR152" s="410"/>
      <c r="UYS152" s="410"/>
      <c r="UYT152" s="410"/>
      <c r="UYU152" s="410"/>
      <c r="UYV152" s="410"/>
      <c r="UYW152" s="410"/>
      <c r="UYX152" s="410"/>
      <c r="UYY152" s="410"/>
      <c r="UYZ152" s="410"/>
      <c r="UZA152" s="410"/>
      <c r="UZB152" s="410"/>
      <c r="UZC152" s="410"/>
      <c r="UZD152" s="410"/>
      <c r="UZE152" s="410"/>
      <c r="UZF152" s="410"/>
      <c r="UZG152" s="410"/>
      <c r="UZH152" s="410"/>
      <c r="UZI152" s="410"/>
      <c r="UZJ152" s="410"/>
      <c r="UZK152" s="410"/>
      <c r="UZL152" s="410"/>
      <c r="UZM152" s="410"/>
      <c r="UZN152" s="410"/>
      <c r="UZO152" s="410"/>
      <c r="UZP152" s="410"/>
      <c r="UZQ152" s="410"/>
      <c r="UZR152" s="410"/>
      <c r="UZS152" s="410"/>
      <c r="UZT152" s="410"/>
      <c r="UZU152" s="410"/>
      <c r="UZV152" s="410"/>
      <c r="UZW152" s="410"/>
      <c r="UZX152" s="410"/>
      <c r="UZY152" s="410"/>
      <c r="UZZ152" s="410"/>
      <c r="VAA152" s="410"/>
      <c r="VAB152" s="410"/>
      <c r="VAC152" s="410"/>
      <c r="VAD152" s="410"/>
      <c r="VAE152" s="410"/>
      <c r="VAF152" s="410"/>
      <c r="VAG152" s="410"/>
      <c r="VAH152" s="410"/>
      <c r="VAI152" s="410"/>
      <c r="VAJ152" s="410"/>
      <c r="VAK152" s="410"/>
      <c r="VAL152" s="410"/>
      <c r="VAM152" s="410"/>
      <c r="VAN152" s="410"/>
      <c r="VAO152" s="410"/>
      <c r="VAP152" s="410"/>
      <c r="VAQ152" s="410"/>
      <c r="VAR152" s="410"/>
      <c r="VAS152" s="410"/>
      <c r="VAT152" s="410"/>
      <c r="VAU152" s="410"/>
      <c r="VAV152" s="410"/>
      <c r="VAW152" s="410"/>
      <c r="VAX152" s="410"/>
      <c r="VAY152" s="410"/>
      <c r="VAZ152" s="410"/>
      <c r="VBA152" s="410"/>
      <c r="VBB152" s="410"/>
      <c r="VBC152" s="410"/>
      <c r="VBD152" s="410"/>
      <c r="VBE152" s="410"/>
      <c r="VBF152" s="410"/>
      <c r="VBG152" s="410"/>
      <c r="VBH152" s="410"/>
      <c r="VBI152" s="410"/>
      <c r="VBJ152" s="410"/>
      <c r="VBK152" s="410"/>
      <c r="VBL152" s="410"/>
      <c r="VBM152" s="410"/>
      <c r="VBN152" s="410"/>
      <c r="VBO152" s="410"/>
      <c r="VBP152" s="410"/>
      <c r="VBQ152" s="410"/>
      <c r="VBR152" s="410"/>
      <c r="VBS152" s="410"/>
      <c r="VBT152" s="410"/>
      <c r="VBU152" s="410"/>
      <c r="VBV152" s="410"/>
      <c r="VBW152" s="410"/>
      <c r="VBX152" s="410"/>
      <c r="VBY152" s="410"/>
      <c r="VBZ152" s="410"/>
      <c r="VCA152" s="410"/>
      <c r="VCB152" s="410"/>
      <c r="VCC152" s="410"/>
      <c r="VCD152" s="410"/>
      <c r="VCE152" s="410"/>
      <c r="VCF152" s="410"/>
      <c r="VCG152" s="410"/>
      <c r="VCH152" s="410"/>
      <c r="VCI152" s="410"/>
      <c r="VCJ152" s="410"/>
      <c r="VCK152" s="410"/>
      <c r="VCL152" s="410"/>
      <c r="VCM152" s="410"/>
      <c r="VCN152" s="410"/>
      <c r="VCO152" s="410"/>
      <c r="VCP152" s="410"/>
      <c r="VCQ152" s="410"/>
      <c r="VCR152" s="410"/>
      <c r="VCS152" s="410"/>
      <c r="VCT152" s="410"/>
      <c r="VCU152" s="410"/>
      <c r="VCV152" s="410"/>
      <c r="VCW152" s="410"/>
      <c r="VCX152" s="410"/>
      <c r="VCY152" s="410"/>
      <c r="VCZ152" s="410"/>
      <c r="VDA152" s="410"/>
      <c r="VDB152" s="410"/>
      <c r="VDC152" s="410"/>
      <c r="VDD152" s="410"/>
      <c r="VDE152" s="410"/>
      <c r="VDF152" s="410"/>
      <c r="VDG152" s="410"/>
      <c r="VDH152" s="410"/>
      <c r="VDI152" s="410"/>
      <c r="VDJ152" s="410"/>
      <c r="VDK152" s="410"/>
      <c r="VDL152" s="410"/>
      <c r="VDM152" s="410"/>
      <c r="VDN152" s="410"/>
      <c r="VDO152" s="410"/>
      <c r="VDP152" s="410"/>
      <c r="VDQ152" s="410"/>
      <c r="VDR152" s="410"/>
      <c r="VDS152" s="410"/>
      <c r="VDT152" s="410"/>
      <c r="VDU152" s="410"/>
      <c r="VDV152" s="410"/>
      <c r="VDW152" s="410"/>
      <c r="VDX152" s="410"/>
      <c r="VDY152" s="410"/>
      <c r="VDZ152" s="410"/>
      <c r="VEA152" s="410"/>
      <c r="VEB152" s="410"/>
      <c r="VEC152" s="410"/>
      <c r="VED152" s="410"/>
      <c r="VEE152" s="410"/>
      <c r="VEF152" s="410"/>
      <c r="VEG152" s="410"/>
      <c r="VEH152" s="410"/>
      <c r="VEI152" s="410"/>
      <c r="VEJ152" s="410"/>
      <c r="VEK152" s="410"/>
      <c r="VEL152" s="410"/>
      <c r="VEM152" s="410"/>
      <c r="VEN152" s="410"/>
      <c r="VEO152" s="410"/>
      <c r="VEP152" s="410"/>
      <c r="VEQ152" s="410"/>
      <c r="VER152" s="410"/>
      <c r="VES152" s="410"/>
      <c r="VET152" s="410"/>
      <c r="VEU152" s="410"/>
      <c r="VEV152" s="410"/>
      <c r="VEW152" s="410"/>
      <c r="VEX152" s="410"/>
      <c r="VEY152" s="410"/>
      <c r="VEZ152" s="410"/>
      <c r="VFA152" s="410"/>
      <c r="VFB152" s="410"/>
      <c r="VFC152" s="410"/>
      <c r="VFD152" s="410"/>
      <c r="VFE152" s="410"/>
      <c r="VFF152" s="410"/>
      <c r="VFG152" s="410"/>
      <c r="VFH152" s="410"/>
      <c r="VFI152" s="410"/>
      <c r="VFJ152" s="410"/>
      <c r="VFK152" s="410"/>
      <c r="VFL152" s="410"/>
      <c r="VFM152" s="410"/>
      <c r="VFN152" s="410"/>
      <c r="VFO152" s="410"/>
      <c r="VFP152" s="410"/>
      <c r="VFQ152" s="410"/>
      <c r="VFR152" s="410"/>
      <c r="VFS152" s="410"/>
      <c r="VFT152" s="410"/>
      <c r="VFU152" s="410"/>
      <c r="VFV152" s="410"/>
      <c r="VFW152" s="410"/>
      <c r="VFX152" s="410"/>
      <c r="VFY152" s="410"/>
      <c r="VFZ152" s="410"/>
      <c r="VGA152" s="410"/>
      <c r="VGB152" s="410"/>
      <c r="VGC152" s="410"/>
      <c r="VGD152" s="410"/>
      <c r="VGE152" s="410"/>
      <c r="VGF152" s="410"/>
      <c r="VGG152" s="410"/>
      <c r="VGH152" s="410"/>
      <c r="VGI152" s="410"/>
      <c r="VGJ152" s="410"/>
      <c r="VGK152" s="410"/>
      <c r="VGL152" s="410"/>
      <c r="VGM152" s="410"/>
      <c r="VGN152" s="410"/>
      <c r="VGO152" s="410"/>
      <c r="VGP152" s="410"/>
      <c r="VGQ152" s="410"/>
      <c r="VGR152" s="410"/>
      <c r="VGS152" s="410"/>
      <c r="VGT152" s="410"/>
      <c r="VGU152" s="410"/>
      <c r="VGV152" s="410"/>
      <c r="VGW152" s="410"/>
      <c r="VGX152" s="410"/>
      <c r="VGY152" s="410"/>
      <c r="VGZ152" s="410"/>
      <c r="VHA152" s="410"/>
      <c r="VHB152" s="410"/>
      <c r="VHC152" s="410"/>
      <c r="VHD152" s="410"/>
      <c r="VHE152" s="410"/>
      <c r="VHF152" s="410"/>
      <c r="VHG152" s="410"/>
      <c r="VHH152" s="410"/>
      <c r="VHI152" s="410"/>
      <c r="VHJ152" s="410"/>
      <c r="VHK152" s="410"/>
      <c r="VHL152" s="410"/>
      <c r="VHM152" s="410"/>
      <c r="VHN152" s="410"/>
      <c r="VHO152" s="410"/>
      <c r="VHP152" s="410"/>
      <c r="VHQ152" s="410"/>
      <c r="VHR152" s="410"/>
      <c r="VHS152" s="410"/>
      <c r="VHT152" s="410"/>
      <c r="VHU152" s="410"/>
      <c r="VHV152" s="410"/>
      <c r="VHW152" s="410"/>
      <c r="VHX152" s="410"/>
      <c r="VHY152" s="410"/>
      <c r="VHZ152" s="410"/>
      <c r="VIA152" s="410"/>
      <c r="VIB152" s="410"/>
      <c r="VIC152" s="410"/>
      <c r="VID152" s="410"/>
      <c r="VIE152" s="410"/>
      <c r="VIF152" s="410"/>
      <c r="VIG152" s="410"/>
      <c r="VIH152" s="410"/>
      <c r="VII152" s="410"/>
      <c r="VIJ152" s="410"/>
      <c r="VIK152" s="410"/>
      <c r="VIL152" s="410"/>
      <c r="VIM152" s="410"/>
      <c r="VIN152" s="410"/>
      <c r="VIO152" s="410"/>
      <c r="VIP152" s="410"/>
      <c r="VIQ152" s="410"/>
      <c r="VIR152" s="410"/>
      <c r="VIS152" s="410"/>
      <c r="VIT152" s="410"/>
      <c r="VIU152" s="410"/>
      <c r="VIV152" s="410"/>
      <c r="VIW152" s="410"/>
      <c r="VIX152" s="410"/>
      <c r="VIY152" s="410"/>
      <c r="VIZ152" s="410"/>
      <c r="VJA152" s="410"/>
      <c r="VJB152" s="410"/>
      <c r="VJC152" s="410"/>
      <c r="VJD152" s="410"/>
      <c r="VJE152" s="410"/>
      <c r="VJF152" s="410"/>
      <c r="VJG152" s="410"/>
      <c r="VJH152" s="410"/>
      <c r="VJI152" s="410"/>
      <c r="VJJ152" s="410"/>
      <c r="VJK152" s="410"/>
      <c r="VJL152" s="410"/>
      <c r="VJM152" s="410"/>
      <c r="VJN152" s="410"/>
      <c r="VJO152" s="410"/>
      <c r="VJP152" s="410"/>
      <c r="VJQ152" s="410"/>
      <c r="VJR152" s="410"/>
      <c r="VJS152" s="410"/>
      <c r="VJT152" s="410"/>
      <c r="VJU152" s="410"/>
      <c r="VJV152" s="410"/>
      <c r="VJW152" s="410"/>
      <c r="VJX152" s="410"/>
      <c r="VJY152" s="410"/>
      <c r="VJZ152" s="410"/>
      <c r="VKA152" s="410"/>
      <c r="VKB152" s="410"/>
      <c r="VKC152" s="410"/>
      <c r="VKD152" s="410"/>
      <c r="VKE152" s="410"/>
      <c r="VKF152" s="410"/>
      <c r="VKG152" s="410"/>
      <c r="VKH152" s="410"/>
      <c r="VKI152" s="410"/>
      <c r="VKJ152" s="410"/>
      <c r="VKK152" s="410"/>
      <c r="VKL152" s="410"/>
      <c r="VKM152" s="410"/>
      <c r="VKN152" s="410"/>
      <c r="VKO152" s="410"/>
      <c r="VKP152" s="410"/>
      <c r="VKQ152" s="410"/>
      <c r="VKR152" s="410"/>
      <c r="VKS152" s="410"/>
      <c r="VKT152" s="410"/>
      <c r="VKU152" s="410"/>
      <c r="VKV152" s="410"/>
      <c r="VKW152" s="410"/>
      <c r="VKX152" s="410"/>
      <c r="VKY152" s="410"/>
      <c r="VKZ152" s="410"/>
      <c r="VLA152" s="410"/>
      <c r="VLB152" s="410"/>
      <c r="VLC152" s="410"/>
      <c r="VLD152" s="410"/>
      <c r="VLE152" s="410"/>
      <c r="VLF152" s="410"/>
      <c r="VLG152" s="410"/>
      <c r="VLH152" s="410"/>
      <c r="VLI152" s="410"/>
      <c r="VLJ152" s="410"/>
      <c r="VLK152" s="410"/>
      <c r="VLL152" s="410"/>
      <c r="VLM152" s="410"/>
      <c r="VLN152" s="410"/>
      <c r="VLO152" s="410"/>
      <c r="VLP152" s="410"/>
      <c r="VLQ152" s="410"/>
      <c r="VLR152" s="410"/>
      <c r="VLS152" s="410"/>
      <c r="VLT152" s="410"/>
      <c r="VLU152" s="410"/>
      <c r="VLV152" s="410"/>
      <c r="VLW152" s="410"/>
      <c r="VLX152" s="410"/>
      <c r="VLY152" s="410"/>
      <c r="VLZ152" s="410"/>
      <c r="VMA152" s="410"/>
      <c r="VMB152" s="410"/>
      <c r="VMC152" s="410"/>
      <c r="VMD152" s="410"/>
      <c r="VME152" s="410"/>
      <c r="VMF152" s="410"/>
      <c r="VMG152" s="410"/>
      <c r="VMH152" s="410"/>
      <c r="VMI152" s="410"/>
      <c r="VMJ152" s="410"/>
      <c r="VMK152" s="410"/>
      <c r="VML152" s="410"/>
      <c r="VMM152" s="410"/>
      <c r="VMN152" s="410"/>
      <c r="VMO152" s="410"/>
      <c r="VMP152" s="410"/>
      <c r="VMQ152" s="410"/>
      <c r="VMR152" s="410"/>
      <c r="VMS152" s="410"/>
      <c r="VMT152" s="410"/>
      <c r="VMU152" s="410"/>
      <c r="VMV152" s="410"/>
      <c r="VMW152" s="410"/>
      <c r="VMX152" s="410"/>
      <c r="VMY152" s="410"/>
      <c r="VMZ152" s="410"/>
      <c r="VNA152" s="410"/>
      <c r="VNB152" s="410"/>
      <c r="VNC152" s="410"/>
      <c r="VND152" s="410"/>
      <c r="VNE152" s="410"/>
      <c r="VNF152" s="410"/>
      <c r="VNG152" s="410"/>
      <c r="VNH152" s="410"/>
      <c r="VNI152" s="410"/>
      <c r="VNJ152" s="410"/>
      <c r="VNK152" s="410"/>
      <c r="VNL152" s="410"/>
      <c r="VNM152" s="410"/>
      <c r="VNN152" s="410"/>
      <c r="VNO152" s="410"/>
      <c r="VNP152" s="410"/>
      <c r="VNQ152" s="410"/>
      <c r="VNR152" s="410"/>
      <c r="VNS152" s="410"/>
      <c r="VNT152" s="410"/>
      <c r="VNU152" s="410"/>
      <c r="VNV152" s="410"/>
      <c r="VNW152" s="410"/>
      <c r="VNX152" s="410"/>
      <c r="VNY152" s="410"/>
      <c r="VNZ152" s="410"/>
      <c r="VOA152" s="410"/>
      <c r="VOB152" s="410"/>
      <c r="VOC152" s="410"/>
      <c r="VOD152" s="410"/>
      <c r="VOE152" s="410"/>
      <c r="VOF152" s="410"/>
      <c r="VOG152" s="410"/>
      <c r="VOH152" s="410"/>
      <c r="VOI152" s="410"/>
      <c r="VOJ152" s="410"/>
      <c r="VOK152" s="410"/>
      <c r="VOL152" s="410"/>
      <c r="VOM152" s="410"/>
      <c r="VON152" s="410"/>
      <c r="VOO152" s="410"/>
      <c r="VOP152" s="410"/>
      <c r="VOQ152" s="410"/>
      <c r="VOR152" s="410"/>
      <c r="VOS152" s="410"/>
      <c r="VOT152" s="410"/>
      <c r="VOU152" s="410"/>
      <c r="VOV152" s="410"/>
      <c r="VOW152" s="410"/>
      <c r="VOX152" s="410"/>
      <c r="VOY152" s="410"/>
      <c r="VOZ152" s="410"/>
      <c r="VPA152" s="410"/>
      <c r="VPB152" s="410"/>
      <c r="VPC152" s="410"/>
      <c r="VPD152" s="410"/>
      <c r="VPE152" s="410"/>
      <c r="VPF152" s="410"/>
      <c r="VPG152" s="410"/>
      <c r="VPH152" s="410"/>
      <c r="VPI152" s="410"/>
      <c r="VPJ152" s="410"/>
      <c r="VPK152" s="410"/>
      <c r="VPL152" s="410"/>
      <c r="VPM152" s="410"/>
      <c r="VPN152" s="410"/>
      <c r="VPO152" s="410"/>
      <c r="VPP152" s="410"/>
      <c r="VPQ152" s="410"/>
      <c r="VPR152" s="410"/>
      <c r="VPS152" s="410"/>
      <c r="VPT152" s="410"/>
      <c r="VPU152" s="410"/>
      <c r="VPV152" s="410"/>
      <c r="VPW152" s="410"/>
      <c r="VPX152" s="410"/>
      <c r="VPY152" s="410"/>
      <c r="VPZ152" s="410"/>
      <c r="VQA152" s="410"/>
      <c r="VQB152" s="410"/>
      <c r="VQC152" s="410"/>
      <c r="VQD152" s="410"/>
      <c r="VQE152" s="410"/>
      <c r="VQF152" s="410"/>
      <c r="VQG152" s="410"/>
      <c r="VQH152" s="410"/>
      <c r="VQI152" s="410"/>
      <c r="VQJ152" s="410"/>
      <c r="VQK152" s="410"/>
      <c r="VQL152" s="410"/>
      <c r="VQM152" s="410"/>
      <c r="VQN152" s="410"/>
      <c r="VQO152" s="410"/>
      <c r="VQP152" s="410"/>
      <c r="VQQ152" s="410"/>
      <c r="VQR152" s="410"/>
      <c r="VQS152" s="410"/>
      <c r="VQT152" s="410"/>
      <c r="VQU152" s="410"/>
      <c r="VQV152" s="410"/>
      <c r="VQW152" s="410"/>
      <c r="VQX152" s="410"/>
      <c r="VQY152" s="410"/>
      <c r="VQZ152" s="410"/>
      <c r="VRA152" s="410"/>
      <c r="VRB152" s="410"/>
      <c r="VRC152" s="410"/>
      <c r="VRD152" s="410"/>
      <c r="VRE152" s="410"/>
      <c r="VRF152" s="410"/>
      <c r="VRG152" s="410"/>
      <c r="VRH152" s="410"/>
      <c r="VRI152" s="410"/>
      <c r="VRJ152" s="410"/>
      <c r="VRK152" s="410"/>
      <c r="VRL152" s="410"/>
      <c r="VRM152" s="410"/>
      <c r="VRN152" s="410"/>
      <c r="VRO152" s="410"/>
      <c r="VRP152" s="410"/>
      <c r="VRQ152" s="410"/>
      <c r="VRR152" s="410"/>
      <c r="VRS152" s="410"/>
      <c r="VRT152" s="410"/>
      <c r="VRU152" s="410"/>
      <c r="VRV152" s="410"/>
      <c r="VRW152" s="410"/>
      <c r="VRX152" s="410"/>
      <c r="VRY152" s="410"/>
      <c r="VRZ152" s="410"/>
      <c r="VSA152" s="410"/>
      <c r="VSB152" s="410"/>
      <c r="VSC152" s="410"/>
      <c r="VSD152" s="410"/>
      <c r="VSE152" s="410"/>
      <c r="VSF152" s="410"/>
      <c r="VSG152" s="410"/>
      <c r="VSH152" s="410"/>
      <c r="VSI152" s="410"/>
      <c r="VSJ152" s="410"/>
      <c r="VSK152" s="410"/>
      <c r="VSL152" s="410"/>
      <c r="VSM152" s="410"/>
      <c r="VSN152" s="410"/>
      <c r="VSO152" s="410"/>
      <c r="VSP152" s="410"/>
      <c r="VSQ152" s="410"/>
      <c r="VSR152" s="410"/>
      <c r="VSS152" s="410"/>
      <c r="VST152" s="410"/>
      <c r="VSU152" s="410"/>
      <c r="VSV152" s="410"/>
      <c r="VSW152" s="410"/>
      <c r="VSX152" s="410"/>
      <c r="VSY152" s="410"/>
      <c r="VSZ152" s="410"/>
      <c r="VTA152" s="410"/>
      <c r="VTB152" s="410"/>
      <c r="VTC152" s="410"/>
      <c r="VTD152" s="410"/>
      <c r="VTE152" s="410"/>
      <c r="VTF152" s="410"/>
      <c r="VTG152" s="410"/>
      <c r="VTH152" s="410"/>
      <c r="VTI152" s="410"/>
      <c r="VTJ152" s="410"/>
      <c r="VTK152" s="410"/>
      <c r="VTL152" s="410"/>
      <c r="VTM152" s="410"/>
      <c r="VTN152" s="410"/>
      <c r="VTO152" s="410"/>
      <c r="VTP152" s="410"/>
      <c r="VTQ152" s="410"/>
      <c r="VTR152" s="410"/>
      <c r="VTS152" s="410"/>
      <c r="VTT152" s="410"/>
      <c r="VTU152" s="410"/>
      <c r="VTV152" s="410"/>
      <c r="VTW152" s="410"/>
      <c r="VTX152" s="410"/>
      <c r="VTY152" s="410"/>
      <c r="VTZ152" s="410"/>
      <c r="VUA152" s="410"/>
      <c r="VUB152" s="410"/>
      <c r="VUC152" s="410"/>
      <c r="VUD152" s="410"/>
      <c r="VUE152" s="410"/>
      <c r="VUF152" s="410"/>
      <c r="VUG152" s="410"/>
      <c r="VUH152" s="410"/>
      <c r="VUI152" s="410"/>
      <c r="VUJ152" s="410"/>
      <c r="VUK152" s="410"/>
      <c r="VUL152" s="410"/>
      <c r="VUM152" s="410"/>
      <c r="VUN152" s="410"/>
      <c r="VUO152" s="410"/>
      <c r="VUP152" s="410"/>
      <c r="VUQ152" s="410"/>
      <c r="VUR152" s="410"/>
      <c r="VUS152" s="410"/>
      <c r="VUT152" s="410"/>
      <c r="VUU152" s="410"/>
      <c r="VUV152" s="410"/>
      <c r="VUW152" s="410"/>
      <c r="VUX152" s="410"/>
      <c r="VUY152" s="410"/>
      <c r="VUZ152" s="410"/>
      <c r="VVA152" s="410"/>
      <c r="VVB152" s="410"/>
      <c r="VVC152" s="410"/>
      <c r="VVD152" s="410"/>
      <c r="VVE152" s="410"/>
      <c r="VVF152" s="410"/>
      <c r="VVG152" s="410"/>
      <c r="VVH152" s="410"/>
      <c r="VVI152" s="410"/>
      <c r="VVJ152" s="410"/>
      <c r="VVK152" s="410"/>
      <c r="VVL152" s="410"/>
      <c r="VVM152" s="410"/>
      <c r="VVN152" s="410"/>
      <c r="VVO152" s="410"/>
      <c r="VVP152" s="410"/>
      <c r="VVQ152" s="410"/>
      <c r="VVR152" s="410"/>
      <c r="VVS152" s="410"/>
      <c r="VVT152" s="410"/>
      <c r="VVU152" s="410"/>
      <c r="VVV152" s="410"/>
      <c r="VVW152" s="410"/>
      <c r="VVX152" s="410"/>
      <c r="VVY152" s="410"/>
      <c r="VVZ152" s="410"/>
      <c r="VWA152" s="410"/>
      <c r="VWB152" s="410"/>
      <c r="VWC152" s="410"/>
      <c r="VWD152" s="410"/>
      <c r="VWE152" s="410"/>
      <c r="VWF152" s="410"/>
      <c r="VWG152" s="410"/>
      <c r="VWH152" s="410"/>
      <c r="VWI152" s="410"/>
      <c r="VWJ152" s="410"/>
      <c r="VWK152" s="410"/>
      <c r="VWL152" s="410"/>
      <c r="VWM152" s="410"/>
      <c r="VWN152" s="410"/>
      <c r="VWO152" s="410"/>
      <c r="VWP152" s="410"/>
      <c r="VWQ152" s="410"/>
      <c r="VWR152" s="410"/>
      <c r="VWS152" s="410"/>
      <c r="VWT152" s="410"/>
      <c r="VWU152" s="410"/>
      <c r="VWV152" s="410"/>
      <c r="VWW152" s="410"/>
      <c r="VWX152" s="410"/>
      <c r="VWY152" s="410"/>
      <c r="VWZ152" s="410"/>
      <c r="VXA152" s="410"/>
      <c r="VXB152" s="410"/>
      <c r="VXC152" s="410"/>
      <c r="VXD152" s="410"/>
      <c r="VXE152" s="410"/>
      <c r="VXF152" s="410"/>
      <c r="VXG152" s="410"/>
      <c r="VXH152" s="410"/>
      <c r="VXI152" s="410"/>
      <c r="VXJ152" s="410"/>
      <c r="VXK152" s="410"/>
      <c r="VXL152" s="410"/>
      <c r="VXM152" s="410"/>
      <c r="VXN152" s="410"/>
      <c r="VXO152" s="410"/>
      <c r="VXP152" s="410"/>
      <c r="VXQ152" s="410"/>
      <c r="VXR152" s="410"/>
      <c r="VXS152" s="410"/>
      <c r="VXT152" s="410"/>
      <c r="VXU152" s="410"/>
      <c r="VXV152" s="410"/>
      <c r="VXW152" s="410"/>
      <c r="VXX152" s="410"/>
      <c r="VXY152" s="410"/>
      <c r="VXZ152" s="410"/>
      <c r="VYA152" s="410"/>
      <c r="VYB152" s="410"/>
      <c r="VYC152" s="410"/>
      <c r="VYD152" s="410"/>
      <c r="VYE152" s="410"/>
      <c r="VYF152" s="410"/>
      <c r="VYG152" s="410"/>
      <c r="VYH152" s="410"/>
      <c r="VYI152" s="410"/>
      <c r="VYJ152" s="410"/>
      <c r="VYK152" s="410"/>
      <c r="VYL152" s="410"/>
      <c r="VYM152" s="410"/>
      <c r="VYN152" s="410"/>
      <c r="VYO152" s="410"/>
      <c r="VYP152" s="410"/>
      <c r="VYQ152" s="410"/>
      <c r="VYR152" s="410"/>
      <c r="VYS152" s="410"/>
      <c r="VYT152" s="410"/>
      <c r="VYU152" s="410"/>
      <c r="VYV152" s="410"/>
      <c r="VYW152" s="410"/>
      <c r="VYX152" s="410"/>
      <c r="VYY152" s="410"/>
      <c r="VYZ152" s="410"/>
      <c r="VZA152" s="410"/>
      <c r="VZB152" s="410"/>
      <c r="VZC152" s="410"/>
      <c r="VZD152" s="410"/>
      <c r="VZE152" s="410"/>
      <c r="VZF152" s="410"/>
      <c r="VZG152" s="410"/>
      <c r="VZH152" s="410"/>
      <c r="VZI152" s="410"/>
      <c r="VZJ152" s="410"/>
      <c r="VZK152" s="410"/>
      <c r="VZL152" s="410"/>
      <c r="VZM152" s="410"/>
      <c r="VZN152" s="410"/>
      <c r="VZO152" s="410"/>
      <c r="VZP152" s="410"/>
      <c r="VZQ152" s="410"/>
      <c r="VZR152" s="410"/>
      <c r="VZS152" s="410"/>
      <c r="VZT152" s="410"/>
      <c r="VZU152" s="410"/>
      <c r="VZV152" s="410"/>
      <c r="VZW152" s="410"/>
      <c r="VZX152" s="410"/>
      <c r="VZY152" s="410"/>
      <c r="VZZ152" s="410"/>
      <c r="WAA152" s="410"/>
      <c r="WAB152" s="410"/>
      <c r="WAC152" s="410"/>
      <c r="WAD152" s="410"/>
      <c r="WAE152" s="410"/>
      <c r="WAF152" s="410"/>
      <c r="WAG152" s="410"/>
      <c r="WAH152" s="410"/>
      <c r="WAI152" s="410"/>
      <c r="WAJ152" s="410"/>
      <c r="WAK152" s="410"/>
      <c r="WAL152" s="410"/>
      <c r="WAM152" s="410"/>
      <c r="WAN152" s="410"/>
      <c r="WAO152" s="410"/>
      <c r="WAP152" s="410"/>
      <c r="WAQ152" s="410"/>
      <c r="WAR152" s="410"/>
      <c r="WAS152" s="410"/>
      <c r="WAT152" s="410"/>
      <c r="WAU152" s="410"/>
      <c r="WAV152" s="410"/>
      <c r="WAW152" s="410"/>
      <c r="WAX152" s="410"/>
      <c r="WAY152" s="410"/>
      <c r="WAZ152" s="410"/>
      <c r="WBA152" s="410"/>
      <c r="WBB152" s="410"/>
      <c r="WBC152" s="410"/>
      <c r="WBD152" s="410"/>
      <c r="WBE152" s="410"/>
      <c r="WBF152" s="410"/>
      <c r="WBG152" s="410"/>
      <c r="WBH152" s="410"/>
      <c r="WBI152" s="410"/>
      <c r="WBJ152" s="410"/>
      <c r="WBK152" s="410"/>
      <c r="WBL152" s="410"/>
      <c r="WBM152" s="410"/>
      <c r="WBN152" s="410"/>
      <c r="WBO152" s="410"/>
      <c r="WBP152" s="410"/>
      <c r="WBQ152" s="410"/>
      <c r="WBR152" s="410"/>
      <c r="WBS152" s="410"/>
      <c r="WBT152" s="410"/>
      <c r="WBU152" s="410"/>
      <c r="WBV152" s="410"/>
      <c r="WBW152" s="410"/>
      <c r="WBX152" s="410"/>
      <c r="WBY152" s="410"/>
      <c r="WBZ152" s="410"/>
      <c r="WCA152" s="410"/>
      <c r="WCB152" s="410"/>
      <c r="WCC152" s="410"/>
      <c r="WCD152" s="410"/>
      <c r="WCE152" s="410"/>
      <c r="WCF152" s="410"/>
      <c r="WCG152" s="410"/>
      <c r="WCH152" s="410"/>
      <c r="WCI152" s="410"/>
      <c r="WCJ152" s="410"/>
      <c r="WCK152" s="410"/>
      <c r="WCL152" s="410"/>
      <c r="WCM152" s="410"/>
      <c r="WCN152" s="410"/>
      <c r="WCO152" s="410"/>
      <c r="WCP152" s="410"/>
      <c r="WCQ152" s="410"/>
      <c r="WCR152" s="410"/>
      <c r="WCS152" s="410"/>
      <c r="WCT152" s="410"/>
      <c r="WCU152" s="410"/>
      <c r="WCV152" s="410"/>
      <c r="WCW152" s="410"/>
      <c r="WCX152" s="410"/>
      <c r="WCY152" s="410"/>
      <c r="WCZ152" s="410"/>
      <c r="WDA152" s="410"/>
      <c r="WDB152" s="410"/>
      <c r="WDC152" s="410"/>
      <c r="WDD152" s="410"/>
      <c r="WDE152" s="410"/>
      <c r="WDF152" s="410"/>
      <c r="WDG152" s="410"/>
      <c r="WDH152" s="410"/>
      <c r="WDI152" s="410"/>
      <c r="WDJ152" s="410"/>
      <c r="WDK152" s="410"/>
      <c r="WDL152" s="410"/>
      <c r="WDM152" s="410"/>
      <c r="WDN152" s="410"/>
      <c r="WDO152" s="410"/>
      <c r="WDP152" s="410"/>
      <c r="WDQ152" s="410"/>
      <c r="WDR152" s="410"/>
      <c r="WDS152" s="410"/>
      <c r="WDT152" s="410"/>
      <c r="WDU152" s="410"/>
      <c r="WDV152" s="410"/>
      <c r="WDW152" s="410"/>
      <c r="WDX152" s="410"/>
      <c r="WDY152" s="410"/>
      <c r="WDZ152" s="410"/>
      <c r="WEA152" s="410"/>
      <c r="WEB152" s="410"/>
      <c r="WEC152" s="410"/>
      <c r="WED152" s="410"/>
      <c r="WEE152" s="410"/>
      <c r="WEF152" s="410"/>
      <c r="WEG152" s="410"/>
      <c r="WEH152" s="410"/>
      <c r="WEI152" s="410"/>
      <c r="WEJ152" s="410"/>
      <c r="WEK152" s="410"/>
      <c r="WEL152" s="410"/>
      <c r="WEM152" s="410"/>
      <c r="WEN152" s="410"/>
      <c r="WEO152" s="410"/>
      <c r="WEP152" s="410"/>
      <c r="WEQ152" s="410"/>
      <c r="WER152" s="410"/>
      <c r="WES152" s="410"/>
      <c r="WET152" s="410"/>
      <c r="WEU152" s="410"/>
      <c r="WEV152" s="410"/>
      <c r="WEW152" s="410"/>
      <c r="WEX152" s="410"/>
      <c r="WEY152" s="410"/>
      <c r="WEZ152" s="410"/>
      <c r="WFA152" s="410"/>
      <c r="WFB152" s="410"/>
      <c r="WFC152" s="410"/>
      <c r="WFD152" s="410"/>
      <c r="WFE152" s="410"/>
      <c r="WFF152" s="410"/>
      <c r="WFG152" s="410"/>
      <c r="WFH152" s="410"/>
      <c r="WFI152" s="410"/>
      <c r="WFJ152" s="410"/>
      <c r="WFK152" s="410"/>
      <c r="WFL152" s="410"/>
      <c r="WFM152" s="410"/>
      <c r="WFN152" s="410"/>
      <c r="WFO152" s="410"/>
      <c r="WFP152" s="410"/>
      <c r="WFQ152" s="410"/>
      <c r="WFR152" s="410"/>
      <c r="WFS152" s="410"/>
      <c r="WFT152" s="410"/>
      <c r="WFU152" s="410"/>
      <c r="WFV152" s="410"/>
      <c r="WFW152" s="410"/>
      <c r="WFX152" s="410"/>
      <c r="WFY152" s="410"/>
      <c r="WFZ152" s="410"/>
      <c r="WGA152" s="410"/>
      <c r="WGB152" s="410"/>
      <c r="WGC152" s="410"/>
      <c r="WGD152" s="410"/>
      <c r="WGE152" s="410"/>
      <c r="WGF152" s="410"/>
      <c r="WGG152" s="410"/>
      <c r="WGH152" s="410"/>
      <c r="WGI152" s="410"/>
      <c r="WGJ152" s="410"/>
      <c r="WGK152" s="410"/>
      <c r="WGL152" s="410"/>
      <c r="WGM152" s="410"/>
      <c r="WGN152" s="410"/>
      <c r="WGO152" s="410"/>
      <c r="WGP152" s="410"/>
      <c r="WGQ152" s="410"/>
      <c r="WGR152" s="410"/>
      <c r="WGS152" s="410"/>
      <c r="WGT152" s="410"/>
      <c r="WGU152" s="410"/>
      <c r="WGV152" s="410"/>
      <c r="WGW152" s="410"/>
      <c r="WGX152" s="410"/>
      <c r="WGY152" s="410"/>
      <c r="WGZ152" s="410"/>
      <c r="WHA152" s="410"/>
      <c r="WHB152" s="410"/>
      <c r="WHC152" s="410"/>
      <c r="WHD152" s="410"/>
      <c r="WHE152" s="410"/>
      <c r="WHF152" s="410"/>
      <c r="WHG152" s="410"/>
      <c r="WHH152" s="410"/>
      <c r="WHI152" s="410"/>
      <c r="WHJ152" s="410"/>
      <c r="WHK152" s="410"/>
      <c r="WHL152" s="410"/>
      <c r="WHM152" s="410"/>
      <c r="WHN152" s="410"/>
      <c r="WHO152" s="410"/>
      <c r="WHP152" s="410"/>
      <c r="WHQ152" s="410"/>
      <c r="WHR152" s="410"/>
      <c r="WHS152" s="410"/>
      <c r="WHT152" s="410"/>
      <c r="WHU152" s="410"/>
      <c r="WHV152" s="410"/>
      <c r="WHW152" s="410"/>
      <c r="WHX152" s="410"/>
      <c r="WHY152" s="410"/>
      <c r="WHZ152" s="410"/>
      <c r="WIA152" s="410"/>
      <c r="WIB152" s="410"/>
      <c r="WIC152" s="410"/>
      <c r="WID152" s="410"/>
      <c r="WIE152" s="410"/>
      <c r="WIF152" s="410"/>
      <c r="WIG152" s="410"/>
      <c r="WIH152" s="410"/>
      <c r="WII152" s="410"/>
      <c r="WIJ152" s="410"/>
      <c r="WIK152" s="410"/>
      <c r="WIL152" s="410"/>
      <c r="WIM152" s="410"/>
      <c r="WIN152" s="410"/>
      <c r="WIO152" s="410"/>
      <c r="WIP152" s="410"/>
      <c r="WIQ152" s="410"/>
      <c r="WIR152" s="410"/>
      <c r="WIS152" s="410"/>
      <c r="WIT152" s="410"/>
      <c r="WIU152" s="410"/>
      <c r="WIV152" s="410"/>
      <c r="WIW152" s="410"/>
      <c r="WIX152" s="410"/>
      <c r="WIY152" s="410"/>
      <c r="WIZ152" s="410"/>
      <c r="WJA152" s="410"/>
      <c r="WJB152" s="410"/>
      <c r="WJC152" s="410"/>
      <c r="WJD152" s="410"/>
      <c r="WJE152" s="410"/>
      <c r="WJF152" s="410"/>
      <c r="WJG152" s="410"/>
      <c r="WJH152" s="410"/>
      <c r="WJI152" s="410"/>
      <c r="WJJ152" s="410"/>
      <c r="WJK152" s="410"/>
      <c r="WJL152" s="410"/>
      <c r="WJM152" s="410"/>
      <c r="WJN152" s="410"/>
      <c r="WJO152" s="410"/>
      <c r="WJP152" s="410"/>
      <c r="WJQ152" s="410"/>
      <c r="WJR152" s="410"/>
      <c r="WJS152" s="410"/>
      <c r="WJT152" s="410"/>
      <c r="WJU152" s="410"/>
      <c r="WJV152" s="410"/>
      <c r="WJW152" s="410"/>
      <c r="WJX152" s="410"/>
      <c r="WJY152" s="410"/>
      <c r="WJZ152" s="410"/>
      <c r="WKA152" s="410"/>
      <c r="WKB152" s="410"/>
      <c r="WKC152" s="410"/>
      <c r="WKD152" s="410"/>
      <c r="WKE152" s="410"/>
      <c r="WKF152" s="410"/>
      <c r="WKG152" s="410"/>
      <c r="WKH152" s="410"/>
      <c r="WKI152" s="410"/>
      <c r="WKJ152" s="410"/>
      <c r="WKK152" s="410"/>
      <c r="WKL152" s="410"/>
      <c r="WKM152" s="410"/>
      <c r="WKN152" s="410"/>
      <c r="WKO152" s="410"/>
      <c r="WKP152" s="410"/>
      <c r="WKQ152" s="410"/>
      <c r="WKR152" s="410"/>
      <c r="WKS152" s="410"/>
      <c r="WKT152" s="410"/>
      <c r="WKU152" s="410"/>
      <c r="WKV152" s="410"/>
      <c r="WKW152" s="410"/>
      <c r="WKX152" s="410"/>
      <c r="WKY152" s="410"/>
      <c r="WKZ152" s="410"/>
      <c r="WLA152" s="410"/>
      <c r="WLB152" s="410"/>
      <c r="WLC152" s="410"/>
      <c r="WLD152" s="410"/>
      <c r="WLE152" s="410"/>
      <c r="WLF152" s="410"/>
      <c r="WLG152" s="410"/>
      <c r="WLH152" s="410"/>
      <c r="WLI152" s="410"/>
      <c r="WLJ152" s="410"/>
      <c r="WLK152" s="410"/>
      <c r="WLL152" s="410"/>
      <c r="WLM152" s="410"/>
      <c r="WLN152" s="410"/>
      <c r="WLO152" s="410"/>
      <c r="WLP152" s="410"/>
      <c r="WLQ152" s="410"/>
      <c r="WLR152" s="410"/>
      <c r="WLS152" s="410"/>
      <c r="WLT152" s="410"/>
      <c r="WLU152" s="410"/>
      <c r="WLV152" s="410"/>
      <c r="WLW152" s="410"/>
      <c r="WLX152" s="410"/>
      <c r="WLY152" s="410"/>
      <c r="WLZ152" s="410"/>
      <c r="WMA152" s="410"/>
      <c r="WMB152" s="410"/>
      <c r="WMC152" s="410"/>
      <c r="WMD152" s="410"/>
      <c r="WME152" s="410"/>
      <c r="WMF152" s="410"/>
      <c r="WMG152" s="410"/>
      <c r="WMH152" s="410"/>
      <c r="WMI152" s="410"/>
      <c r="WMJ152" s="410"/>
      <c r="WMK152" s="410"/>
      <c r="WML152" s="410"/>
      <c r="WMM152" s="410"/>
      <c r="WMN152" s="410"/>
      <c r="WMO152" s="410"/>
      <c r="WMP152" s="410"/>
      <c r="WMQ152" s="410"/>
      <c r="WMR152" s="410"/>
      <c r="WMS152" s="410"/>
      <c r="WMT152" s="410"/>
      <c r="WMU152" s="410"/>
      <c r="WMV152" s="410"/>
      <c r="WMW152" s="410"/>
      <c r="WMX152" s="410"/>
      <c r="WMY152" s="410"/>
      <c r="WMZ152" s="410"/>
      <c r="WNA152" s="410"/>
      <c r="WNB152" s="410"/>
      <c r="WNC152" s="410"/>
      <c r="WND152" s="410"/>
      <c r="WNE152" s="410"/>
      <c r="WNF152" s="410"/>
      <c r="WNG152" s="410"/>
      <c r="WNH152" s="410"/>
      <c r="WNI152" s="410"/>
      <c r="WNJ152" s="410"/>
      <c r="WNK152" s="410"/>
      <c r="WNL152" s="410"/>
      <c r="WNM152" s="410"/>
      <c r="WNN152" s="410"/>
      <c r="WNO152" s="410"/>
      <c r="WNP152" s="410"/>
      <c r="WNQ152" s="410"/>
      <c r="WNR152" s="410"/>
      <c r="WNS152" s="410"/>
      <c r="WNT152" s="410"/>
      <c r="WNU152" s="410"/>
      <c r="WNV152" s="410"/>
      <c r="WNW152" s="410"/>
      <c r="WNX152" s="410"/>
      <c r="WNY152" s="410"/>
      <c r="WNZ152" s="410"/>
      <c r="WOA152" s="410"/>
      <c r="WOB152" s="410"/>
      <c r="WOC152" s="410"/>
      <c r="WOD152" s="410"/>
      <c r="WOE152" s="410"/>
      <c r="WOF152" s="410"/>
      <c r="WOG152" s="410"/>
      <c r="WOH152" s="410"/>
      <c r="WOI152" s="410"/>
      <c r="WOJ152" s="410"/>
      <c r="WOK152" s="410"/>
      <c r="WOL152" s="410"/>
      <c r="WOM152" s="410"/>
      <c r="WON152" s="410"/>
      <c r="WOO152" s="410"/>
      <c r="WOP152" s="410"/>
      <c r="WOQ152" s="410"/>
      <c r="WOR152" s="410"/>
      <c r="WOS152" s="410"/>
      <c r="WOT152" s="410"/>
      <c r="WOU152" s="410"/>
      <c r="WOV152" s="410"/>
      <c r="WOW152" s="410"/>
      <c r="WOX152" s="410"/>
      <c r="WOY152" s="410"/>
      <c r="WOZ152" s="410"/>
      <c r="WPA152" s="410"/>
      <c r="WPB152" s="410"/>
      <c r="WPC152" s="410"/>
      <c r="WPD152" s="410"/>
      <c r="WPE152" s="410"/>
      <c r="WPF152" s="410"/>
      <c r="WPG152" s="410"/>
      <c r="WPH152" s="410"/>
      <c r="WPI152" s="410"/>
      <c r="WPJ152" s="410"/>
      <c r="WPK152" s="410"/>
      <c r="WPL152" s="410"/>
      <c r="WPM152" s="410"/>
      <c r="WPN152" s="410"/>
      <c r="WPO152" s="410"/>
      <c r="WPP152" s="410"/>
      <c r="WPQ152" s="410"/>
      <c r="WPR152" s="410"/>
      <c r="WPS152" s="410"/>
      <c r="WPT152" s="410"/>
      <c r="WPU152" s="410"/>
      <c r="WPV152" s="410"/>
      <c r="WPW152" s="410"/>
      <c r="WPX152" s="410"/>
      <c r="WPY152" s="410"/>
      <c r="WPZ152" s="410"/>
      <c r="WQA152" s="410"/>
      <c r="WQB152" s="410"/>
      <c r="WQC152" s="410"/>
      <c r="WQD152" s="410"/>
      <c r="WQE152" s="410"/>
      <c r="WQF152" s="410"/>
      <c r="WQG152" s="410"/>
      <c r="WQH152" s="410"/>
      <c r="WQI152" s="410"/>
      <c r="WQJ152" s="410"/>
      <c r="WQK152" s="410"/>
      <c r="WQL152" s="410"/>
      <c r="WQM152" s="410"/>
      <c r="WQN152" s="410"/>
      <c r="WQO152" s="410"/>
      <c r="WQP152" s="410"/>
      <c r="WQQ152" s="410"/>
      <c r="WQR152" s="410"/>
      <c r="WQS152" s="410"/>
      <c r="WQT152" s="410"/>
      <c r="WQU152" s="410"/>
      <c r="WQV152" s="410"/>
      <c r="WQW152" s="410"/>
      <c r="WQX152" s="410"/>
      <c r="WQY152" s="410"/>
      <c r="WQZ152" s="410"/>
      <c r="WRA152" s="410"/>
      <c r="WRB152" s="410"/>
      <c r="WRC152" s="410"/>
      <c r="WRD152" s="410"/>
      <c r="WRE152" s="410"/>
      <c r="WRF152" s="410"/>
      <c r="WRG152" s="410"/>
      <c r="WRH152" s="410"/>
      <c r="WRI152" s="410"/>
      <c r="WRJ152" s="410"/>
      <c r="WRK152" s="410"/>
      <c r="WRL152" s="410"/>
      <c r="WRM152" s="410"/>
      <c r="WRN152" s="410"/>
      <c r="WRO152" s="410"/>
      <c r="WRP152" s="410"/>
      <c r="WRQ152" s="410"/>
      <c r="WRR152" s="410"/>
      <c r="WRS152" s="410"/>
      <c r="WRT152" s="410"/>
      <c r="WRU152" s="410"/>
      <c r="WRV152" s="410"/>
      <c r="WRW152" s="410"/>
      <c r="WRX152" s="410"/>
      <c r="WRY152" s="410"/>
      <c r="WRZ152" s="410"/>
      <c r="WSA152" s="410"/>
      <c r="WSB152" s="410"/>
      <c r="WSC152" s="410"/>
      <c r="WSD152" s="410"/>
      <c r="WSE152" s="410"/>
      <c r="WSF152" s="410"/>
      <c r="WSG152" s="410"/>
      <c r="WSH152" s="410"/>
      <c r="WSI152" s="410"/>
      <c r="WSJ152" s="410"/>
      <c r="WSK152" s="410"/>
      <c r="WSL152" s="410"/>
      <c r="WSM152" s="410"/>
      <c r="WSN152" s="410"/>
      <c r="WSO152" s="410"/>
      <c r="WSP152" s="410"/>
      <c r="WSQ152" s="410"/>
      <c r="WSR152" s="410"/>
      <c r="WSS152" s="410"/>
      <c r="WST152" s="410"/>
      <c r="WSU152" s="410"/>
      <c r="WSV152" s="410"/>
      <c r="WSW152" s="410"/>
      <c r="WSX152" s="410"/>
      <c r="WSY152" s="410"/>
      <c r="WSZ152" s="410"/>
      <c r="WTA152" s="410"/>
      <c r="WTB152" s="410"/>
      <c r="WTC152" s="410"/>
      <c r="WTD152" s="410"/>
      <c r="WTE152" s="410"/>
      <c r="WTF152" s="410"/>
      <c r="WTG152" s="410"/>
      <c r="WTH152" s="410"/>
      <c r="WTI152" s="410"/>
      <c r="WTJ152" s="410"/>
      <c r="WTK152" s="410"/>
      <c r="WTL152" s="410"/>
      <c r="WTM152" s="410"/>
      <c r="WTN152" s="410"/>
      <c r="WTO152" s="410"/>
      <c r="WTP152" s="410"/>
      <c r="WTQ152" s="410"/>
      <c r="WTR152" s="410"/>
      <c r="WTS152" s="410"/>
      <c r="WTT152" s="410"/>
      <c r="WTU152" s="410"/>
      <c r="WTV152" s="410"/>
      <c r="WTW152" s="410"/>
      <c r="WTX152" s="410"/>
      <c r="WTY152" s="410"/>
      <c r="WTZ152" s="410"/>
      <c r="WUA152" s="410"/>
      <c r="WUB152" s="410"/>
      <c r="WUC152" s="410"/>
      <c r="WUD152" s="410"/>
      <c r="WUE152" s="410"/>
      <c r="WUF152" s="410"/>
      <c r="WUG152" s="410"/>
      <c r="WUH152" s="410"/>
      <c r="WUI152" s="410"/>
      <c r="WUJ152" s="410"/>
      <c r="WUK152" s="410"/>
      <c r="WUL152" s="410"/>
      <c r="WUM152" s="410"/>
      <c r="WUN152" s="410"/>
      <c r="WUO152" s="410"/>
      <c r="WUP152" s="410"/>
      <c r="WUQ152" s="410"/>
      <c r="WUR152" s="410"/>
      <c r="WUS152" s="410"/>
      <c r="WUT152" s="410"/>
      <c r="WUU152" s="410"/>
      <c r="WUV152" s="410"/>
      <c r="WUW152" s="410"/>
      <c r="WUX152" s="410"/>
      <c r="WUY152" s="410"/>
      <c r="WUZ152" s="410"/>
      <c r="WVA152" s="410"/>
      <c r="WVB152" s="410"/>
      <c r="WVC152" s="410"/>
      <c r="WVD152" s="410"/>
      <c r="WVE152" s="410"/>
      <c r="WVF152" s="410"/>
      <c r="WVG152" s="410"/>
      <c r="WVH152" s="410"/>
      <c r="WVI152" s="410"/>
      <c r="WVJ152" s="410"/>
      <c r="WVK152" s="410"/>
      <c r="WVL152" s="410"/>
      <c r="WVM152" s="410"/>
      <c r="WVN152" s="410"/>
      <c r="WVO152" s="410"/>
      <c r="WVP152" s="410"/>
      <c r="WVQ152" s="410"/>
      <c r="WVR152" s="410"/>
      <c r="WVS152" s="410"/>
      <c r="WVT152" s="410"/>
      <c r="WVU152" s="410"/>
      <c r="WVV152" s="410"/>
      <c r="WVW152" s="410"/>
      <c r="WVX152" s="410"/>
      <c r="WVY152" s="410"/>
      <c r="WVZ152" s="410"/>
      <c r="WWA152" s="410"/>
      <c r="WWB152" s="410"/>
      <c r="WWC152" s="410"/>
      <c r="WWD152" s="410"/>
      <c r="WWE152" s="410"/>
      <c r="WWF152" s="410"/>
      <c r="WWG152" s="410"/>
      <c r="WWH152" s="410"/>
      <c r="WWI152" s="410"/>
      <c r="WWJ152" s="410"/>
      <c r="WWK152" s="410"/>
      <c r="WWL152" s="410"/>
      <c r="WWM152" s="410"/>
      <c r="WWN152" s="410"/>
      <c r="WWO152" s="410"/>
      <c r="WWP152" s="410"/>
      <c r="WWQ152" s="410"/>
      <c r="WWR152" s="410"/>
      <c r="WWS152" s="410"/>
      <c r="WWT152" s="410"/>
      <c r="WWU152" s="410"/>
      <c r="WWV152" s="410"/>
      <c r="WWW152" s="410"/>
      <c r="WWX152" s="410"/>
      <c r="WWY152" s="410"/>
      <c r="WWZ152" s="410"/>
      <c r="WXA152" s="410"/>
      <c r="WXB152" s="410"/>
      <c r="WXC152" s="410"/>
      <c r="WXD152" s="410"/>
      <c r="WXE152" s="410"/>
      <c r="WXF152" s="410"/>
      <c r="WXG152" s="410"/>
      <c r="WXH152" s="410"/>
      <c r="WXI152" s="410"/>
      <c r="WXJ152" s="410"/>
      <c r="WXK152" s="410"/>
      <c r="WXL152" s="410"/>
      <c r="WXM152" s="410"/>
      <c r="WXN152" s="410"/>
      <c r="WXO152" s="410"/>
      <c r="WXP152" s="410"/>
      <c r="WXQ152" s="410"/>
      <c r="WXR152" s="410"/>
      <c r="WXS152" s="410"/>
      <c r="WXT152" s="410"/>
      <c r="WXU152" s="410"/>
      <c r="WXV152" s="410"/>
      <c r="WXW152" s="410"/>
      <c r="WXX152" s="410"/>
      <c r="WXY152" s="410"/>
      <c r="WXZ152" s="410"/>
      <c r="WYA152" s="410"/>
      <c r="WYB152" s="410"/>
      <c r="WYC152" s="410"/>
      <c r="WYD152" s="410"/>
      <c r="WYE152" s="410"/>
      <c r="WYF152" s="410"/>
      <c r="WYG152" s="410"/>
      <c r="WYH152" s="410"/>
      <c r="WYI152" s="410"/>
      <c r="WYJ152" s="410"/>
      <c r="WYK152" s="410"/>
      <c r="WYL152" s="410"/>
      <c r="WYM152" s="410"/>
      <c r="WYN152" s="410"/>
      <c r="WYO152" s="410"/>
      <c r="WYP152" s="410"/>
      <c r="WYQ152" s="410"/>
      <c r="WYR152" s="410"/>
      <c r="WYS152" s="410"/>
      <c r="WYT152" s="410"/>
      <c r="WYU152" s="410"/>
      <c r="WYV152" s="410"/>
      <c r="WYW152" s="410"/>
      <c r="WYX152" s="410"/>
      <c r="WYY152" s="410"/>
      <c r="WYZ152" s="410"/>
      <c r="WZA152" s="410"/>
      <c r="WZB152" s="410"/>
      <c r="WZC152" s="410"/>
      <c r="WZD152" s="410"/>
      <c r="WZE152" s="410"/>
      <c r="WZF152" s="410"/>
      <c r="WZG152" s="410"/>
      <c r="WZH152" s="410"/>
      <c r="WZI152" s="410"/>
      <c r="WZJ152" s="410"/>
      <c r="WZK152" s="410"/>
      <c r="WZL152" s="410"/>
      <c r="WZM152" s="410"/>
      <c r="WZN152" s="410"/>
      <c r="WZO152" s="410"/>
      <c r="WZP152" s="410"/>
      <c r="WZQ152" s="410"/>
      <c r="WZR152" s="410"/>
      <c r="WZS152" s="410"/>
      <c r="WZT152" s="410"/>
      <c r="WZU152" s="410"/>
      <c r="WZV152" s="410"/>
      <c r="WZW152" s="410"/>
      <c r="WZX152" s="410"/>
      <c r="WZY152" s="410"/>
      <c r="WZZ152" s="410"/>
      <c r="XAA152" s="410"/>
      <c r="XAB152" s="410"/>
      <c r="XAC152" s="410"/>
      <c r="XAD152" s="410"/>
      <c r="XAE152" s="410"/>
      <c r="XAF152" s="410"/>
      <c r="XAG152" s="410"/>
      <c r="XAH152" s="410"/>
      <c r="XAI152" s="410"/>
      <c r="XAJ152" s="410"/>
      <c r="XAK152" s="410"/>
      <c r="XAL152" s="410"/>
      <c r="XAM152" s="410"/>
      <c r="XAN152" s="410"/>
      <c r="XAO152" s="410"/>
      <c r="XAP152" s="410"/>
      <c r="XAQ152" s="410"/>
      <c r="XAR152" s="410"/>
      <c r="XAS152" s="410"/>
      <c r="XAT152" s="410"/>
      <c r="XAU152" s="410"/>
      <c r="XAV152" s="410"/>
      <c r="XAW152" s="410"/>
      <c r="XAX152" s="410"/>
      <c r="XAY152" s="410"/>
      <c r="XAZ152" s="410"/>
      <c r="XBA152" s="410"/>
      <c r="XBB152" s="410"/>
      <c r="XBC152" s="410"/>
      <c r="XBD152" s="410"/>
      <c r="XBE152" s="410"/>
      <c r="XBF152" s="410"/>
      <c r="XBG152" s="410"/>
      <c r="XBH152" s="410"/>
      <c r="XBI152" s="410"/>
      <c r="XBJ152" s="410"/>
      <c r="XBK152" s="410"/>
      <c r="XBL152" s="410"/>
      <c r="XBM152" s="410"/>
      <c r="XBN152" s="410"/>
      <c r="XBO152" s="410"/>
      <c r="XBP152" s="410"/>
      <c r="XBQ152" s="410"/>
      <c r="XBR152" s="410"/>
      <c r="XBS152" s="410"/>
      <c r="XBT152" s="410"/>
      <c r="XBU152" s="410"/>
      <c r="XBV152" s="410"/>
      <c r="XBW152" s="410"/>
      <c r="XBX152" s="410"/>
      <c r="XBY152" s="410"/>
      <c r="XBZ152" s="410"/>
      <c r="XCA152" s="410"/>
      <c r="XCB152" s="410"/>
      <c r="XCC152" s="410"/>
      <c r="XCD152" s="410"/>
      <c r="XCE152" s="410"/>
      <c r="XCF152" s="410"/>
      <c r="XCG152" s="410"/>
      <c r="XCH152" s="410"/>
      <c r="XCI152" s="410"/>
      <c r="XCJ152" s="410"/>
      <c r="XCK152" s="410"/>
      <c r="XCL152" s="410"/>
      <c r="XCM152" s="410"/>
      <c r="XCN152" s="410"/>
      <c r="XCO152" s="410"/>
      <c r="XCP152" s="410"/>
      <c r="XCQ152" s="410"/>
      <c r="XCR152" s="410"/>
      <c r="XCS152" s="410"/>
      <c r="XCT152" s="410"/>
      <c r="XCU152" s="410"/>
      <c r="XCV152" s="410"/>
      <c r="XCW152" s="410"/>
      <c r="XCX152" s="410"/>
      <c r="XCY152" s="410"/>
      <c r="XCZ152" s="410"/>
      <c r="XDA152" s="410"/>
      <c r="XDB152" s="410"/>
      <c r="XDC152" s="410"/>
      <c r="XDD152" s="410"/>
      <c r="XDE152" s="410"/>
      <c r="XDF152" s="410"/>
      <c r="XDG152" s="410"/>
      <c r="XDH152" s="410"/>
      <c r="XDI152" s="410"/>
      <c r="XDJ152" s="410"/>
      <c r="XDK152" s="410"/>
      <c r="XDL152" s="410"/>
      <c r="XDM152" s="410"/>
      <c r="XDN152" s="410"/>
      <c r="XDO152" s="410"/>
      <c r="XDP152" s="410"/>
      <c r="XDQ152" s="410"/>
      <c r="XDR152" s="410"/>
      <c r="XDS152" s="410"/>
      <c r="XDT152" s="410"/>
      <c r="XDU152" s="410"/>
      <c r="XDV152" s="410"/>
      <c r="XDW152" s="410"/>
      <c r="XDX152" s="410"/>
      <c r="XDY152" s="410"/>
      <c r="XDZ152" s="410"/>
      <c r="XEA152" s="410"/>
      <c r="XEB152" s="410"/>
      <c r="XEC152" s="410"/>
      <c r="XED152" s="410"/>
      <c r="XEE152" s="410"/>
      <c r="XEF152" s="410"/>
      <c r="XEG152" s="410"/>
      <c r="XEH152" s="410"/>
      <c r="XEI152" s="410"/>
      <c r="XEJ152" s="410"/>
      <c r="XEK152" s="410"/>
      <c r="XEL152" s="410"/>
      <c r="XEM152" s="410"/>
      <c r="XEN152" s="410"/>
      <c r="XEO152" s="410"/>
      <c r="XEP152" s="410"/>
      <c r="XEQ152" s="410"/>
      <c r="XER152" s="410"/>
      <c r="XES152" s="410"/>
      <c r="XET152" s="410"/>
      <c r="XEU152" s="410"/>
      <c r="XEV152" s="410"/>
      <c r="XEW152" s="410"/>
      <c r="XEX152" s="410"/>
      <c r="XEY152" s="410"/>
      <c r="XEZ152" s="410"/>
      <c r="XFA152" s="410"/>
      <c r="XFB152" s="410"/>
      <c r="XFC152" s="410"/>
      <c r="XFD152" s="410"/>
    </row>
    <row r="153" spans="1:16384">
      <c r="A153" s="434" t="s">
        <v>190</v>
      </c>
      <c r="B153" s="434"/>
      <c r="C153" s="434"/>
      <c r="D153" s="434"/>
      <c r="E153" s="434"/>
      <c r="F153" s="434"/>
      <c r="G153" s="434"/>
      <c r="H153" s="434"/>
      <c r="I153" s="434"/>
      <c r="J153" s="434"/>
      <c r="K153" s="434"/>
      <c r="L153" s="434"/>
      <c r="M153" s="434"/>
      <c r="N153" s="434"/>
      <c r="O153" s="434"/>
      <c r="P153" s="434"/>
      <c r="Q153" s="434"/>
      <c r="R153" s="434"/>
      <c r="S153" s="434"/>
      <c r="T153" s="434"/>
      <c r="U153" s="434"/>
      <c r="V153" s="434"/>
      <c r="W153" s="434"/>
      <c r="X153" s="434"/>
      <c r="Y153" s="434"/>
      <c r="Z153" s="434"/>
      <c r="AA153" s="434"/>
      <c r="AB153" s="434"/>
      <c r="AC153" s="434"/>
      <c r="AD153" s="434"/>
      <c r="AE153" s="434"/>
      <c r="AF153" s="434"/>
    </row>
    <row r="154" spans="1:16384">
      <c r="A154" s="434" t="s">
        <v>191</v>
      </c>
      <c r="B154" s="434"/>
      <c r="C154" s="434"/>
      <c r="D154" s="434"/>
      <c r="E154" s="434"/>
      <c r="F154" s="434"/>
      <c r="G154" s="434"/>
      <c r="H154" s="434"/>
      <c r="I154" s="434"/>
      <c r="J154" s="434"/>
      <c r="K154" s="434"/>
      <c r="L154" s="434"/>
      <c r="M154" s="434"/>
      <c r="N154" s="434"/>
      <c r="O154" s="434"/>
      <c r="P154" s="434"/>
      <c r="Q154" s="434"/>
      <c r="R154" s="434"/>
      <c r="S154" s="434"/>
      <c r="T154" s="434"/>
      <c r="U154" s="434"/>
      <c r="V154" s="434"/>
      <c r="W154" s="434"/>
      <c r="X154" s="434"/>
      <c r="Y154" s="434"/>
      <c r="Z154" s="434"/>
      <c r="AA154" s="434"/>
      <c r="AB154" s="434"/>
      <c r="AC154" s="434"/>
      <c r="AD154" s="434"/>
      <c r="AE154" s="434"/>
      <c r="AF154" s="434"/>
    </row>
  </sheetData>
  <sheetProtection algorithmName="SHA-512" hashValue="WZl3hfZH+bTG4flNazos7cs8PxREGVcqU74PFJurmTnMsOB4htjDBvCj5h5iDg+GwbtY10LzbZH1mZBU2YyU7A==" saltValue="uoYVcZP+GyUUntZKP3IlrA==" spinCount="100000" sheet="1" objects="1" scenarios="1"/>
  <mergeCells count="571">
    <mergeCell ref="A153:AF153"/>
    <mergeCell ref="A154:AF154"/>
    <mergeCell ref="A1:AF1"/>
    <mergeCell ref="A2:AF2"/>
    <mergeCell ref="A149:N149"/>
    <mergeCell ref="A141:AF141"/>
    <mergeCell ref="B10:AF10"/>
    <mergeCell ref="B73:AF73"/>
    <mergeCell ref="B130:AF130"/>
    <mergeCell ref="A124:B124"/>
    <mergeCell ref="A129:B129"/>
    <mergeCell ref="A72:B72"/>
    <mergeCell ref="A147:B147"/>
    <mergeCell ref="A146:B146"/>
    <mergeCell ref="A140:B140"/>
    <mergeCell ref="A135:B135"/>
    <mergeCell ref="AD6:AD8"/>
    <mergeCell ref="AE6:AE8"/>
    <mergeCell ref="A151:AF151"/>
    <mergeCell ref="A150:AF150"/>
    <mergeCell ref="B142:AF142"/>
    <mergeCell ref="A4:A8"/>
    <mergeCell ref="B4:B8"/>
    <mergeCell ref="AF4:AF8"/>
    <mergeCell ref="C4:T4"/>
    <mergeCell ref="U4:AE4"/>
    <mergeCell ref="M6:M8"/>
    <mergeCell ref="N6:N8"/>
    <mergeCell ref="F7:F8"/>
    <mergeCell ref="G7:G8"/>
    <mergeCell ref="H7:H8"/>
    <mergeCell ref="I7:I8"/>
    <mergeCell ref="J7:J8"/>
    <mergeCell ref="K7:K8"/>
    <mergeCell ref="C6:C8"/>
    <mergeCell ref="D6:D8"/>
    <mergeCell ref="E6:E8"/>
    <mergeCell ref="F6:K6"/>
    <mergeCell ref="L6:L8"/>
    <mergeCell ref="Y6:Y8"/>
    <mergeCell ref="O6:O8"/>
    <mergeCell ref="P6:P8"/>
    <mergeCell ref="Q6:Q8"/>
    <mergeCell ref="R6:R8"/>
    <mergeCell ref="S6:S8"/>
    <mergeCell ref="T6:T8"/>
    <mergeCell ref="U6:U8"/>
    <mergeCell ref="V6:V8"/>
    <mergeCell ref="AH146:AM147"/>
    <mergeCell ref="C5:N5"/>
    <mergeCell ref="O5:T5"/>
    <mergeCell ref="U5:Y5"/>
    <mergeCell ref="Z5:AE5"/>
    <mergeCell ref="Z6:Z8"/>
    <mergeCell ref="AA6:AA8"/>
    <mergeCell ref="AB6:AB8"/>
    <mergeCell ref="AC6:AC8"/>
    <mergeCell ref="X6:X8"/>
    <mergeCell ref="W6:W8"/>
    <mergeCell ref="FE152:GJ152"/>
    <mergeCell ref="GK152:HP152"/>
    <mergeCell ref="HQ152:IV152"/>
    <mergeCell ref="IW152:KB152"/>
    <mergeCell ref="KC152:LH152"/>
    <mergeCell ref="A152:AF152"/>
    <mergeCell ref="AG152:BL152"/>
    <mergeCell ref="BM152:CR152"/>
    <mergeCell ref="CS152:DX152"/>
    <mergeCell ref="DY152:FD152"/>
    <mergeCell ref="RM152:SR152"/>
    <mergeCell ref="SS152:TX152"/>
    <mergeCell ref="TY152:VD152"/>
    <mergeCell ref="VE152:WJ152"/>
    <mergeCell ref="WK152:XP152"/>
    <mergeCell ref="LI152:MN152"/>
    <mergeCell ref="MO152:NT152"/>
    <mergeCell ref="NU152:OZ152"/>
    <mergeCell ref="PA152:QF152"/>
    <mergeCell ref="QG152:RL152"/>
    <mergeCell ref="ADU152:AEZ152"/>
    <mergeCell ref="AFA152:AGF152"/>
    <mergeCell ref="AGG152:AHL152"/>
    <mergeCell ref="AHM152:AIR152"/>
    <mergeCell ref="AIS152:AJX152"/>
    <mergeCell ref="XQ152:YV152"/>
    <mergeCell ref="YW152:AAB152"/>
    <mergeCell ref="AAC152:ABH152"/>
    <mergeCell ref="ABI152:ACN152"/>
    <mergeCell ref="ACO152:ADT152"/>
    <mergeCell ref="AQC152:ARH152"/>
    <mergeCell ref="ARI152:ASN152"/>
    <mergeCell ref="ASO152:ATT152"/>
    <mergeCell ref="ATU152:AUZ152"/>
    <mergeCell ref="AVA152:AWF152"/>
    <mergeCell ref="AJY152:ALD152"/>
    <mergeCell ref="ALE152:AMJ152"/>
    <mergeCell ref="AMK152:ANP152"/>
    <mergeCell ref="ANQ152:AOV152"/>
    <mergeCell ref="AOW152:AQB152"/>
    <mergeCell ref="BCK152:BDP152"/>
    <mergeCell ref="BDQ152:BEV152"/>
    <mergeCell ref="BEW152:BGB152"/>
    <mergeCell ref="BGC152:BHH152"/>
    <mergeCell ref="BHI152:BIN152"/>
    <mergeCell ref="AWG152:AXL152"/>
    <mergeCell ref="AXM152:AYR152"/>
    <mergeCell ref="AYS152:AZX152"/>
    <mergeCell ref="AZY152:BBD152"/>
    <mergeCell ref="BBE152:BCJ152"/>
    <mergeCell ref="BOS152:BPX152"/>
    <mergeCell ref="BPY152:BRD152"/>
    <mergeCell ref="BRE152:BSJ152"/>
    <mergeCell ref="BSK152:BTP152"/>
    <mergeCell ref="BTQ152:BUV152"/>
    <mergeCell ref="BIO152:BJT152"/>
    <mergeCell ref="BJU152:BKZ152"/>
    <mergeCell ref="BLA152:BMF152"/>
    <mergeCell ref="BMG152:BNL152"/>
    <mergeCell ref="BNM152:BOR152"/>
    <mergeCell ref="CBA152:CCF152"/>
    <mergeCell ref="CCG152:CDL152"/>
    <mergeCell ref="CDM152:CER152"/>
    <mergeCell ref="CES152:CFX152"/>
    <mergeCell ref="CFY152:CHD152"/>
    <mergeCell ref="BUW152:BWB152"/>
    <mergeCell ref="BWC152:BXH152"/>
    <mergeCell ref="BXI152:BYN152"/>
    <mergeCell ref="BYO152:BZT152"/>
    <mergeCell ref="BZU152:CAZ152"/>
    <mergeCell ref="CNI152:CON152"/>
    <mergeCell ref="COO152:CPT152"/>
    <mergeCell ref="CPU152:CQZ152"/>
    <mergeCell ref="CRA152:CSF152"/>
    <mergeCell ref="CSG152:CTL152"/>
    <mergeCell ref="CHE152:CIJ152"/>
    <mergeCell ref="CIK152:CJP152"/>
    <mergeCell ref="CJQ152:CKV152"/>
    <mergeCell ref="CKW152:CMB152"/>
    <mergeCell ref="CMC152:CNH152"/>
    <mergeCell ref="CZQ152:DAV152"/>
    <mergeCell ref="DAW152:DCB152"/>
    <mergeCell ref="DCC152:DDH152"/>
    <mergeCell ref="DDI152:DEN152"/>
    <mergeCell ref="DEO152:DFT152"/>
    <mergeCell ref="CTM152:CUR152"/>
    <mergeCell ref="CUS152:CVX152"/>
    <mergeCell ref="CVY152:CXD152"/>
    <mergeCell ref="CXE152:CYJ152"/>
    <mergeCell ref="CYK152:CZP152"/>
    <mergeCell ref="DLY152:DND152"/>
    <mergeCell ref="DNE152:DOJ152"/>
    <mergeCell ref="DOK152:DPP152"/>
    <mergeCell ref="DPQ152:DQV152"/>
    <mergeCell ref="DQW152:DSB152"/>
    <mergeCell ref="DFU152:DGZ152"/>
    <mergeCell ref="DHA152:DIF152"/>
    <mergeCell ref="DIG152:DJL152"/>
    <mergeCell ref="DJM152:DKR152"/>
    <mergeCell ref="DKS152:DLX152"/>
    <mergeCell ref="DYG152:DZL152"/>
    <mergeCell ref="DZM152:EAR152"/>
    <mergeCell ref="EAS152:EBX152"/>
    <mergeCell ref="EBY152:EDD152"/>
    <mergeCell ref="EDE152:EEJ152"/>
    <mergeCell ref="DSC152:DTH152"/>
    <mergeCell ref="DTI152:DUN152"/>
    <mergeCell ref="DUO152:DVT152"/>
    <mergeCell ref="DVU152:DWZ152"/>
    <mergeCell ref="DXA152:DYF152"/>
    <mergeCell ref="EKO152:ELT152"/>
    <mergeCell ref="ELU152:EMZ152"/>
    <mergeCell ref="ENA152:EOF152"/>
    <mergeCell ref="EOG152:EPL152"/>
    <mergeCell ref="EPM152:EQR152"/>
    <mergeCell ref="EEK152:EFP152"/>
    <mergeCell ref="EFQ152:EGV152"/>
    <mergeCell ref="EGW152:EIB152"/>
    <mergeCell ref="EIC152:EJH152"/>
    <mergeCell ref="EJI152:EKN152"/>
    <mergeCell ref="EWW152:EYB152"/>
    <mergeCell ref="EYC152:EZH152"/>
    <mergeCell ref="EZI152:FAN152"/>
    <mergeCell ref="FAO152:FBT152"/>
    <mergeCell ref="FBU152:FCZ152"/>
    <mergeCell ref="EQS152:ERX152"/>
    <mergeCell ref="ERY152:ETD152"/>
    <mergeCell ref="ETE152:EUJ152"/>
    <mergeCell ref="EUK152:EVP152"/>
    <mergeCell ref="EVQ152:EWV152"/>
    <mergeCell ref="FJE152:FKJ152"/>
    <mergeCell ref="FKK152:FLP152"/>
    <mergeCell ref="FLQ152:FMV152"/>
    <mergeCell ref="FMW152:FOB152"/>
    <mergeCell ref="FOC152:FPH152"/>
    <mergeCell ref="FDA152:FEF152"/>
    <mergeCell ref="FEG152:FFL152"/>
    <mergeCell ref="FFM152:FGR152"/>
    <mergeCell ref="FGS152:FHX152"/>
    <mergeCell ref="FHY152:FJD152"/>
    <mergeCell ref="FVM152:FWR152"/>
    <mergeCell ref="FWS152:FXX152"/>
    <mergeCell ref="FXY152:FZD152"/>
    <mergeCell ref="FZE152:GAJ152"/>
    <mergeCell ref="GAK152:GBP152"/>
    <mergeCell ref="FPI152:FQN152"/>
    <mergeCell ref="FQO152:FRT152"/>
    <mergeCell ref="FRU152:FSZ152"/>
    <mergeCell ref="FTA152:FUF152"/>
    <mergeCell ref="FUG152:FVL152"/>
    <mergeCell ref="GHU152:GIZ152"/>
    <mergeCell ref="GJA152:GKF152"/>
    <mergeCell ref="GKG152:GLL152"/>
    <mergeCell ref="GLM152:GMR152"/>
    <mergeCell ref="GMS152:GNX152"/>
    <mergeCell ref="GBQ152:GCV152"/>
    <mergeCell ref="GCW152:GEB152"/>
    <mergeCell ref="GEC152:GFH152"/>
    <mergeCell ref="GFI152:GGN152"/>
    <mergeCell ref="GGO152:GHT152"/>
    <mergeCell ref="GUC152:GVH152"/>
    <mergeCell ref="GVI152:GWN152"/>
    <mergeCell ref="GWO152:GXT152"/>
    <mergeCell ref="GXU152:GYZ152"/>
    <mergeCell ref="GZA152:HAF152"/>
    <mergeCell ref="GNY152:GPD152"/>
    <mergeCell ref="GPE152:GQJ152"/>
    <mergeCell ref="GQK152:GRP152"/>
    <mergeCell ref="GRQ152:GSV152"/>
    <mergeCell ref="GSW152:GUB152"/>
    <mergeCell ref="HGK152:HHP152"/>
    <mergeCell ref="HHQ152:HIV152"/>
    <mergeCell ref="HIW152:HKB152"/>
    <mergeCell ref="HKC152:HLH152"/>
    <mergeCell ref="HLI152:HMN152"/>
    <mergeCell ref="HAG152:HBL152"/>
    <mergeCell ref="HBM152:HCR152"/>
    <mergeCell ref="HCS152:HDX152"/>
    <mergeCell ref="HDY152:HFD152"/>
    <mergeCell ref="HFE152:HGJ152"/>
    <mergeCell ref="HSS152:HTX152"/>
    <mergeCell ref="HTY152:HVD152"/>
    <mergeCell ref="HVE152:HWJ152"/>
    <mergeCell ref="HWK152:HXP152"/>
    <mergeCell ref="HXQ152:HYV152"/>
    <mergeCell ref="HMO152:HNT152"/>
    <mergeCell ref="HNU152:HOZ152"/>
    <mergeCell ref="HPA152:HQF152"/>
    <mergeCell ref="HQG152:HRL152"/>
    <mergeCell ref="HRM152:HSR152"/>
    <mergeCell ref="IFA152:IGF152"/>
    <mergeCell ref="IGG152:IHL152"/>
    <mergeCell ref="IHM152:IIR152"/>
    <mergeCell ref="IIS152:IJX152"/>
    <mergeCell ref="IJY152:ILD152"/>
    <mergeCell ref="HYW152:IAB152"/>
    <mergeCell ref="IAC152:IBH152"/>
    <mergeCell ref="IBI152:ICN152"/>
    <mergeCell ref="ICO152:IDT152"/>
    <mergeCell ref="IDU152:IEZ152"/>
    <mergeCell ref="IRI152:ISN152"/>
    <mergeCell ref="ISO152:ITT152"/>
    <mergeCell ref="ITU152:IUZ152"/>
    <mergeCell ref="IVA152:IWF152"/>
    <mergeCell ref="IWG152:IXL152"/>
    <mergeCell ref="ILE152:IMJ152"/>
    <mergeCell ref="IMK152:INP152"/>
    <mergeCell ref="INQ152:IOV152"/>
    <mergeCell ref="IOW152:IQB152"/>
    <mergeCell ref="IQC152:IRH152"/>
    <mergeCell ref="JDQ152:JEV152"/>
    <mergeCell ref="JEW152:JGB152"/>
    <mergeCell ref="JGC152:JHH152"/>
    <mergeCell ref="JHI152:JIN152"/>
    <mergeCell ref="JIO152:JJT152"/>
    <mergeCell ref="IXM152:IYR152"/>
    <mergeCell ref="IYS152:IZX152"/>
    <mergeCell ref="IZY152:JBD152"/>
    <mergeCell ref="JBE152:JCJ152"/>
    <mergeCell ref="JCK152:JDP152"/>
    <mergeCell ref="JPY152:JRD152"/>
    <mergeCell ref="JRE152:JSJ152"/>
    <mergeCell ref="JSK152:JTP152"/>
    <mergeCell ref="JTQ152:JUV152"/>
    <mergeCell ref="JUW152:JWB152"/>
    <mergeCell ref="JJU152:JKZ152"/>
    <mergeCell ref="JLA152:JMF152"/>
    <mergeCell ref="JMG152:JNL152"/>
    <mergeCell ref="JNM152:JOR152"/>
    <mergeCell ref="JOS152:JPX152"/>
    <mergeCell ref="KCG152:KDL152"/>
    <mergeCell ref="KDM152:KER152"/>
    <mergeCell ref="KES152:KFX152"/>
    <mergeCell ref="KFY152:KHD152"/>
    <mergeCell ref="KHE152:KIJ152"/>
    <mergeCell ref="JWC152:JXH152"/>
    <mergeCell ref="JXI152:JYN152"/>
    <mergeCell ref="JYO152:JZT152"/>
    <mergeCell ref="JZU152:KAZ152"/>
    <mergeCell ref="KBA152:KCF152"/>
    <mergeCell ref="KOO152:KPT152"/>
    <mergeCell ref="KPU152:KQZ152"/>
    <mergeCell ref="KRA152:KSF152"/>
    <mergeCell ref="KSG152:KTL152"/>
    <mergeCell ref="KTM152:KUR152"/>
    <mergeCell ref="KIK152:KJP152"/>
    <mergeCell ref="KJQ152:KKV152"/>
    <mergeCell ref="KKW152:KMB152"/>
    <mergeCell ref="KMC152:KNH152"/>
    <mergeCell ref="KNI152:KON152"/>
    <mergeCell ref="LAW152:LCB152"/>
    <mergeCell ref="LCC152:LDH152"/>
    <mergeCell ref="LDI152:LEN152"/>
    <mergeCell ref="LEO152:LFT152"/>
    <mergeCell ref="LFU152:LGZ152"/>
    <mergeCell ref="KUS152:KVX152"/>
    <mergeCell ref="KVY152:KXD152"/>
    <mergeCell ref="KXE152:KYJ152"/>
    <mergeCell ref="KYK152:KZP152"/>
    <mergeCell ref="KZQ152:LAV152"/>
    <mergeCell ref="LNE152:LOJ152"/>
    <mergeCell ref="LOK152:LPP152"/>
    <mergeCell ref="LPQ152:LQV152"/>
    <mergeCell ref="LQW152:LSB152"/>
    <mergeCell ref="LSC152:LTH152"/>
    <mergeCell ref="LHA152:LIF152"/>
    <mergeCell ref="LIG152:LJL152"/>
    <mergeCell ref="LJM152:LKR152"/>
    <mergeCell ref="LKS152:LLX152"/>
    <mergeCell ref="LLY152:LND152"/>
    <mergeCell ref="LZM152:MAR152"/>
    <mergeCell ref="MAS152:MBX152"/>
    <mergeCell ref="MBY152:MDD152"/>
    <mergeCell ref="MDE152:MEJ152"/>
    <mergeCell ref="MEK152:MFP152"/>
    <mergeCell ref="LTI152:LUN152"/>
    <mergeCell ref="LUO152:LVT152"/>
    <mergeCell ref="LVU152:LWZ152"/>
    <mergeCell ref="LXA152:LYF152"/>
    <mergeCell ref="LYG152:LZL152"/>
    <mergeCell ref="MLU152:MMZ152"/>
    <mergeCell ref="MNA152:MOF152"/>
    <mergeCell ref="MOG152:MPL152"/>
    <mergeCell ref="MPM152:MQR152"/>
    <mergeCell ref="MQS152:MRX152"/>
    <mergeCell ref="MFQ152:MGV152"/>
    <mergeCell ref="MGW152:MIB152"/>
    <mergeCell ref="MIC152:MJH152"/>
    <mergeCell ref="MJI152:MKN152"/>
    <mergeCell ref="MKO152:MLT152"/>
    <mergeCell ref="MYC152:MZH152"/>
    <mergeCell ref="MZI152:NAN152"/>
    <mergeCell ref="NAO152:NBT152"/>
    <mergeCell ref="NBU152:NCZ152"/>
    <mergeCell ref="NDA152:NEF152"/>
    <mergeCell ref="MRY152:MTD152"/>
    <mergeCell ref="MTE152:MUJ152"/>
    <mergeCell ref="MUK152:MVP152"/>
    <mergeCell ref="MVQ152:MWV152"/>
    <mergeCell ref="MWW152:MYB152"/>
    <mergeCell ref="NKK152:NLP152"/>
    <mergeCell ref="NLQ152:NMV152"/>
    <mergeCell ref="NMW152:NOB152"/>
    <mergeCell ref="NOC152:NPH152"/>
    <mergeCell ref="NPI152:NQN152"/>
    <mergeCell ref="NEG152:NFL152"/>
    <mergeCell ref="NFM152:NGR152"/>
    <mergeCell ref="NGS152:NHX152"/>
    <mergeCell ref="NHY152:NJD152"/>
    <mergeCell ref="NJE152:NKJ152"/>
    <mergeCell ref="NWS152:NXX152"/>
    <mergeCell ref="NXY152:NZD152"/>
    <mergeCell ref="NZE152:OAJ152"/>
    <mergeCell ref="OAK152:OBP152"/>
    <mergeCell ref="OBQ152:OCV152"/>
    <mergeCell ref="NQO152:NRT152"/>
    <mergeCell ref="NRU152:NSZ152"/>
    <mergeCell ref="NTA152:NUF152"/>
    <mergeCell ref="NUG152:NVL152"/>
    <mergeCell ref="NVM152:NWR152"/>
    <mergeCell ref="OJA152:OKF152"/>
    <mergeCell ref="OKG152:OLL152"/>
    <mergeCell ref="OLM152:OMR152"/>
    <mergeCell ref="OMS152:ONX152"/>
    <mergeCell ref="ONY152:OPD152"/>
    <mergeCell ref="OCW152:OEB152"/>
    <mergeCell ref="OEC152:OFH152"/>
    <mergeCell ref="OFI152:OGN152"/>
    <mergeCell ref="OGO152:OHT152"/>
    <mergeCell ref="OHU152:OIZ152"/>
    <mergeCell ref="OVI152:OWN152"/>
    <mergeCell ref="OWO152:OXT152"/>
    <mergeCell ref="OXU152:OYZ152"/>
    <mergeCell ref="OZA152:PAF152"/>
    <mergeCell ref="PAG152:PBL152"/>
    <mergeCell ref="OPE152:OQJ152"/>
    <mergeCell ref="OQK152:ORP152"/>
    <mergeCell ref="ORQ152:OSV152"/>
    <mergeCell ref="OSW152:OUB152"/>
    <mergeCell ref="OUC152:OVH152"/>
    <mergeCell ref="PHQ152:PIV152"/>
    <mergeCell ref="PIW152:PKB152"/>
    <mergeCell ref="PKC152:PLH152"/>
    <mergeCell ref="PLI152:PMN152"/>
    <mergeCell ref="PMO152:PNT152"/>
    <mergeCell ref="PBM152:PCR152"/>
    <mergeCell ref="PCS152:PDX152"/>
    <mergeCell ref="PDY152:PFD152"/>
    <mergeCell ref="PFE152:PGJ152"/>
    <mergeCell ref="PGK152:PHP152"/>
    <mergeCell ref="PTY152:PVD152"/>
    <mergeCell ref="PVE152:PWJ152"/>
    <mergeCell ref="PWK152:PXP152"/>
    <mergeCell ref="PXQ152:PYV152"/>
    <mergeCell ref="PYW152:QAB152"/>
    <mergeCell ref="PNU152:POZ152"/>
    <mergeCell ref="PPA152:PQF152"/>
    <mergeCell ref="PQG152:PRL152"/>
    <mergeCell ref="PRM152:PSR152"/>
    <mergeCell ref="PSS152:PTX152"/>
    <mergeCell ref="QGG152:QHL152"/>
    <mergeCell ref="QHM152:QIR152"/>
    <mergeCell ref="QIS152:QJX152"/>
    <mergeCell ref="QJY152:QLD152"/>
    <mergeCell ref="QLE152:QMJ152"/>
    <mergeCell ref="QAC152:QBH152"/>
    <mergeCell ref="QBI152:QCN152"/>
    <mergeCell ref="QCO152:QDT152"/>
    <mergeCell ref="QDU152:QEZ152"/>
    <mergeCell ref="QFA152:QGF152"/>
    <mergeCell ref="QSO152:QTT152"/>
    <mergeCell ref="QTU152:QUZ152"/>
    <mergeCell ref="QVA152:QWF152"/>
    <mergeCell ref="QWG152:QXL152"/>
    <mergeCell ref="QXM152:QYR152"/>
    <mergeCell ref="QMK152:QNP152"/>
    <mergeCell ref="QNQ152:QOV152"/>
    <mergeCell ref="QOW152:QQB152"/>
    <mergeCell ref="QQC152:QRH152"/>
    <mergeCell ref="QRI152:QSN152"/>
    <mergeCell ref="REW152:RGB152"/>
    <mergeCell ref="RGC152:RHH152"/>
    <mergeCell ref="RHI152:RIN152"/>
    <mergeCell ref="RIO152:RJT152"/>
    <mergeCell ref="RJU152:RKZ152"/>
    <mergeCell ref="QYS152:QZX152"/>
    <mergeCell ref="QZY152:RBD152"/>
    <mergeCell ref="RBE152:RCJ152"/>
    <mergeCell ref="RCK152:RDP152"/>
    <mergeCell ref="RDQ152:REV152"/>
    <mergeCell ref="RRE152:RSJ152"/>
    <mergeCell ref="RSK152:RTP152"/>
    <mergeCell ref="RTQ152:RUV152"/>
    <mergeCell ref="RUW152:RWB152"/>
    <mergeCell ref="RWC152:RXH152"/>
    <mergeCell ref="RLA152:RMF152"/>
    <mergeCell ref="RMG152:RNL152"/>
    <mergeCell ref="RNM152:ROR152"/>
    <mergeCell ref="ROS152:RPX152"/>
    <mergeCell ref="RPY152:RRD152"/>
    <mergeCell ref="SDM152:SER152"/>
    <mergeCell ref="SES152:SFX152"/>
    <mergeCell ref="SFY152:SHD152"/>
    <mergeCell ref="SHE152:SIJ152"/>
    <mergeCell ref="SIK152:SJP152"/>
    <mergeCell ref="RXI152:RYN152"/>
    <mergeCell ref="RYO152:RZT152"/>
    <mergeCell ref="RZU152:SAZ152"/>
    <mergeCell ref="SBA152:SCF152"/>
    <mergeCell ref="SCG152:SDL152"/>
    <mergeCell ref="SPU152:SQZ152"/>
    <mergeCell ref="SRA152:SSF152"/>
    <mergeCell ref="SSG152:STL152"/>
    <mergeCell ref="STM152:SUR152"/>
    <mergeCell ref="SUS152:SVX152"/>
    <mergeCell ref="SJQ152:SKV152"/>
    <mergeCell ref="SKW152:SMB152"/>
    <mergeCell ref="SMC152:SNH152"/>
    <mergeCell ref="SNI152:SON152"/>
    <mergeCell ref="SOO152:SPT152"/>
    <mergeCell ref="TCC152:TDH152"/>
    <mergeCell ref="TDI152:TEN152"/>
    <mergeCell ref="TEO152:TFT152"/>
    <mergeCell ref="TFU152:TGZ152"/>
    <mergeCell ref="THA152:TIF152"/>
    <mergeCell ref="SVY152:SXD152"/>
    <mergeCell ref="SXE152:SYJ152"/>
    <mergeCell ref="SYK152:SZP152"/>
    <mergeCell ref="SZQ152:TAV152"/>
    <mergeCell ref="TAW152:TCB152"/>
    <mergeCell ref="TOK152:TPP152"/>
    <mergeCell ref="TPQ152:TQV152"/>
    <mergeCell ref="TQW152:TSB152"/>
    <mergeCell ref="TSC152:TTH152"/>
    <mergeCell ref="TTI152:TUN152"/>
    <mergeCell ref="TIG152:TJL152"/>
    <mergeCell ref="TJM152:TKR152"/>
    <mergeCell ref="TKS152:TLX152"/>
    <mergeCell ref="TLY152:TND152"/>
    <mergeCell ref="TNE152:TOJ152"/>
    <mergeCell ref="UAS152:UBX152"/>
    <mergeCell ref="UBY152:UDD152"/>
    <mergeCell ref="UDE152:UEJ152"/>
    <mergeCell ref="UEK152:UFP152"/>
    <mergeCell ref="UFQ152:UGV152"/>
    <mergeCell ref="TUO152:TVT152"/>
    <mergeCell ref="TVU152:TWZ152"/>
    <mergeCell ref="TXA152:TYF152"/>
    <mergeCell ref="TYG152:TZL152"/>
    <mergeCell ref="TZM152:UAR152"/>
    <mergeCell ref="UNA152:UOF152"/>
    <mergeCell ref="UOG152:UPL152"/>
    <mergeCell ref="UPM152:UQR152"/>
    <mergeCell ref="UQS152:URX152"/>
    <mergeCell ref="URY152:UTD152"/>
    <mergeCell ref="UGW152:UIB152"/>
    <mergeCell ref="UIC152:UJH152"/>
    <mergeCell ref="UJI152:UKN152"/>
    <mergeCell ref="UKO152:ULT152"/>
    <mergeCell ref="ULU152:UMZ152"/>
    <mergeCell ref="UZI152:VAN152"/>
    <mergeCell ref="VAO152:VBT152"/>
    <mergeCell ref="VBU152:VCZ152"/>
    <mergeCell ref="VDA152:VEF152"/>
    <mergeCell ref="VEG152:VFL152"/>
    <mergeCell ref="UTE152:UUJ152"/>
    <mergeCell ref="UUK152:UVP152"/>
    <mergeCell ref="UVQ152:UWV152"/>
    <mergeCell ref="UWW152:UYB152"/>
    <mergeCell ref="UYC152:UZH152"/>
    <mergeCell ref="VLQ152:VMV152"/>
    <mergeCell ref="VMW152:VOB152"/>
    <mergeCell ref="VOC152:VPH152"/>
    <mergeCell ref="VPI152:VQN152"/>
    <mergeCell ref="VQO152:VRT152"/>
    <mergeCell ref="VFM152:VGR152"/>
    <mergeCell ref="VGS152:VHX152"/>
    <mergeCell ref="VHY152:VJD152"/>
    <mergeCell ref="VJE152:VKJ152"/>
    <mergeCell ref="VKK152:VLP152"/>
    <mergeCell ref="VXY152:VZD152"/>
    <mergeCell ref="VZE152:WAJ152"/>
    <mergeCell ref="WAK152:WBP152"/>
    <mergeCell ref="WBQ152:WCV152"/>
    <mergeCell ref="WCW152:WEB152"/>
    <mergeCell ref="VRU152:VSZ152"/>
    <mergeCell ref="VTA152:VUF152"/>
    <mergeCell ref="VUG152:VVL152"/>
    <mergeCell ref="VVM152:VWR152"/>
    <mergeCell ref="VWS152:VXX152"/>
    <mergeCell ref="WKG152:WLL152"/>
    <mergeCell ref="WLM152:WMR152"/>
    <mergeCell ref="WMS152:WNX152"/>
    <mergeCell ref="WNY152:WPD152"/>
    <mergeCell ref="WPE152:WQJ152"/>
    <mergeCell ref="WEC152:WFH152"/>
    <mergeCell ref="WFI152:WGN152"/>
    <mergeCell ref="WGO152:WHT152"/>
    <mergeCell ref="WHU152:WIZ152"/>
    <mergeCell ref="WJA152:WKF152"/>
    <mergeCell ref="XCS152:XDX152"/>
    <mergeCell ref="XDY152:XFD152"/>
    <mergeCell ref="WWO152:WXT152"/>
    <mergeCell ref="WXU152:WYZ152"/>
    <mergeCell ref="WZA152:XAF152"/>
    <mergeCell ref="XAG152:XBL152"/>
    <mergeCell ref="XBM152:XCR152"/>
    <mergeCell ref="WQK152:WRP152"/>
    <mergeCell ref="WRQ152:WSV152"/>
    <mergeCell ref="WSW152:WUB152"/>
    <mergeCell ref="WUC152:WVH152"/>
    <mergeCell ref="WVI152:WWN152"/>
  </mergeCells>
  <phoneticPr fontId="33" type="noConversion"/>
  <conditionalFormatting sqref="C11:D66 F11:N66 P11:T66 V11:Y66 AA11:AE66">
    <cfRule type="cellIs" dxfId="79" priority="24" stopIfTrue="1" operator="equal">
      <formula>0</formula>
    </cfRule>
  </conditionalFormatting>
  <conditionalFormatting sqref="C69:D71 F69:N71 P69:T71 V69:Y71 AA69:AE71">
    <cfRule type="cellIs" dxfId="78" priority="20" stopIfTrue="1" operator="equal">
      <formula>0</formula>
    </cfRule>
  </conditionalFormatting>
  <conditionalFormatting sqref="C74:D123 F74:N123 P74:T123 V74:Y123 AA74:AE123">
    <cfRule type="cellIs" dxfId="77" priority="16" stopIfTrue="1" operator="equal">
      <formula>0</formula>
    </cfRule>
  </conditionalFormatting>
  <conditionalFormatting sqref="C126:D128 F126:N128 P126:T128 V126:Y128 AA126:AE128">
    <cfRule type="cellIs" dxfId="76" priority="12" stopIfTrue="1" operator="equal">
      <formula>0</formula>
    </cfRule>
  </conditionalFormatting>
  <conditionalFormatting sqref="C131:D134 F131:N134 P131:T134 V131:Y134 AA131:AE134">
    <cfRule type="cellIs" dxfId="75" priority="8" stopIfTrue="1" operator="equal">
      <formula>0</formula>
    </cfRule>
  </conditionalFormatting>
  <conditionalFormatting sqref="C137:D139 F137:N139 P137:T139 V137:Y139 AA137:AE139">
    <cfRule type="cellIs" dxfId="74" priority="4" stopIfTrue="1" operator="equal">
      <formula>0</formula>
    </cfRule>
  </conditionalFormatting>
  <conditionalFormatting sqref="O11:O66">
    <cfRule type="cellIs" dxfId="73" priority="22" stopIfTrue="1" operator="equal">
      <formula>0</formula>
    </cfRule>
  </conditionalFormatting>
  <conditionalFormatting sqref="O69:O71">
    <cfRule type="cellIs" dxfId="72" priority="18" stopIfTrue="1" operator="equal">
      <formula>0</formula>
    </cfRule>
  </conditionalFormatting>
  <conditionalFormatting sqref="O74:O123">
    <cfRule type="cellIs" dxfId="71" priority="14" stopIfTrue="1" operator="equal">
      <formula>0</formula>
    </cfRule>
  </conditionalFormatting>
  <conditionalFormatting sqref="O126:O128">
    <cfRule type="cellIs" dxfId="70" priority="10" stopIfTrue="1" operator="equal">
      <formula>0</formula>
    </cfRule>
  </conditionalFormatting>
  <conditionalFormatting sqref="O131:O134">
    <cfRule type="cellIs" dxfId="69" priority="6" stopIfTrue="1" operator="equal">
      <formula>0</formula>
    </cfRule>
  </conditionalFormatting>
  <conditionalFormatting sqref="O137:O139">
    <cfRule type="cellIs" dxfId="68" priority="2" stopIfTrue="1" operator="equal">
      <formula>0</formula>
    </cfRule>
  </conditionalFormatting>
  <conditionalFormatting sqref="U11:U66">
    <cfRule type="cellIs" dxfId="67" priority="21" stopIfTrue="1" operator="equal">
      <formula>0</formula>
    </cfRule>
  </conditionalFormatting>
  <conditionalFormatting sqref="U69:U71">
    <cfRule type="cellIs" dxfId="66" priority="17" stopIfTrue="1" operator="equal">
      <formula>0</formula>
    </cfRule>
  </conditionalFormatting>
  <conditionalFormatting sqref="U74:U123">
    <cfRule type="cellIs" dxfId="65" priority="13" stopIfTrue="1" operator="equal">
      <formula>0</formula>
    </cfRule>
  </conditionalFormatting>
  <conditionalFormatting sqref="U126:U128">
    <cfRule type="cellIs" dxfId="64" priority="9" stopIfTrue="1" operator="equal">
      <formula>0</formula>
    </cfRule>
  </conditionalFormatting>
  <conditionalFormatting sqref="U131:U134">
    <cfRule type="cellIs" dxfId="63" priority="5" stopIfTrue="1" operator="equal">
      <formula>0</formula>
    </cfRule>
  </conditionalFormatting>
  <conditionalFormatting sqref="U137:U139">
    <cfRule type="cellIs" dxfId="62" priority="1" stopIfTrue="1" operator="equal">
      <formula>0</formula>
    </cfRule>
  </conditionalFormatting>
  <conditionalFormatting sqref="Z11:Z66">
    <cfRule type="cellIs" dxfId="61" priority="23" stopIfTrue="1" operator="equal">
      <formula>0</formula>
    </cfRule>
  </conditionalFormatting>
  <conditionalFormatting sqref="Z69:Z71">
    <cfRule type="cellIs" dxfId="60" priority="19" stopIfTrue="1" operator="equal">
      <formula>0</formula>
    </cfRule>
  </conditionalFormatting>
  <conditionalFormatting sqref="Z74:Z123">
    <cfRule type="cellIs" dxfId="59" priority="15" stopIfTrue="1" operator="equal">
      <formula>0</formula>
    </cfRule>
  </conditionalFormatting>
  <conditionalFormatting sqref="Z126:Z128">
    <cfRule type="cellIs" dxfId="58" priority="11" stopIfTrue="1" operator="equal">
      <formula>0</formula>
    </cfRule>
  </conditionalFormatting>
  <conditionalFormatting sqref="Z131:Z134">
    <cfRule type="cellIs" dxfId="57" priority="7" stopIfTrue="1" operator="equal">
      <formula>0</formula>
    </cfRule>
  </conditionalFormatting>
  <conditionalFormatting sqref="Z137:Z139">
    <cfRule type="cellIs" dxfId="56" priority="3" stopIfTrue="1" operator="equal">
      <formula>0</formula>
    </cfRule>
  </conditionalFormatting>
  <pageMargins left="1.1811023622047245" right="0.43307086614173229" top="0.43307086614173229" bottom="0.51181102362204722" header="0.39370078740157483" footer="0.35433070866141736"/>
  <pageSetup paperSize="9" scale="80" fitToHeight="3"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0"/>
  </sheetPr>
  <dimension ref="A1:AE22"/>
  <sheetViews>
    <sheetView showGridLines="0" workbookViewId="0">
      <selection activeCell="A16" sqref="A16:AC16"/>
    </sheetView>
  </sheetViews>
  <sheetFormatPr defaultColWidth="9" defaultRowHeight="15"/>
  <cols>
    <col min="1" max="1" width="4.875" style="162" customWidth="1"/>
    <col min="2" max="2" width="14.375" style="162" customWidth="1"/>
    <col min="3" max="6" width="4.375" style="162" customWidth="1"/>
    <col min="7" max="7" width="5.5" style="162" customWidth="1"/>
    <col min="8" max="9" width="4.375" style="162" customWidth="1"/>
    <col min="10" max="21" width="4.125" style="162" customWidth="1"/>
    <col min="22" max="22" width="3.75" style="162" customWidth="1"/>
    <col min="23" max="23" width="3.875" style="162" customWidth="1"/>
    <col min="24" max="24" width="3.75" style="162" customWidth="1"/>
    <col min="25" max="25" width="3.875" style="162" customWidth="1"/>
    <col min="26" max="26" width="4" style="162" customWidth="1"/>
    <col min="27" max="28" width="3.625" style="162" customWidth="1"/>
    <col min="29" max="29" width="4.125" style="162" customWidth="1"/>
    <col min="30" max="30" width="2.875" style="162" customWidth="1"/>
    <col min="31" max="16384" width="9" style="162"/>
  </cols>
  <sheetData>
    <row r="1" spans="1:31" ht="39.75" customHeight="1">
      <c r="A1" s="435" t="str">
        <f>IF('SUC1_B. duomenys'!A13:U13="","",'SUC1_B. duomenys'!A13:U13)</f>
        <v>BĮ KLAIPĖDOS MIESTO LENGVOSIOS ATLETIKOS MOKYKLA, BĮ KLAIPĖDOS „GINTARO“ SPORTO CENTRAS, BĮ KLAIPĖDOS VLADO KNAŠIAUS KREPŠINIO MOKYKLA, BĮ KLAIPĖDOS "VIESULO" SPORTO CENTRAS, BĮ KLAIPĖDOS MIESTO SPORTO BAZIŲ VALDYMO CENTRAS.</v>
      </c>
      <c r="B1" s="435"/>
      <c r="C1" s="435"/>
      <c r="D1" s="435"/>
      <c r="E1" s="435"/>
      <c r="F1" s="435"/>
      <c r="G1" s="435"/>
      <c r="H1" s="435"/>
      <c r="I1" s="435"/>
      <c r="J1" s="435"/>
      <c r="K1" s="435"/>
      <c r="L1" s="435"/>
      <c r="M1" s="435"/>
      <c r="N1" s="435"/>
      <c r="O1" s="435"/>
      <c r="P1" s="435"/>
      <c r="Q1" s="435"/>
      <c r="R1" s="435"/>
      <c r="S1" s="435"/>
      <c r="T1" s="435"/>
      <c r="U1" s="435"/>
      <c r="V1" s="435"/>
      <c r="W1" s="435"/>
      <c r="X1" s="435"/>
      <c r="Y1" s="435"/>
      <c r="Z1" s="435"/>
      <c r="AA1" s="435"/>
      <c r="AB1" s="435"/>
      <c r="AC1" s="435"/>
    </row>
    <row r="2" spans="1:31">
      <c r="A2" s="378" t="s">
        <v>11</v>
      </c>
      <c r="B2" s="378"/>
      <c r="C2" s="378"/>
      <c r="D2" s="378"/>
      <c r="E2" s="378"/>
      <c r="F2" s="378"/>
      <c r="G2" s="378"/>
      <c r="H2" s="378"/>
      <c r="I2" s="378"/>
      <c r="J2" s="378"/>
      <c r="K2" s="378"/>
      <c r="L2" s="378"/>
      <c r="M2" s="378"/>
      <c r="N2" s="378"/>
      <c r="O2" s="378"/>
      <c r="P2" s="378"/>
      <c r="Q2" s="378"/>
      <c r="R2" s="378"/>
      <c r="S2" s="378"/>
      <c r="T2" s="378"/>
      <c r="U2" s="378"/>
      <c r="V2" s="378"/>
      <c r="W2" s="378"/>
      <c r="X2" s="378"/>
      <c r="Y2" s="378"/>
      <c r="Z2" s="378"/>
      <c r="AA2" s="378"/>
      <c r="AB2" s="378"/>
      <c r="AC2" s="378"/>
    </row>
    <row r="3" spans="1:31" ht="20.25" customHeight="1">
      <c r="A3" s="161" t="s">
        <v>192</v>
      </c>
      <c r="D3" s="161"/>
      <c r="E3" s="161"/>
      <c r="F3" s="161"/>
      <c r="G3" s="161"/>
      <c r="H3" s="161"/>
      <c r="I3" s="161"/>
      <c r="J3" s="163"/>
      <c r="K3" s="163"/>
      <c r="L3" s="163"/>
      <c r="M3" s="163"/>
      <c r="N3" s="163"/>
      <c r="O3" s="163"/>
      <c r="AC3" s="340" t="s">
        <v>1</v>
      </c>
    </row>
    <row r="4" spans="1:31" ht="15" customHeight="1">
      <c r="A4" s="164" t="s">
        <v>193</v>
      </c>
      <c r="D4" s="164"/>
      <c r="E4" s="164"/>
      <c r="F4" s="164"/>
      <c r="G4" s="164"/>
      <c r="H4" s="164"/>
      <c r="I4" s="164"/>
    </row>
    <row r="5" spans="1:31" ht="23.25" customHeight="1">
      <c r="A5" s="468" t="s">
        <v>16</v>
      </c>
      <c r="B5" s="468" t="s">
        <v>194</v>
      </c>
      <c r="C5" s="471" t="s">
        <v>195</v>
      </c>
      <c r="D5" s="472"/>
      <c r="E5" s="472"/>
      <c r="F5" s="472"/>
      <c r="G5" s="472"/>
      <c r="H5" s="472"/>
      <c r="I5" s="473"/>
      <c r="J5" s="474" t="s">
        <v>196</v>
      </c>
      <c r="K5" s="475"/>
      <c r="L5" s="475"/>
      <c r="M5" s="475"/>
      <c r="N5" s="475"/>
      <c r="O5" s="475"/>
      <c r="P5" s="475"/>
      <c r="Q5" s="475"/>
      <c r="R5" s="475"/>
      <c r="S5" s="475"/>
      <c r="T5" s="476"/>
      <c r="U5" s="493" t="s">
        <v>197</v>
      </c>
      <c r="V5" s="495" t="s">
        <v>198</v>
      </c>
      <c r="W5" s="495"/>
      <c r="X5" s="495"/>
      <c r="Y5" s="495"/>
      <c r="Z5" s="495"/>
      <c r="AA5" s="376" t="s">
        <v>199</v>
      </c>
      <c r="AB5" s="376"/>
      <c r="AC5" s="376"/>
    </row>
    <row r="6" spans="1:31" ht="20.25" customHeight="1">
      <c r="A6" s="469"/>
      <c r="B6" s="469"/>
      <c r="C6" s="481" t="s">
        <v>30</v>
      </c>
      <c r="D6" s="465" t="s">
        <v>173</v>
      </c>
      <c r="E6" s="486" t="s">
        <v>200</v>
      </c>
      <c r="F6" s="487"/>
      <c r="G6" s="488"/>
      <c r="H6" s="479" t="s">
        <v>201</v>
      </c>
      <c r="I6" s="480"/>
      <c r="J6" s="459" t="s">
        <v>202</v>
      </c>
      <c r="K6" s="460"/>
      <c r="L6" s="461"/>
      <c r="M6" s="459" t="s">
        <v>203</v>
      </c>
      <c r="N6" s="460"/>
      <c r="O6" s="461"/>
      <c r="P6" s="459" t="s">
        <v>204</v>
      </c>
      <c r="Q6" s="460"/>
      <c r="R6" s="460"/>
      <c r="S6" s="496" t="s">
        <v>205</v>
      </c>
      <c r="T6" s="497"/>
      <c r="U6" s="493"/>
      <c r="V6" s="495"/>
      <c r="W6" s="495"/>
      <c r="X6" s="495"/>
      <c r="Y6" s="495"/>
      <c r="Z6" s="495"/>
      <c r="AA6" s="373" t="s">
        <v>206</v>
      </c>
      <c r="AB6" s="490" t="s">
        <v>207</v>
      </c>
      <c r="AC6" s="490" t="s">
        <v>208</v>
      </c>
    </row>
    <row r="7" spans="1:31" ht="15.75" customHeight="1">
      <c r="A7" s="469"/>
      <c r="B7" s="469"/>
      <c r="C7" s="482"/>
      <c r="D7" s="466"/>
      <c r="E7" s="466" t="s">
        <v>30</v>
      </c>
      <c r="F7" s="465" t="s">
        <v>173</v>
      </c>
      <c r="G7" s="477" t="s">
        <v>209</v>
      </c>
      <c r="H7" s="465" t="s">
        <v>30</v>
      </c>
      <c r="I7" s="465" t="s">
        <v>173</v>
      </c>
      <c r="J7" s="462"/>
      <c r="K7" s="463"/>
      <c r="L7" s="464"/>
      <c r="M7" s="462"/>
      <c r="N7" s="463"/>
      <c r="O7" s="464"/>
      <c r="P7" s="462"/>
      <c r="Q7" s="463"/>
      <c r="R7" s="463"/>
      <c r="S7" s="498" t="s">
        <v>205</v>
      </c>
      <c r="T7" s="499"/>
      <c r="U7" s="493"/>
      <c r="V7" s="485" t="s">
        <v>210</v>
      </c>
      <c r="W7" s="485" t="s">
        <v>211</v>
      </c>
      <c r="X7" s="485" t="s">
        <v>212</v>
      </c>
      <c r="Y7" s="485" t="s">
        <v>213</v>
      </c>
      <c r="Z7" s="485" t="s">
        <v>214</v>
      </c>
      <c r="AA7" s="489"/>
      <c r="AB7" s="491"/>
      <c r="AC7" s="491"/>
    </row>
    <row r="8" spans="1:31" ht="63" customHeight="1">
      <c r="A8" s="470"/>
      <c r="B8" s="470"/>
      <c r="C8" s="483"/>
      <c r="D8" s="466"/>
      <c r="E8" s="466"/>
      <c r="F8" s="484"/>
      <c r="G8" s="478"/>
      <c r="H8" s="484"/>
      <c r="I8" s="484"/>
      <c r="J8" s="165" t="s">
        <v>215</v>
      </c>
      <c r="K8" s="165" t="s">
        <v>216</v>
      </c>
      <c r="L8" s="165" t="s">
        <v>173</v>
      </c>
      <c r="M8" s="9" t="s">
        <v>217</v>
      </c>
      <c r="N8" s="9" t="s">
        <v>216</v>
      </c>
      <c r="O8" s="9" t="s">
        <v>173</v>
      </c>
      <c r="P8" s="165" t="s">
        <v>218</v>
      </c>
      <c r="Q8" s="165" t="s">
        <v>219</v>
      </c>
      <c r="R8" s="165" t="s">
        <v>220</v>
      </c>
      <c r="S8" s="9" t="s">
        <v>217</v>
      </c>
      <c r="T8" s="9" t="s">
        <v>216</v>
      </c>
      <c r="U8" s="494"/>
      <c r="V8" s="481"/>
      <c r="W8" s="481"/>
      <c r="X8" s="481"/>
      <c r="Y8" s="481"/>
      <c r="Z8" s="481"/>
      <c r="AA8" s="374"/>
      <c r="AB8" s="492"/>
      <c r="AC8" s="492"/>
    </row>
    <row r="9" spans="1:31" ht="13.7" customHeight="1">
      <c r="A9" s="166">
        <v>1</v>
      </c>
      <c r="B9" s="166">
        <v>2</v>
      </c>
      <c r="C9" s="166">
        <v>3</v>
      </c>
      <c r="D9" s="166">
        <v>4</v>
      </c>
      <c r="E9" s="166">
        <v>5</v>
      </c>
      <c r="F9" s="166">
        <v>6</v>
      </c>
      <c r="G9" s="166">
        <v>7</v>
      </c>
      <c r="H9" s="166">
        <v>8</v>
      </c>
      <c r="I9" s="166">
        <v>9</v>
      </c>
      <c r="J9" s="166">
        <v>10</v>
      </c>
      <c r="K9" s="166">
        <v>11</v>
      </c>
      <c r="L9" s="166">
        <v>12</v>
      </c>
      <c r="M9" s="166">
        <v>13</v>
      </c>
      <c r="N9" s="166">
        <v>14</v>
      </c>
      <c r="O9" s="166">
        <v>15</v>
      </c>
      <c r="P9" s="166">
        <v>16</v>
      </c>
      <c r="Q9" s="166">
        <v>17</v>
      </c>
      <c r="R9" s="166">
        <v>18</v>
      </c>
      <c r="S9" s="166">
        <v>19</v>
      </c>
      <c r="T9" s="166">
        <v>20</v>
      </c>
      <c r="U9" s="166">
        <v>21</v>
      </c>
      <c r="V9" s="166">
        <v>22</v>
      </c>
      <c r="W9" s="166">
        <v>23</v>
      </c>
      <c r="X9" s="166">
        <v>24</v>
      </c>
      <c r="Y9" s="166">
        <v>25</v>
      </c>
      <c r="Z9" s="166">
        <v>26</v>
      </c>
      <c r="AA9" s="166">
        <v>27</v>
      </c>
      <c r="AB9" s="166">
        <v>28</v>
      </c>
      <c r="AC9" s="166">
        <v>29</v>
      </c>
    </row>
    <row r="10" spans="1:31" ht="16.5" customHeight="1">
      <c r="A10" s="167" t="s">
        <v>221</v>
      </c>
      <c r="B10" s="175" t="s">
        <v>97</v>
      </c>
      <c r="C10" s="169">
        <f>E10+H10</f>
        <v>142</v>
      </c>
      <c r="D10" s="208">
        <f>SUM(F10+I10)</f>
        <v>70</v>
      </c>
      <c r="E10" s="170">
        <v>76</v>
      </c>
      <c r="F10" s="170">
        <v>27</v>
      </c>
      <c r="G10" s="170">
        <v>3</v>
      </c>
      <c r="H10" s="170">
        <v>66</v>
      </c>
      <c r="I10" s="170">
        <v>43</v>
      </c>
      <c r="J10" s="170">
        <v>263</v>
      </c>
      <c r="K10" s="170">
        <v>5567</v>
      </c>
      <c r="L10" s="170">
        <v>2153</v>
      </c>
      <c r="M10" s="170">
        <v>28</v>
      </c>
      <c r="N10" s="170">
        <v>10147</v>
      </c>
      <c r="O10" s="170">
        <v>5019</v>
      </c>
      <c r="P10" s="170">
        <v>108</v>
      </c>
      <c r="Q10" s="170">
        <v>644</v>
      </c>
      <c r="R10" s="170">
        <v>3255</v>
      </c>
      <c r="S10" s="170">
        <v>72</v>
      </c>
      <c r="T10" s="170">
        <v>345</v>
      </c>
      <c r="U10" s="170">
        <v>450</v>
      </c>
      <c r="V10" s="170"/>
      <c r="W10" s="312"/>
      <c r="X10" s="170">
        <v>40</v>
      </c>
      <c r="Y10" s="170">
        <v>75</v>
      </c>
      <c r="Z10" s="170">
        <v>54</v>
      </c>
      <c r="AA10" s="170">
        <v>14</v>
      </c>
      <c r="AB10" s="170">
        <v>12</v>
      </c>
      <c r="AC10" s="170">
        <v>21</v>
      </c>
      <c r="AE10" s="261" t="str">
        <f>IF(D10&gt;C10,"Klaida! Negali būti moterų daugiau nei iš viso buvo darbuotojų!",IF(L10&gt;K10,"Klaida! Negali būti daugiau moterų  nei iš viso buvo dalyvių aukšto meistriškumo varžybose!",IF(O10&gt;N10,"Klaida! Negali būti daugiau moterų  nei iš viso buvo dalyvių fizinio aktyvumo renginuose!","")))</f>
        <v/>
      </c>
    </row>
    <row r="11" spans="1:31" ht="16.5" customHeight="1">
      <c r="A11" s="167" t="s">
        <v>222</v>
      </c>
      <c r="B11" s="175" t="s">
        <v>98</v>
      </c>
      <c r="C11" s="169">
        <f>E11+H11</f>
        <v>0</v>
      </c>
      <c r="D11" s="208">
        <f>SUM(F11+I11)</f>
        <v>0</v>
      </c>
      <c r="E11" s="170"/>
      <c r="F11" s="170"/>
      <c r="G11" s="170"/>
      <c r="H11" s="170"/>
      <c r="I11" s="170"/>
      <c r="J11" s="170"/>
      <c r="K11" s="170"/>
      <c r="L11" s="170"/>
      <c r="M11" s="170"/>
      <c r="N11" s="170"/>
      <c r="O11" s="170"/>
      <c r="P11" s="170"/>
      <c r="Q11" s="170"/>
      <c r="R11" s="170"/>
      <c r="S11" s="170"/>
      <c r="T11" s="170"/>
      <c r="U11" s="170"/>
      <c r="V11" s="170"/>
      <c r="W11" s="312"/>
      <c r="X11" s="170"/>
      <c r="Y11" s="170"/>
      <c r="Z11" s="170"/>
      <c r="AA11" s="170"/>
      <c r="AB11" s="170"/>
      <c r="AC11" s="170"/>
      <c r="AE11" s="261" t="str">
        <f t="shared" ref="AE11:AE12" si="0">IF(D11&gt;C11,"Klaida! Negali būti moterų daugiau nei iš viso buvo darbuotojų!",IF(L11&gt;K11,"Klaida! Negali būti daugiau moterų  nei iš viso buvo dalyvių aukšto meistriškumo varžybose!",IF(O11&gt;N11,"Klaida! Negali būti daugiau moterų  nei iš viso buvo dalyvių fizinio aktyvumo renginuose!","")))</f>
        <v/>
      </c>
    </row>
    <row r="12" spans="1:31" ht="16.5" customHeight="1">
      <c r="A12" s="167" t="s">
        <v>223</v>
      </c>
      <c r="B12" s="175" t="s">
        <v>99</v>
      </c>
      <c r="C12" s="169">
        <f>E12+H12</f>
        <v>0</v>
      </c>
      <c r="D12" s="208">
        <f>SUM(F12+I12)</f>
        <v>0</v>
      </c>
      <c r="E12" s="170"/>
      <c r="F12" s="170"/>
      <c r="G12" s="170"/>
      <c r="H12" s="170"/>
      <c r="I12" s="170"/>
      <c r="J12" s="170"/>
      <c r="K12" s="170"/>
      <c r="L12" s="170"/>
      <c r="M12" s="170"/>
      <c r="N12" s="170"/>
      <c r="O12" s="170"/>
      <c r="P12" s="170"/>
      <c r="Q12" s="170"/>
      <c r="R12" s="170"/>
      <c r="S12" s="170"/>
      <c r="T12" s="170"/>
      <c r="U12" s="170"/>
      <c r="V12" s="170"/>
      <c r="W12" s="312"/>
      <c r="X12" s="170"/>
      <c r="Y12" s="170"/>
      <c r="Z12" s="170"/>
      <c r="AA12" s="170"/>
      <c r="AB12" s="170"/>
      <c r="AC12" s="170"/>
      <c r="AE12" s="261" t="str">
        <f t="shared" si="0"/>
        <v/>
      </c>
    </row>
    <row r="13" spans="1:31">
      <c r="A13" s="171"/>
      <c r="B13" s="172" t="s">
        <v>95</v>
      </c>
      <c r="C13" s="169">
        <f>E13+H13</f>
        <v>142</v>
      </c>
      <c r="D13" s="169">
        <f t="shared" ref="D13:Z13" si="1">SUM(D10:D12)</f>
        <v>70</v>
      </c>
      <c r="E13" s="169">
        <f t="shared" si="1"/>
        <v>76</v>
      </c>
      <c r="F13" s="169">
        <f t="shared" si="1"/>
        <v>27</v>
      </c>
      <c r="G13" s="169">
        <f t="shared" si="1"/>
        <v>3</v>
      </c>
      <c r="H13" s="169">
        <f t="shared" si="1"/>
        <v>66</v>
      </c>
      <c r="I13" s="169">
        <f t="shared" si="1"/>
        <v>43</v>
      </c>
      <c r="J13" s="169">
        <f t="shared" si="1"/>
        <v>263</v>
      </c>
      <c r="K13" s="169">
        <f t="shared" si="1"/>
        <v>5567</v>
      </c>
      <c r="L13" s="169">
        <f t="shared" si="1"/>
        <v>2153</v>
      </c>
      <c r="M13" s="169">
        <f t="shared" ref="M13:S13" si="2">SUM(M10:M12)</f>
        <v>28</v>
      </c>
      <c r="N13" s="169">
        <f t="shared" si="2"/>
        <v>10147</v>
      </c>
      <c r="O13" s="169">
        <f t="shared" si="2"/>
        <v>5019</v>
      </c>
      <c r="P13" s="169">
        <f t="shared" si="2"/>
        <v>108</v>
      </c>
      <c r="Q13" s="169">
        <f t="shared" si="2"/>
        <v>644</v>
      </c>
      <c r="R13" s="169">
        <f t="shared" si="2"/>
        <v>3255</v>
      </c>
      <c r="S13" s="169">
        <f t="shared" si="2"/>
        <v>72</v>
      </c>
      <c r="T13" s="169">
        <f t="shared" si="1"/>
        <v>345</v>
      </c>
      <c r="U13" s="169">
        <f t="shared" si="1"/>
        <v>450</v>
      </c>
      <c r="V13" s="169">
        <f>SUM(V10:V12)</f>
        <v>0</v>
      </c>
      <c r="W13" s="169">
        <f>SUM(W10:W12)</f>
        <v>0</v>
      </c>
      <c r="X13" s="169">
        <f t="shared" si="1"/>
        <v>40</v>
      </c>
      <c r="Y13" s="169">
        <f t="shared" si="1"/>
        <v>75</v>
      </c>
      <c r="Z13" s="169">
        <f t="shared" si="1"/>
        <v>54</v>
      </c>
      <c r="AA13" s="169">
        <f>SUM(AA10:AA12)</f>
        <v>14</v>
      </c>
      <c r="AB13" s="169">
        <f>SUM(AB10:AB12)</f>
        <v>12</v>
      </c>
      <c r="AC13" s="169">
        <f>SUM(AC10:AC12)</f>
        <v>21</v>
      </c>
    </row>
    <row r="14" spans="1:31">
      <c r="A14" s="266"/>
      <c r="B14" s="267"/>
      <c r="C14" s="268"/>
      <c r="D14" s="268"/>
      <c r="E14" s="268"/>
      <c r="F14" s="268"/>
      <c r="G14" s="268"/>
      <c r="H14" s="268"/>
      <c r="I14" s="268"/>
      <c r="J14" s="268"/>
      <c r="K14" s="268"/>
      <c r="L14" s="268"/>
      <c r="M14" s="268"/>
      <c r="N14" s="268"/>
      <c r="O14" s="268"/>
      <c r="P14" s="268"/>
      <c r="Q14" s="268"/>
      <c r="R14" s="268"/>
      <c r="S14" s="268"/>
      <c r="T14" s="268"/>
      <c r="U14" s="268"/>
      <c r="V14" s="268"/>
      <c r="W14" s="268"/>
      <c r="X14" s="268"/>
      <c r="Y14" s="268"/>
      <c r="Z14" s="268"/>
      <c r="AA14" s="268"/>
      <c r="AB14" s="268"/>
      <c r="AC14" s="268"/>
    </row>
    <row r="15" spans="1:31" ht="53.25" customHeight="1">
      <c r="A15" s="467" t="s">
        <v>224</v>
      </c>
      <c r="B15" s="467"/>
      <c r="C15" s="467"/>
      <c r="D15" s="467"/>
      <c r="E15" s="467"/>
      <c r="F15" s="467"/>
      <c r="G15" s="467"/>
      <c r="H15" s="467"/>
      <c r="I15" s="467"/>
      <c r="J15" s="467"/>
      <c r="K15" s="467"/>
      <c r="L15" s="467"/>
      <c r="M15" s="467"/>
      <c r="N15" s="467"/>
      <c r="O15" s="467"/>
      <c r="P15" s="467"/>
      <c r="Q15" s="467"/>
      <c r="R15" s="467"/>
      <c r="S15" s="467"/>
      <c r="T15" s="467"/>
      <c r="U15" s="467"/>
      <c r="V15" s="467"/>
      <c r="W15" s="467"/>
      <c r="X15" s="467"/>
      <c r="Y15" s="467"/>
      <c r="Z15" s="467"/>
      <c r="AA15" s="467"/>
      <c r="AB15" s="467"/>
      <c r="AC15" s="467"/>
    </row>
    <row r="16" spans="1:31" ht="54" customHeight="1">
      <c r="A16" s="467" t="s">
        <v>225</v>
      </c>
      <c r="B16" s="467"/>
      <c r="C16" s="467"/>
      <c r="D16" s="467"/>
      <c r="E16" s="467"/>
      <c r="F16" s="467"/>
      <c r="G16" s="467"/>
      <c r="H16" s="467"/>
      <c r="I16" s="467"/>
      <c r="J16" s="467"/>
      <c r="K16" s="467"/>
      <c r="L16" s="467"/>
      <c r="M16" s="467"/>
      <c r="N16" s="467"/>
      <c r="O16" s="467"/>
      <c r="P16" s="467"/>
      <c r="Q16" s="467"/>
      <c r="R16" s="467"/>
      <c r="S16" s="467"/>
      <c r="T16" s="467"/>
      <c r="U16" s="467"/>
      <c r="V16" s="467"/>
      <c r="W16" s="467"/>
      <c r="X16" s="467"/>
      <c r="Y16" s="467"/>
      <c r="Z16" s="467"/>
      <c r="AA16" s="467"/>
      <c r="AB16" s="467"/>
      <c r="AC16" s="467"/>
    </row>
    <row r="17" spans="1:29">
      <c r="A17" s="162" t="s">
        <v>226</v>
      </c>
      <c r="B17" s="257"/>
      <c r="C17" s="257"/>
      <c r="D17" s="257"/>
      <c r="E17" s="257"/>
      <c r="F17" s="257"/>
      <c r="G17" s="257"/>
      <c r="H17" s="257"/>
      <c r="I17" s="257"/>
      <c r="J17" s="257"/>
      <c r="K17" s="257"/>
      <c r="L17" s="257"/>
      <c r="M17" s="257"/>
      <c r="N17" s="257"/>
      <c r="O17" s="257"/>
    </row>
    <row r="18" spans="1:29">
      <c r="A18" s="257" t="s">
        <v>227</v>
      </c>
      <c r="C18" s="257"/>
      <c r="D18" s="257"/>
      <c r="E18" s="257"/>
      <c r="F18" s="257"/>
      <c r="G18" s="257"/>
      <c r="H18" s="257"/>
      <c r="I18" s="257"/>
      <c r="J18" s="257"/>
      <c r="K18" s="257"/>
      <c r="L18" s="257"/>
      <c r="M18" s="257"/>
      <c r="N18" s="257"/>
      <c r="O18" s="257"/>
    </row>
    <row r="19" spans="1:29" ht="27" customHeight="1">
      <c r="A19" s="467" t="s">
        <v>228</v>
      </c>
      <c r="B19" s="467"/>
      <c r="C19" s="467"/>
      <c r="D19" s="467"/>
      <c r="E19" s="467"/>
      <c r="F19" s="467"/>
      <c r="G19" s="467"/>
      <c r="H19" s="467"/>
      <c r="I19" s="467"/>
      <c r="J19" s="467"/>
      <c r="K19" s="467"/>
      <c r="L19" s="467"/>
      <c r="M19" s="467"/>
      <c r="N19" s="467"/>
      <c r="O19" s="467"/>
      <c r="P19" s="467"/>
      <c r="Q19" s="467"/>
      <c r="R19" s="467"/>
      <c r="S19" s="467"/>
      <c r="T19" s="467"/>
      <c r="U19" s="467"/>
      <c r="V19" s="467"/>
      <c r="W19" s="467"/>
      <c r="X19" s="467"/>
      <c r="Y19" s="467"/>
      <c r="Z19" s="467"/>
      <c r="AA19" s="467"/>
      <c r="AB19" s="467"/>
      <c r="AC19" s="467"/>
    </row>
    <row r="20" spans="1:29" ht="14.25" customHeight="1">
      <c r="A20" s="162" t="s">
        <v>229</v>
      </c>
      <c r="B20" s="269" t="s">
        <v>230</v>
      </c>
      <c r="C20" s="269"/>
      <c r="D20" s="269"/>
      <c r="E20" s="269"/>
      <c r="F20" s="269"/>
      <c r="G20" s="269"/>
      <c r="H20" s="269"/>
      <c r="I20" s="269"/>
      <c r="J20" s="269"/>
      <c r="K20" s="270"/>
      <c r="L20" s="270"/>
      <c r="M20" s="270"/>
      <c r="N20" s="270"/>
      <c r="O20" s="270"/>
      <c r="P20" s="270"/>
      <c r="Q20" s="270"/>
      <c r="R20" s="270"/>
      <c r="S20" s="270"/>
      <c r="T20" s="270"/>
      <c r="U20" s="270"/>
      <c r="V20" s="270"/>
      <c r="W20" s="270"/>
      <c r="X20" s="270"/>
      <c r="Y20" s="270"/>
      <c r="Z20" s="270"/>
      <c r="AA20" s="270"/>
      <c r="AB20" s="270"/>
      <c r="AC20" s="270"/>
    </row>
    <row r="21" spans="1:29" ht="14.25" customHeight="1">
      <c r="A21" s="162" t="s">
        <v>231</v>
      </c>
      <c r="B21" s="257" t="s">
        <v>232</v>
      </c>
      <c r="C21" s="257"/>
      <c r="D21" s="257"/>
      <c r="E21" s="257"/>
      <c r="F21" s="257"/>
      <c r="G21" s="257"/>
      <c r="H21" s="257"/>
      <c r="I21" s="257"/>
      <c r="J21" s="257"/>
    </row>
    <row r="22" spans="1:29">
      <c r="B22" s="257"/>
      <c r="C22" s="257"/>
      <c r="D22" s="257"/>
      <c r="E22" s="257"/>
      <c r="F22" s="257"/>
      <c r="G22" s="257"/>
      <c r="H22" s="257"/>
      <c r="I22" s="257"/>
      <c r="J22" s="257"/>
    </row>
  </sheetData>
  <sheetProtection algorithmName="SHA-512" hashValue="WNWLwZ8C5XblIdNzRNp3QynPnDch2QGgVkYSam9esx/UXL+oAt046qTSzmkZYdXDxVEjs6gXRWbgOlYMhkJRRw==" saltValue="7KWEpZSe8c5VLjDmlU+rUA==" spinCount="100000" sheet="1" objects="1" scenarios="1"/>
  <mergeCells count="33">
    <mergeCell ref="A1:AC1"/>
    <mergeCell ref="E7:E8"/>
    <mergeCell ref="AA5:AC5"/>
    <mergeCell ref="AA6:AA8"/>
    <mergeCell ref="AB6:AB8"/>
    <mergeCell ref="I7:I8"/>
    <mergeCell ref="M6:O7"/>
    <mergeCell ref="AC6:AC8"/>
    <mergeCell ref="U5:U8"/>
    <mergeCell ref="V5:Z6"/>
    <mergeCell ref="Z7:Z8"/>
    <mergeCell ref="S6:T7"/>
    <mergeCell ref="V7:V8"/>
    <mergeCell ref="A2:AC2"/>
    <mergeCell ref="E6:G6"/>
    <mergeCell ref="W7:W8"/>
    <mergeCell ref="X7:X8"/>
    <mergeCell ref="J6:L7"/>
    <mergeCell ref="D6:D8"/>
    <mergeCell ref="A19:AC19"/>
    <mergeCell ref="A15:AC15"/>
    <mergeCell ref="A16:AC16"/>
    <mergeCell ref="B5:B8"/>
    <mergeCell ref="C5:I5"/>
    <mergeCell ref="J5:T5"/>
    <mergeCell ref="G7:G8"/>
    <mergeCell ref="H6:I6"/>
    <mergeCell ref="C6:C8"/>
    <mergeCell ref="P6:R7"/>
    <mergeCell ref="F7:F8"/>
    <mergeCell ref="H7:H8"/>
    <mergeCell ref="Y7:Y8"/>
    <mergeCell ref="A5:A8"/>
  </mergeCells>
  <phoneticPr fontId="33" type="noConversion"/>
  <pageMargins left="0.78740157480314965" right="0.39370078740157483" top="1.1811023622047245" bottom="0.39370078740157483" header="0.47244094488188981" footer="0.51181102362204722"/>
  <pageSetup paperSize="9" scale="92"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10"/>
    <pageSetUpPr fitToPage="1"/>
  </sheetPr>
  <dimension ref="A1:X18"/>
  <sheetViews>
    <sheetView showGridLines="0" workbookViewId="0">
      <selection activeCell="R19" sqref="R19"/>
    </sheetView>
  </sheetViews>
  <sheetFormatPr defaultColWidth="9" defaultRowHeight="15"/>
  <cols>
    <col min="1" max="1" width="2.625" style="162" customWidth="1"/>
    <col min="2" max="2" width="14.375" style="162" customWidth="1"/>
    <col min="3" max="3" width="7" style="162" customWidth="1"/>
    <col min="4" max="4" width="6.25" style="162" customWidth="1"/>
    <col min="5" max="5" width="7.375" style="162" customWidth="1"/>
    <col min="6" max="6" width="6.25" style="162" customWidth="1"/>
    <col min="7" max="7" width="7.125" style="162" customWidth="1"/>
    <col min="8" max="8" width="6.75" style="162" customWidth="1"/>
    <col min="9" max="9" width="6.375" style="162" customWidth="1"/>
    <col min="10" max="11" width="6.25" style="162" customWidth="1"/>
    <col min="12" max="22" width="5.25" style="162" customWidth="1"/>
    <col min="23" max="23" width="5.375" style="162" customWidth="1"/>
    <col min="24" max="16384" width="9" style="162"/>
  </cols>
  <sheetData>
    <row r="1" spans="1:24" ht="42" customHeight="1">
      <c r="A1" s="435" t="str">
        <f>IF('SUC1_B. duomenys'!A13:U13="","",'SUC1_B. duomenys'!A13:U13)</f>
        <v>BĮ KLAIPĖDOS MIESTO LENGVOSIOS ATLETIKOS MOKYKLA, BĮ KLAIPĖDOS „GINTARO“ SPORTO CENTRAS, BĮ KLAIPĖDOS VLADO KNAŠIAUS KREPŠINIO MOKYKLA, BĮ KLAIPĖDOS "VIESULO" SPORTO CENTRAS, BĮ KLAIPĖDOS MIESTO SPORTO BAZIŲ VALDYMO CENTRAS.</v>
      </c>
      <c r="B1" s="435"/>
      <c r="C1" s="435"/>
      <c r="D1" s="435"/>
      <c r="E1" s="435"/>
      <c r="F1" s="435"/>
      <c r="G1" s="435"/>
      <c r="H1" s="435"/>
      <c r="I1" s="435"/>
      <c r="J1" s="435"/>
      <c r="K1" s="435"/>
      <c r="L1" s="435"/>
      <c r="M1" s="435"/>
      <c r="N1" s="435"/>
      <c r="O1" s="435"/>
      <c r="P1" s="435"/>
      <c r="Q1" s="435"/>
      <c r="R1" s="435"/>
      <c r="S1" s="435"/>
      <c r="T1" s="435"/>
      <c r="U1" s="435"/>
      <c r="V1" s="435"/>
    </row>
    <row r="2" spans="1:24">
      <c r="A2" s="378" t="s">
        <v>11</v>
      </c>
      <c r="B2" s="378"/>
      <c r="C2" s="378"/>
      <c r="D2" s="378"/>
      <c r="E2" s="378"/>
      <c r="F2" s="378"/>
      <c r="G2" s="378"/>
      <c r="H2" s="378"/>
      <c r="I2" s="378"/>
      <c r="J2" s="378"/>
      <c r="K2" s="378"/>
      <c r="L2" s="378"/>
      <c r="M2" s="378"/>
      <c r="N2" s="378"/>
      <c r="O2" s="378"/>
      <c r="P2" s="378"/>
      <c r="Q2" s="378"/>
      <c r="R2" s="378"/>
      <c r="S2" s="378"/>
      <c r="T2" s="378"/>
      <c r="U2" s="378"/>
      <c r="V2" s="378"/>
    </row>
    <row r="3" spans="1:24" ht="17.25" customHeight="1">
      <c r="A3" s="173" t="s">
        <v>233</v>
      </c>
      <c r="V3" s="340" t="s">
        <v>1</v>
      </c>
    </row>
    <row r="4" spans="1:24" ht="15" customHeight="1">
      <c r="A4" s="468" t="s">
        <v>16</v>
      </c>
      <c r="B4" s="468" t="s">
        <v>194</v>
      </c>
      <c r="C4" s="471" t="s">
        <v>234</v>
      </c>
      <c r="D4" s="472"/>
      <c r="E4" s="472"/>
      <c r="F4" s="472"/>
      <c r="G4" s="472"/>
      <c r="H4" s="472"/>
      <c r="I4" s="472"/>
      <c r="J4" s="472"/>
      <c r="K4" s="472"/>
      <c r="L4" s="472"/>
      <c r="M4" s="472"/>
      <c r="N4" s="472"/>
      <c r="O4" s="472"/>
      <c r="P4" s="472"/>
      <c r="Q4" s="472"/>
      <c r="R4" s="472"/>
      <c r="S4" s="472"/>
      <c r="T4" s="472"/>
      <c r="U4" s="472"/>
      <c r="V4" s="473"/>
    </row>
    <row r="5" spans="1:24" ht="20.25" customHeight="1">
      <c r="A5" s="469"/>
      <c r="B5" s="469"/>
      <c r="C5" s="500" t="s">
        <v>235</v>
      </c>
      <c r="D5" s="501"/>
      <c r="E5" s="501"/>
      <c r="F5" s="501"/>
      <c r="G5" s="501"/>
      <c r="H5" s="501"/>
      <c r="I5" s="501"/>
      <c r="J5" s="501"/>
      <c r="K5" s="502"/>
      <c r="L5" s="500" t="s">
        <v>236</v>
      </c>
      <c r="M5" s="501"/>
      <c r="N5" s="501"/>
      <c r="O5" s="501"/>
      <c r="P5" s="501"/>
      <c r="Q5" s="501"/>
      <c r="R5" s="501"/>
      <c r="S5" s="501"/>
      <c r="T5" s="501"/>
      <c r="U5" s="501"/>
      <c r="V5" s="502"/>
    </row>
    <row r="6" spans="1:24" ht="34.5" customHeight="1">
      <c r="A6" s="469"/>
      <c r="B6" s="469"/>
      <c r="C6" s="471" t="s">
        <v>237</v>
      </c>
      <c r="D6" s="472"/>
      <c r="E6" s="473"/>
      <c r="F6" s="468" t="s">
        <v>238</v>
      </c>
      <c r="G6" s="468" t="s">
        <v>239</v>
      </c>
      <c r="H6" s="468" t="s">
        <v>240</v>
      </c>
      <c r="I6" s="468" t="s">
        <v>241</v>
      </c>
      <c r="J6" s="468" t="s">
        <v>242</v>
      </c>
      <c r="K6" s="505" t="s">
        <v>243</v>
      </c>
      <c r="L6" s="394" t="s">
        <v>244</v>
      </c>
      <c r="M6" s="394" t="s">
        <v>245</v>
      </c>
      <c r="N6" s="503" t="s">
        <v>246</v>
      </c>
      <c r="O6" s="471" t="s">
        <v>247</v>
      </c>
      <c r="P6" s="472"/>
      <c r="Q6" s="503" t="s">
        <v>248</v>
      </c>
      <c r="R6" s="503" t="s">
        <v>249</v>
      </c>
      <c r="S6" s="503" t="s">
        <v>250</v>
      </c>
      <c r="T6" s="503" t="s">
        <v>251</v>
      </c>
      <c r="U6" s="503" t="s">
        <v>252</v>
      </c>
      <c r="V6" s="505" t="s">
        <v>253</v>
      </c>
    </row>
    <row r="7" spans="1:24" ht="69.75" customHeight="1">
      <c r="A7" s="470"/>
      <c r="B7" s="470"/>
      <c r="C7" s="205" t="s">
        <v>254</v>
      </c>
      <c r="D7" s="205" t="s">
        <v>255</v>
      </c>
      <c r="E7" s="205" t="s">
        <v>256</v>
      </c>
      <c r="F7" s="470"/>
      <c r="G7" s="470"/>
      <c r="H7" s="470"/>
      <c r="I7" s="470"/>
      <c r="J7" s="470"/>
      <c r="K7" s="504"/>
      <c r="L7" s="394"/>
      <c r="M7" s="394"/>
      <c r="N7" s="504"/>
      <c r="O7" s="174" t="s">
        <v>257</v>
      </c>
      <c r="P7" s="174" t="s">
        <v>258</v>
      </c>
      <c r="Q7" s="504"/>
      <c r="R7" s="504"/>
      <c r="S7" s="504"/>
      <c r="T7" s="504"/>
      <c r="U7" s="504"/>
      <c r="V7" s="504"/>
    </row>
    <row r="8" spans="1:24" ht="9" customHeight="1">
      <c r="A8" s="166">
        <v>1</v>
      </c>
      <c r="B8" s="166">
        <v>2</v>
      </c>
      <c r="C8" s="206">
        <v>3</v>
      </c>
      <c r="D8" s="206">
        <v>4</v>
      </c>
      <c r="E8" s="206">
        <v>5</v>
      </c>
      <c r="F8" s="206">
        <v>6</v>
      </c>
      <c r="G8" s="206">
        <v>7</v>
      </c>
      <c r="H8" s="206">
        <v>8</v>
      </c>
      <c r="I8" s="206">
        <v>9</v>
      </c>
      <c r="J8" s="166">
        <v>10</v>
      </c>
      <c r="K8" s="166">
        <v>11</v>
      </c>
      <c r="L8" s="166">
        <v>12</v>
      </c>
      <c r="M8" s="166">
        <v>13</v>
      </c>
      <c r="N8" s="166">
        <v>14</v>
      </c>
      <c r="O8" s="166">
        <v>15</v>
      </c>
      <c r="P8" s="166">
        <v>16</v>
      </c>
      <c r="Q8" s="166">
        <v>17</v>
      </c>
      <c r="R8" s="166">
        <v>18</v>
      </c>
      <c r="S8" s="166">
        <v>19</v>
      </c>
      <c r="T8" s="166">
        <v>20</v>
      </c>
      <c r="U8" s="166">
        <v>21</v>
      </c>
      <c r="V8" s="166">
        <v>22</v>
      </c>
    </row>
    <row r="9" spans="1:24" ht="19.5" customHeight="1">
      <c r="A9" s="167" t="s">
        <v>221</v>
      </c>
      <c r="B9" s="175" t="s">
        <v>97</v>
      </c>
      <c r="C9" s="218">
        <v>102.6</v>
      </c>
      <c r="D9" s="218"/>
      <c r="E9" s="218">
        <v>69.3</v>
      </c>
      <c r="F9" s="218">
        <v>9258.5</v>
      </c>
      <c r="G9" s="218">
        <v>209.6</v>
      </c>
      <c r="H9" s="218">
        <v>286.94</v>
      </c>
      <c r="I9" s="218"/>
      <c r="J9" s="218">
        <v>134.1</v>
      </c>
      <c r="K9" s="219">
        <f>SUM(C9:J9)</f>
        <v>10061.040000000001</v>
      </c>
      <c r="L9" s="218">
        <v>4272.67</v>
      </c>
      <c r="M9" s="218">
        <v>3040.97</v>
      </c>
      <c r="N9" s="218">
        <v>552.58000000000004</v>
      </c>
      <c r="O9" s="218">
        <v>374.12</v>
      </c>
      <c r="P9" s="218">
        <v>4.18</v>
      </c>
      <c r="Q9" s="218">
        <v>410.91</v>
      </c>
      <c r="R9" s="218">
        <v>7.86</v>
      </c>
      <c r="S9" s="218">
        <v>62.29</v>
      </c>
      <c r="T9" s="218">
        <v>8.27</v>
      </c>
      <c r="U9" s="218">
        <v>1069.94</v>
      </c>
      <c r="V9" s="220">
        <f>SUM(L9:U9)</f>
        <v>9803.7900000000027</v>
      </c>
      <c r="W9" s="286">
        <f>IF(K9=V9,"",K9-V9)</f>
        <v>257.24999999999818</v>
      </c>
      <c r="X9" s="262" t="str">
        <f>IF(W9="","",IF(W9=0,"",IF(W9&gt;0,"Nepanaudotos lėšos",IF(W9&lt;0,"Išleista daugiau negu buvo gauta lėšų",""))))</f>
        <v>Nepanaudotos lėšos</v>
      </c>
    </row>
    <row r="10" spans="1:24" ht="19.5" customHeight="1">
      <c r="A10" s="167" t="s">
        <v>222</v>
      </c>
      <c r="B10" s="175" t="s">
        <v>98</v>
      </c>
      <c r="C10" s="218"/>
      <c r="D10" s="218"/>
      <c r="E10" s="218"/>
      <c r="F10" s="218"/>
      <c r="G10" s="218"/>
      <c r="H10" s="218"/>
      <c r="I10" s="218"/>
      <c r="J10" s="218"/>
      <c r="K10" s="219">
        <f>SUM(C10:J10)</f>
        <v>0</v>
      </c>
      <c r="L10" s="218"/>
      <c r="M10" s="218"/>
      <c r="N10" s="218"/>
      <c r="O10" s="218"/>
      <c r="P10" s="218"/>
      <c r="Q10" s="218"/>
      <c r="R10" s="218"/>
      <c r="S10" s="218"/>
      <c r="T10" s="218"/>
      <c r="U10" s="218"/>
      <c r="V10" s="220">
        <f>SUM(L10:U10)</f>
        <v>0</v>
      </c>
      <c r="W10" s="286" t="str">
        <f t="shared" ref="W10:W11" si="0">IF(K10=V10,"",K10-V10)</f>
        <v/>
      </c>
      <c r="X10" s="262" t="str">
        <f t="shared" ref="X10:X11" si="1">IF(W10="","",IF(W10=0,"",IF(W10&gt;0,"Nepanaudotos lėšos",IF(W10&lt;0,"Išleista daugiau negu buvo gauta lėšų",""))))</f>
        <v/>
      </c>
    </row>
    <row r="11" spans="1:24" ht="19.5" customHeight="1">
      <c r="A11" s="167" t="s">
        <v>223</v>
      </c>
      <c r="B11" s="175" t="s">
        <v>99</v>
      </c>
      <c r="C11" s="218"/>
      <c r="D11" s="218"/>
      <c r="E11" s="218"/>
      <c r="F11" s="218"/>
      <c r="G11" s="218"/>
      <c r="H11" s="218"/>
      <c r="I11" s="218"/>
      <c r="J11" s="218"/>
      <c r="K11" s="219">
        <f>SUM(C11:J11)</f>
        <v>0</v>
      </c>
      <c r="L11" s="218"/>
      <c r="M11" s="218"/>
      <c r="N11" s="218"/>
      <c r="O11" s="218"/>
      <c r="P11" s="218"/>
      <c r="Q11" s="218"/>
      <c r="R11" s="218"/>
      <c r="S11" s="218"/>
      <c r="T11" s="218"/>
      <c r="U11" s="218"/>
      <c r="V11" s="220">
        <f>SUM(L11:U11)</f>
        <v>0</v>
      </c>
      <c r="W11" s="286" t="str">
        <f t="shared" si="0"/>
        <v/>
      </c>
      <c r="X11" s="262" t="str">
        <f t="shared" si="1"/>
        <v/>
      </c>
    </row>
    <row r="12" spans="1:24">
      <c r="A12" s="171"/>
      <c r="B12" s="172" t="s">
        <v>95</v>
      </c>
      <c r="C12" s="219">
        <f t="shared" ref="C12:J12" si="2">SUM(C9:C11)</f>
        <v>102.6</v>
      </c>
      <c r="D12" s="219">
        <f>SUM(D9:D11)</f>
        <v>0</v>
      </c>
      <c r="E12" s="219">
        <f t="shared" si="2"/>
        <v>69.3</v>
      </c>
      <c r="F12" s="219">
        <f t="shared" si="2"/>
        <v>9258.5</v>
      </c>
      <c r="G12" s="219">
        <f t="shared" si="2"/>
        <v>209.6</v>
      </c>
      <c r="H12" s="219">
        <f t="shared" si="2"/>
        <v>286.94</v>
      </c>
      <c r="I12" s="219">
        <f t="shared" si="2"/>
        <v>0</v>
      </c>
      <c r="J12" s="219">
        <f t="shared" si="2"/>
        <v>134.1</v>
      </c>
      <c r="K12" s="219">
        <f>SUM(C12:J12)</f>
        <v>10061.040000000001</v>
      </c>
      <c r="L12" s="219">
        <f t="shared" ref="L12:U12" si="3">SUM(L9:L11)</f>
        <v>4272.67</v>
      </c>
      <c r="M12" s="219">
        <f t="shared" si="3"/>
        <v>3040.97</v>
      </c>
      <c r="N12" s="219">
        <f t="shared" si="3"/>
        <v>552.58000000000004</v>
      </c>
      <c r="O12" s="219">
        <f t="shared" si="3"/>
        <v>374.12</v>
      </c>
      <c r="P12" s="219">
        <f t="shared" si="3"/>
        <v>4.18</v>
      </c>
      <c r="Q12" s="219">
        <f t="shared" si="3"/>
        <v>410.91</v>
      </c>
      <c r="R12" s="219">
        <f>SUM(R9:R11)</f>
        <v>7.86</v>
      </c>
      <c r="S12" s="219">
        <f>SUM(S9:S11)</f>
        <v>62.29</v>
      </c>
      <c r="T12" s="219">
        <f>SUM(T9:T11)</f>
        <v>8.27</v>
      </c>
      <c r="U12" s="219">
        <f t="shared" si="3"/>
        <v>1069.94</v>
      </c>
      <c r="V12" s="220">
        <f>SUM(L12:U12)</f>
        <v>9803.7900000000027</v>
      </c>
      <c r="W12" s="176"/>
      <c r="X12" s="262" t="str">
        <f>IF(W12="","",IF(W12=0,"",IF(W12&gt;0,"Nepanaudotos lėšos",IF(W12&lt;0,"Išleista daugiau negu buvo gauta lėšų",""))))</f>
        <v/>
      </c>
    </row>
    <row r="14" spans="1:24">
      <c r="A14" s="257"/>
    </row>
    <row r="18" spans="12:13">
      <c r="L18" s="97"/>
      <c r="M18" s="97"/>
    </row>
  </sheetData>
  <sheetProtection algorithmName="SHA-512" hashValue="Fv2bWFQvPvr1KNpWnGw+mdWItjb5O/gzXGMUE1LzoGVX718VNQFD4YsCGBk9TtYeUSF76iPheWX0DyQw93nekA==" saltValue="BMhirTPHxO/SbASfVDxxGg==" spinCount="100000" sheet="1" objects="1" scenarios="1"/>
  <mergeCells count="24">
    <mergeCell ref="V6:V7"/>
    <mergeCell ref="C6:E6"/>
    <mergeCell ref="L6:L7"/>
    <mergeCell ref="N6:N7"/>
    <mergeCell ref="G6:G7"/>
    <mergeCell ref="R6:R7"/>
    <mergeCell ref="T6:T7"/>
    <mergeCell ref="J6:J7"/>
    <mergeCell ref="A2:V2"/>
    <mergeCell ref="A1:V1"/>
    <mergeCell ref="O6:P6"/>
    <mergeCell ref="M6:M7"/>
    <mergeCell ref="A4:A7"/>
    <mergeCell ref="B4:B7"/>
    <mergeCell ref="C4:V4"/>
    <mergeCell ref="C5:K5"/>
    <mergeCell ref="H6:H7"/>
    <mergeCell ref="Q6:Q7"/>
    <mergeCell ref="L5:V5"/>
    <mergeCell ref="F6:F7"/>
    <mergeCell ref="U6:U7"/>
    <mergeCell ref="I6:I7"/>
    <mergeCell ref="S6:S7"/>
    <mergeCell ref="K6:K7"/>
  </mergeCells>
  <phoneticPr fontId="33" type="noConversion"/>
  <pageMargins left="0.47244094488188981" right="0.39370078740157483" top="1.1811023622047245" bottom="0.62992125984251968" header="0.51181102362204722" footer="0.51181102362204722"/>
  <pageSetup paperSize="9" scale="97"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0"/>
    <pageSetUpPr fitToPage="1"/>
  </sheetPr>
  <dimension ref="A1:AN23"/>
  <sheetViews>
    <sheetView showGridLines="0" workbookViewId="0">
      <selection activeCell="AC26" sqref="AC26"/>
    </sheetView>
  </sheetViews>
  <sheetFormatPr defaultColWidth="9" defaultRowHeight="15"/>
  <cols>
    <col min="1" max="1" width="2.625" style="178" customWidth="1"/>
    <col min="2" max="2" width="10.375" style="178" customWidth="1"/>
    <col min="3" max="20" width="3.5" style="178" customWidth="1"/>
    <col min="21" max="21" width="3.75" style="178" customWidth="1"/>
    <col min="22" max="22" width="3.625" style="178" customWidth="1"/>
    <col min="23" max="37" width="3.5" style="178" customWidth="1"/>
    <col min="38" max="39" width="3.125" style="178" customWidth="1"/>
    <col min="40" max="40" width="3.5" style="178" customWidth="1"/>
    <col min="41" max="41" width="8.875" style="178" customWidth="1"/>
    <col min="42" max="16384" width="9" style="178"/>
  </cols>
  <sheetData>
    <row r="1" spans="1:40" ht="39" customHeight="1">
      <c r="A1" s="435" t="str">
        <f>IF('SUC1_B. duomenys'!A13:U13="","",'SUC1_B. duomenys'!A13:U13)</f>
        <v>BĮ KLAIPĖDOS MIESTO LENGVOSIOS ATLETIKOS MOKYKLA, BĮ KLAIPĖDOS „GINTARO“ SPORTO CENTRAS, BĮ KLAIPĖDOS VLADO KNAŠIAUS KREPŠINIO MOKYKLA, BĮ KLAIPĖDOS "VIESULO" SPORTO CENTRAS, BĮ KLAIPĖDOS MIESTO SPORTO BAZIŲ VALDYMO CENTRAS.</v>
      </c>
      <c r="B1" s="435"/>
      <c r="C1" s="435"/>
      <c r="D1" s="435"/>
      <c r="E1" s="435"/>
      <c r="F1" s="435"/>
      <c r="G1" s="435"/>
      <c r="H1" s="435"/>
      <c r="I1" s="435"/>
      <c r="J1" s="435"/>
      <c r="K1" s="435"/>
      <c r="L1" s="435"/>
      <c r="M1" s="435"/>
      <c r="N1" s="435"/>
      <c r="O1" s="435"/>
      <c r="P1" s="435"/>
      <c r="Q1" s="435"/>
      <c r="R1" s="435"/>
      <c r="S1" s="435"/>
      <c r="T1" s="435"/>
      <c r="U1" s="435"/>
      <c r="V1" s="435"/>
      <c r="W1" s="435"/>
      <c r="X1" s="435"/>
      <c r="Y1" s="435"/>
      <c r="Z1" s="435"/>
      <c r="AA1" s="435"/>
      <c r="AB1" s="435"/>
      <c r="AC1" s="435"/>
      <c r="AD1" s="435"/>
      <c r="AE1" s="435"/>
      <c r="AF1" s="435"/>
      <c r="AG1" s="435"/>
      <c r="AH1" s="435"/>
      <c r="AI1" s="435"/>
      <c r="AJ1" s="435"/>
      <c r="AK1" s="435"/>
      <c r="AL1" s="435"/>
      <c r="AM1" s="435"/>
      <c r="AN1" s="435"/>
    </row>
    <row r="2" spans="1:40" ht="12" customHeight="1">
      <c r="A2" s="378" t="s">
        <v>11</v>
      </c>
      <c r="B2" s="378"/>
      <c r="C2" s="378"/>
      <c r="D2" s="378"/>
      <c r="E2" s="378"/>
      <c r="F2" s="378"/>
      <c r="G2" s="378"/>
      <c r="H2" s="378"/>
      <c r="I2" s="378"/>
      <c r="J2" s="378"/>
      <c r="K2" s="378"/>
      <c r="L2" s="378"/>
      <c r="M2" s="378"/>
      <c r="N2" s="378"/>
      <c r="O2" s="378"/>
      <c r="P2" s="378"/>
      <c r="Q2" s="378"/>
      <c r="R2" s="378"/>
      <c r="S2" s="378"/>
      <c r="T2" s="378"/>
      <c r="U2" s="378"/>
      <c r="V2" s="378"/>
      <c r="W2" s="378"/>
      <c r="X2" s="378"/>
      <c r="Y2" s="378"/>
      <c r="Z2" s="378"/>
      <c r="AA2" s="378"/>
      <c r="AB2" s="378"/>
      <c r="AC2" s="378"/>
      <c r="AD2" s="378"/>
      <c r="AE2" s="378"/>
      <c r="AF2" s="378"/>
      <c r="AG2" s="378"/>
      <c r="AH2" s="378"/>
      <c r="AI2" s="378"/>
      <c r="AJ2" s="378"/>
      <c r="AK2" s="378"/>
      <c r="AL2" s="378"/>
      <c r="AM2" s="378"/>
      <c r="AN2" s="378"/>
    </row>
    <row r="3" spans="1:40" ht="22.7" customHeight="1">
      <c r="A3" s="177" t="s">
        <v>259</v>
      </c>
      <c r="C3" s="177"/>
      <c r="D3" s="177"/>
      <c r="AN3" s="340" t="s">
        <v>1</v>
      </c>
    </row>
    <row r="4" spans="1:40" s="179" customFormat="1" ht="16.5" customHeight="1">
      <c r="A4" s="468" t="s">
        <v>16</v>
      </c>
      <c r="B4" s="468" t="s">
        <v>194</v>
      </c>
      <c r="C4" s="394" t="s">
        <v>260</v>
      </c>
      <c r="D4" s="394" t="s">
        <v>261</v>
      </c>
      <c r="E4" s="510" t="s">
        <v>262</v>
      </c>
      <c r="F4" s="512"/>
      <c r="G4" s="373" t="s">
        <v>263</v>
      </c>
      <c r="H4" s="373" t="s">
        <v>264</v>
      </c>
      <c r="I4" s="510" t="s">
        <v>265</v>
      </c>
      <c r="J4" s="511"/>
      <c r="K4" s="512"/>
      <c r="L4" s="510" t="s">
        <v>266</v>
      </c>
      <c r="M4" s="511"/>
      <c r="N4" s="512"/>
      <c r="O4" s="519" t="s">
        <v>267</v>
      </c>
      <c r="P4" s="519" t="s">
        <v>268</v>
      </c>
      <c r="Q4" s="519" t="s">
        <v>269</v>
      </c>
      <c r="R4" s="373" t="s">
        <v>270</v>
      </c>
      <c r="S4" s="373" t="s">
        <v>271</v>
      </c>
      <c r="T4" s="373" t="s">
        <v>272</v>
      </c>
      <c r="U4" s="507" t="s">
        <v>273</v>
      </c>
      <c r="V4" s="509"/>
      <c r="W4" s="507" t="s">
        <v>274</v>
      </c>
      <c r="X4" s="508"/>
      <c r="Y4" s="508"/>
      <c r="Z4" s="508"/>
      <c r="AA4" s="508"/>
      <c r="AB4" s="508"/>
      <c r="AC4" s="508"/>
      <c r="AD4" s="508"/>
      <c r="AE4" s="508"/>
      <c r="AF4" s="508"/>
      <c r="AG4" s="508"/>
      <c r="AH4" s="508"/>
      <c r="AI4" s="508"/>
      <c r="AJ4" s="509"/>
      <c r="AK4" s="373" t="s">
        <v>275</v>
      </c>
      <c r="AL4" s="346"/>
      <c r="AM4" s="346"/>
      <c r="AN4" s="373" t="s">
        <v>276</v>
      </c>
    </row>
    <row r="5" spans="1:40" s="179" customFormat="1" ht="84" customHeight="1">
      <c r="A5" s="513"/>
      <c r="B5" s="513"/>
      <c r="C5" s="394"/>
      <c r="D5" s="394"/>
      <c r="E5" s="180" t="s">
        <v>277</v>
      </c>
      <c r="F5" s="180" t="s">
        <v>201</v>
      </c>
      <c r="G5" s="374"/>
      <c r="H5" s="515"/>
      <c r="I5" s="180" t="s">
        <v>278</v>
      </c>
      <c r="J5" s="180" t="s">
        <v>279</v>
      </c>
      <c r="K5" s="180" t="s">
        <v>280</v>
      </c>
      <c r="L5" s="180" t="s">
        <v>281</v>
      </c>
      <c r="M5" s="180" t="s">
        <v>282</v>
      </c>
      <c r="N5" s="180" t="s">
        <v>283</v>
      </c>
      <c r="O5" s="519"/>
      <c r="P5" s="519"/>
      <c r="Q5" s="519"/>
      <c r="R5" s="374"/>
      <c r="S5" s="374"/>
      <c r="T5" s="374"/>
      <c r="U5" s="180" t="s">
        <v>284</v>
      </c>
      <c r="V5" s="180" t="s">
        <v>285</v>
      </c>
      <c r="W5" s="224" t="s">
        <v>286</v>
      </c>
      <c r="X5" s="224" t="s">
        <v>287</v>
      </c>
      <c r="Y5" s="224" t="s">
        <v>288</v>
      </c>
      <c r="Z5" s="224" t="s">
        <v>289</v>
      </c>
      <c r="AA5" s="224" t="s">
        <v>290</v>
      </c>
      <c r="AB5" s="224" t="s">
        <v>291</v>
      </c>
      <c r="AC5" s="224" t="s">
        <v>292</v>
      </c>
      <c r="AD5" s="224" t="s">
        <v>293</v>
      </c>
      <c r="AE5" s="224" t="s">
        <v>294</v>
      </c>
      <c r="AF5" s="224" t="s">
        <v>295</v>
      </c>
      <c r="AG5" s="224" t="s">
        <v>296</v>
      </c>
      <c r="AH5" s="224" t="s">
        <v>297</v>
      </c>
      <c r="AI5" s="224" t="s">
        <v>298</v>
      </c>
      <c r="AJ5" s="224" t="s">
        <v>299</v>
      </c>
      <c r="AK5" s="374"/>
      <c r="AL5" s="347" t="s">
        <v>300</v>
      </c>
      <c r="AM5" s="347" t="s">
        <v>301</v>
      </c>
      <c r="AN5" s="374"/>
    </row>
    <row r="6" spans="1:40" ht="14.25" customHeight="1">
      <c r="A6" s="225">
        <v>1</v>
      </c>
      <c r="B6" s="226">
        <v>2</v>
      </c>
      <c r="C6" s="226">
        <v>3</v>
      </c>
      <c r="D6" s="226">
        <v>4</v>
      </c>
      <c r="E6" s="229" t="s">
        <v>302</v>
      </c>
      <c r="F6" s="229" t="s">
        <v>303</v>
      </c>
      <c r="G6" s="226">
        <v>6</v>
      </c>
      <c r="H6" s="226">
        <v>7</v>
      </c>
      <c r="I6" s="229" t="s">
        <v>304</v>
      </c>
      <c r="J6" s="229" t="s">
        <v>305</v>
      </c>
      <c r="K6" s="229" t="s">
        <v>306</v>
      </c>
      <c r="L6" s="226" t="s">
        <v>307</v>
      </c>
      <c r="M6" s="226" t="s">
        <v>308</v>
      </c>
      <c r="N6" s="226" t="s">
        <v>309</v>
      </c>
      <c r="O6" s="226">
        <v>10</v>
      </c>
      <c r="P6" s="226">
        <v>11</v>
      </c>
      <c r="Q6" s="226">
        <v>12</v>
      </c>
      <c r="R6" s="226">
        <v>13</v>
      </c>
      <c r="S6" s="226">
        <v>14</v>
      </c>
      <c r="T6" s="226">
        <v>15</v>
      </c>
      <c r="U6" s="229" t="s">
        <v>310</v>
      </c>
      <c r="V6" s="229" t="s">
        <v>311</v>
      </c>
      <c r="W6" s="225">
        <v>17</v>
      </c>
      <c r="X6" s="225">
        <v>18</v>
      </c>
      <c r="Y6" s="225">
        <v>19</v>
      </c>
      <c r="Z6" s="225">
        <v>20</v>
      </c>
      <c r="AA6" s="225">
        <v>21</v>
      </c>
      <c r="AB6" s="225">
        <v>22</v>
      </c>
      <c r="AC6" s="225">
        <v>23</v>
      </c>
      <c r="AD6" s="225">
        <v>24</v>
      </c>
      <c r="AE6" s="225">
        <v>25</v>
      </c>
      <c r="AF6" s="225">
        <v>26</v>
      </c>
      <c r="AG6" s="225">
        <v>27</v>
      </c>
      <c r="AH6" s="225">
        <v>28</v>
      </c>
      <c r="AI6" s="225">
        <v>29</v>
      </c>
      <c r="AJ6" s="225">
        <v>30</v>
      </c>
      <c r="AK6" s="225">
        <v>31</v>
      </c>
      <c r="AL6" s="225">
        <v>32</v>
      </c>
      <c r="AM6" s="225">
        <v>33</v>
      </c>
      <c r="AN6" s="225">
        <v>34</v>
      </c>
    </row>
    <row r="7" spans="1:40" ht="23.25">
      <c r="A7" s="167" t="s">
        <v>221</v>
      </c>
      <c r="B7" s="168" t="s">
        <v>97</v>
      </c>
      <c r="C7" s="181"/>
      <c r="D7" s="181"/>
      <c r="E7" s="182">
        <v>1</v>
      </c>
      <c r="F7" s="182">
        <v>1</v>
      </c>
      <c r="G7" s="182">
        <v>1</v>
      </c>
      <c r="H7" s="182"/>
      <c r="I7" s="182"/>
      <c r="J7" s="182">
        <v>1</v>
      </c>
      <c r="K7" s="182"/>
      <c r="L7" s="182">
        <v>4</v>
      </c>
      <c r="M7" s="182">
        <v>2</v>
      </c>
      <c r="N7" s="182">
        <v>12</v>
      </c>
      <c r="O7" s="182"/>
      <c r="P7" s="182"/>
      <c r="Q7" s="182"/>
      <c r="R7" s="182"/>
      <c r="S7" s="182"/>
      <c r="T7" s="182"/>
      <c r="U7" s="182"/>
      <c r="V7" s="182"/>
      <c r="W7" s="182">
        <v>13</v>
      </c>
      <c r="X7" s="182">
        <v>8</v>
      </c>
      <c r="Y7" s="182">
        <v>11</v>
      </c>
      <c r="Z7" s="182"/>
      <c r="AA7" s="182">
        <v>3</v>
      </c>
      <c r="AB7" s="182"/>
      <c r="AC7" s="182"/>
      <c r="AD7" s="182"/>
      <c r="AE7" s="182">
        <v>5</v>
      </c>
      <c r="AF7" s="182"/>
      <c r="AG7" s="182">
        <v>1</v>
      </c>
      <c r="AH7" s="182"/>
      <c r="AI7" s="182"/>
      <c r="AJ7" s="182">
        <v>4</v>
      </c>
      <c r="AK7" s="182"/>
      <c r="AL7" s="182"/>
      <c r="AM7" s="182">
        <v>1</v>
      </c>
      <c r="AN7" s="182"/>
    </row>
    <row r="8" spans="1:40" ht="23.25">
      <c r="A8" s="167" t="s">
        <v>222</v>
      </c>
      <c r="B8" s="168" t="s">
        <v>98</v>
      </c>
      <c r="C8" s="181"/>
      <c r="D8" s="181"/>
      <c r="E8" s="182"/>
      <c r="F8" s="182"/>
      <c r="G8" s="182"/>
      <c r="H8" s="182"/>
      <c r="I8" s="182"/>
      <c r="J8" s="182"/>
      <c r="K8" s="182"/>
      <c r="L8" s="182"/>
      <c r="M8" s="182"/>
      <c r="N8" s="182"/>
      <c r="O8" s="182"/>
      <c r="P8" s="182"/>
      <c r="Q8" s="182"/>
      <c r="R8" s="182"/>
      <c r="S8" s="182"/>
      <c r="T8" s="182"/>
      <c r="U8" s="182"/>
      <c r="V8" s="182"/>
      <c r="W8" s="182"/>
      <c r="X8" s="182"/>
      <c r="Y8" s="182"/>
      <c r="Z8" s="182"/>
      <c r="AA8" s="182"/>
      <c r="AB8" s="182"/>
      <c r="AC8" s="182"/>
      <c r="AD8" s="182"/>
      <c r="AE8" s="182"/>
      <c r="AF8" s="182"/>
      <c r="AG8" s="182"/>
      <c r="AH8" s="182"/>
      <c r="AI8" s="182"/>
      <c r="AJ8" s="182"/>
      <c r="AK8" s="182"/>
      <c r="AL8" s="182"/>
      <c r="AM8" s="182"/>
      <c r="AN8" s="182"/>
    </row>
    <row r="9" spans="1:40" ht="23.25">
      <c r="A9" s="167" t="s">
        <v>223</v>
      </c>
      <c r="B9" s="168" t="s">
        <v>99</v>
      </c>
      <c r="C9" s="181"/>
      <c r="D9" s="181"/>
      <c r="E9" s="182"/>
      <c r="F9" s="182"/>
      <c r="G9" s="182"/>
      <c r="H9" s="182"/>
      <c r="I9" s="182"/>
      <c r="J9" s="182"/>
      <c r="K9" s="182"/>
      <c r="L9" s="182"/>
      <c r="M9" s="182"/>
      <c r="N9" s="182"/>
      <c r="O9" s="182"/>
      <c r="P9" s="182"/>
      <c r="Q9" s="182"/>
      <c r="R9" s="182"/>
      <c r="S9" s="182"/>
      <c r="T9" s="182"/>
      <c r="U9" s="182"/>
      <c r="V9" s="182"/>
      <c r="W9" s="182"/>
      <c r="X9" s="182"/>
      <c r="Y9" s="182"/>
      <c r="Z9" s="182"/>
      <c r="AA9" s="182"/>
      <c r="AB9" s="182"/>
      <c r="AC9" s="182"/>
      <c r="AD9" s="182"/>
      <c r="AE9" s="182"/>
      <c r="AF9" s="182"/>
      <c r="AG9" s="182"/>
      <c r="AH9" s="182"/>
      <c r="AI9" s="182"/>
      <c r="AJ9" s="182"/>
      <c r="AK9" s="182"/>
      <c r="AL9" s="182"/>
      <c r="AM9" s="182"/>
      <c r="AN9" s="182"/>
    </row>
    <row r="10" spans="1:40">
      <c r="A10" s="171"/>
      <c r="B10" s="172" t="s">
        <v>95</v>
      </c>
      <c r="C10" s="183">
        <f t="shared" ref="C10:N10" si="0">SUM(C7:C9)</f>
        <v>0</v>
      </c>
      <c r="D10" s="183">
        <f t="shared" si="0"/>
        <v>0</v>
      </c>
      <c r="E10" s="183">
        <f t="shared" si="0"/>
        <v>1</v>
      </c>
      <c r="F10" s="183">
        <f t="shared" si="0"/>
        <v>1</v>
      </c>
      <c r="G10" s="183">
        <f t="shared" si="0"/>
        <v>1</v>
      </c>
      <c r="H10" s="183">
        <f t="shared" si="0"/>
        <v>0</v>
      </c>
      <c r="I10" s="183">
        <f t="shared" si="0"/>
        <v>0</v>
      </c>
      <c r="J10" s="183">
        <f t="shared" si="0"/>
        <v>1</v>
      </c>
      <c r="K10" s="183">
        <f t="shared" si="0"/>
        <v>0</v>
      </c>
      <c r="L10" s="183">
        <f t="shared" si="0"/>
        <v>4</v>
      </c>
      <c r="M10" s="183">
        <f t="shared" si="0"/>
        <v>2</v>
      </c>
      <c r="N10" s="183">
        <f t="shared" si="0"/>
        <v>12</v>
      </c>
      <c r="O10" s="183">
        <f t="shared" ref="O10:AJ10" si="1">SUM(O7:O9)</f>
        <v>0</v>
      </c>
      <c r="P10" s="183">
        <f t="shared" si="1"/>
        <v>0</v>
      </c>
      <c r="Q10" s="183">
        <f t="shared" si="1"/>
        <v>0</v>
      </c>
      <c r="R10" s="183">
        <f t="shared" si="1"/>
        <v>0</v>
      </c>
      <c r="S10" s="183">
        <f t="shared" si="1"/>
        <v>0</v>
      </c>
      <c r="T10" s="183">
        <f t="shared" si="1"/>
        <v>0</v>
      </c>
      <c r="U10" s="183">
        <f t="shared" si="1"/>
        <v>0</v>
      </c>
      <c r="V10" s="183">
        <f t="shared" si="1"/>
        <v>0</v>
      </c>
      <c r="W10" s="183">
        <f t="shared" si="1"/>
        <v>13</v>
      </c>
      <c r="X10" s="183">
        <f t="shared" si="1"/>
        <v>8</v>
      </c>
      <c r="Y10" s="183">
        <f t="shared" si="1"/>
        <v>11</v>
      </c>
      <c r="Z10" s="183">
        <f t="shared" si="1"/>
        <v>0</v>
      </c>
      <c r="AA10" s="183">
        <f t="shared" si="1"/>
        <v>3</v>
      </c>
      <c r="AB10" s="183">
        <f t="shared" si="1"/>
        <v>0</v>
      </c>
      <c r="AC10" s="183">
        <f>SUM(AC7:AC9)</f>
        <v>0</v>
      </c>
      <c r="AD10" s="183">
        <f t="shared" si="1"/>
        <v>0</v>
      </c>
      <c r="AE10" s="183">
        <f t="shared" si="1"/>
        <v>5</v>
      </c>
      <c r="AF10" s="183">
        <f t="shared" si="1"/>
        <v>0</v>
      </c>
      <c r="AG10" s="183">
        <f t="shared" si="1"/>
        <v>1</v>
      </c>
      <c r="AH10" s="183">
        <f t="shared" si="1"/>
        <v>0</v>
      </c>
      <c r="AI10" s="183">
        <f t="shared" si="1"/>
        <v>0</v>
      </c>
      <c r="AJ10" s="183">
        <f t="shared" si="1"/>
        <v>4</v>
      </c>
      <c r="AK10" s="183">
        <f>SUM(AK7:AK9)</f>
        <v>0</v>
      </c>
      <c r="AL10" s="183">
        <f t="shared" ref="AL10" si="2">SUM(AL7:AL9)</f>
        <v>0</v>
      </c>
      <c r="AM10" s="183">
        <f>SUM(AM7:AM9)</f>
        <v>1</v>
      </c>
      <c r="AN10" s="183">
        <f>SUM(AN7:AN9)</f>
        <v>0</v>
      </c>
    </row>
    <row r="11" spans="1:40">
      <c r="B11" s="348"/>
      <c r="C11" s="349"/>
      <c r="D11" s="349"/>
      <c r="E11" s="349"/>
      <c r="F11" s="349"/>
      <c r="G11" s="349"/>
      <c r="H11" s="349"/>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row>
    <row r="12" spans="1:40">
      <c r="A12" s="178" t="s">
        <v>312</v>
      </c>
      <c r="B12" s="350"/>
      <c r="C12" s="349"/>
      <c r="D12" s="349"/>
      <c r="E12" s="349"/>
      <c r="F12" s="349"/>
      <c r="G12" s="349"/>
      <c r="H12" s="349"/>
      <c r="I12" s="349"/>
      <c r="J12" s="349"/>
      <c r="K12" s="349"/>
      <c r="L12" s="349"/>
      <c r="M12" s="349"/>
      <c r="N12" s="349"/>
      <c r="O12" s="349"/>
      <c r="P12" s="349"/>
      <c r="Q12" s="349"/>
      <c r="R12" s="349"/>
      <c r="S12" s="349"/>
      <c r="T12" s="349"/>
      <c r="U12" s="349"/>
      <c r="V12" s="349"/>
      <c r="W12" s="349"/>
      <c r="X12" s="506"/>
      <c r="Y12" s="506"/>
      <c r="Z12" s="506"/>
      <c r="AA12" s="506"/>
      <c r="AB12" s="349"/>
      <c r="AC12" s="349"/>
      <c r="AD12" s="349"/>
      <c r="AE12" s="349"/>
      <c r="AF12" s="349"/>
      <c r="AG12" s="349"/>
      <c r="AH12" s="349"/>
      <c r="AI12" s="349"/>
      <c r="AJ12" s="349"/>
      <c r="AK12" s="349"/>
      <c r="AL12" s="349"/>
      <c r="AM12" s="349"/>
      <c r="AN12" s="349"/>
    </row>
    <row r="13" spans="1:40">
      <c r="B13" s="350"/>
      <c r="C13" s="349"/>
      <c r="D13" s="349"/>
      <c r="E13" s="349"/>
      <c r="F13" s="349"/>
      <c r="G13" s="349"/>
      <c r="H13" s="349"/>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row>
    <row r="14" spans="1:40" ht="9.75" customHeight="1"/>
    <row r="15" spans="1:40" ht="30.75" customHeight="1">
      <c r="B15" s="517" t="s">
        <v>313</v>
      </c>
      <c r="C15" s="517"/>
      <c r="D15" s="517"/>
      <c r="E15" s="517"/>
      <c r="F15" s="517"/>
      <c r="G15" s="517"/>
      <c r="H15" s="517"/>
      <c r="I15" s="517"/>
      <c r="J15" s="303"/>
      <c r="K15" s="518" t="s">
        <v>314</v>
      </c>
      <c r="L15" s="518"/>
      <c r="M15" s="518"/>
      <c r="N15" s="518"/>
      <c r="O15" s="518"/>
      <c r="P15" s="518"/>
      <c r="Q15" s="518"/>
      <c r="R15" s="518"/>
      <c r="S15" s="518"/>
      <c r="T15" s="518"/>
      <c r="U15" s="518"/>
      <c r="V15" s="518"/>
      <c r="W15" s="518"/>
      <c r="X15" s="518"/>
      <c r="Y15" s="518"/>
    </row>
    <row r="16" spans="1:40" ht="17.45" customHeight="1">
      <c r="I16" s="514" t="s">
        <v>315</v>
      </c>
      <c r="J16" s="514"/>
      <c r="K16" s="514"/>
      <c r="L16" s="514"/>
      <c r="M16" s="514"/>
      <c r="N16" s="514"/>
      <c r="O16" s="514"/>
      <c r="P16" s="514"/>
      <c r="Q16" s="514"/>
      <c r="R16" s="514"/>
      <c r="S16" s="514"/>
      <c r="T16" s="514"/>
      <c r="U16" s="514"/>
      <c r="V16" s="514"/>
      <c r="W16" s="514"/>
      <c r="X16" s="514"/>
      <c r="Y16" s="514"/>
      <c r="Z16" s="184"/>
      <c r="AA16" s="184"/>
      <c r="AB16" s="184"/>
      <c r="AC16" s="184"/>
      <c r="AD16" s="184"/>
      <c r="AE16" s="184"/>
      <c r="AF16" s="184"/>
      <c r="AG16" s="184"/>
      <c r="AH16" s="184"/>
      <c r="AI16" s="184"/>
    </row>
    <row r="17" spans="3:35" ht="17.25" customHeight="1">
      <c r="D17" s="516">
        <f ca="1">TODAY()</f>
        <v>45786</v>
      </c>
      <c r="E17" s="516"/>
      <c r="F17" s="516"/>
      <c r="H17" s="185"/>
      <c r="S17" s="514"/>
      <c r="T17" s="514"/>
      <c r="U17" s="514"/>
      <c r="W17" s="185"/>
    </row>
    <row r="18" spans="3:35" ht="12.75" customHeight="1">
      <c r="D18" s="514" t="s">
        <v>316</v>
      </c>
      <c r="E18" s="514"/>
      <c r="F18" s="514"/>
      <c r="S18" s="514"/>
      <c r="T18" s="514"/>
      <c r="U18" s="514"/>
    </row>
    <row r="19" spans="3:35" ht="15.75" customHeight="1">
      <c r="E19" s="186"/>
      <c r="F19" s="187"/>
    </row>
    <row r="20" spans="3:35" ht="30.75" customHeight="1">
      <c r="C20" s="520" t="s">
        <v>317</v>
      </c>
      <c r="D20" s="520"/>
      <c r="E20" s="520"/>
      <c r="F20" s="520"/>
      <c r="G20" s="520"/>
      <c r="H20" s="520"/>
      <c r="I20" s="520"/>
      <c r="J20" s="304"/>
      <c r="K20" s="518"/>
      <c r="L20" s="518"/>
      <c r="M20" s="518"/>
      <c r="N20" s="518"/>
      <c r="O20" s="518"/>
      <c r="P20" s="518"/>
      <c r="Q20" s="518"/>
      <c r="R20" s="518"/>
      <c r="S20" s="518"/>
      <c r="T20" s="518"/>
      <c r="U20" s="518"/>
      <c r="V20" s="518"/>
      <c r="W20" s="518"/>
      <c r="X20" s="518"/>
      <c r="Y20" s="518"/>
    </row>
    <row r="21" spans="3:35" ht="17.45" customHeight="1">
      <c r="I21" s="514" t="s">
        <v>315</v>
      </c>
      <c r="J21" s="514"/>
      <c r="K21" s="514"/>
      <c r="L21" s="514"/>
      <c r="M21" s="514"/>
      <c r="N21" s="514"/>
      <c r="O21" s="514"/>
      <c r="P21" s="514"/>
      <c r="Q21" s="514"/>
      <c r="R21" s="514"/>
      <c r="S21" s="514"/>
      <c r="T21" s="514"/>
      <c r="U21" s="514"/>
      <c r="V21" s="514"/>
      <c r="W21" s="514"/>
      <c r="X21" s="514"/>
      <c r="Y21" s="514"/>
      <c r="Z21" s="184"/>
      <c r="AA21" s="184"/>
      <c r="AB21" s="184"/>
      <c r="AC21" s="184"/>
      <c r="AD21" s="184"/>
      <c r="AE21" s="184"/>
      <c r="AF21" s="184"/>
      <c r="AG21" s="184"/>
      <c r="AH21" s="184"/>
      <c r="AI21" s="184"/>
    </row>
    <row r="22" spans="3:35" ht="17.25" customHeight="1">
      <c r="D22" s="516">
        <f ca="1">TODAY()</f>
        <v>45786</v>
      </c>
      <c r="E22" s="516"/>
      <c r="F22" s="516"/>
      <c r="H22" s="185"/>
      <c r="S22" s="514"/>
      <c r="T22" s="514"/>
      <c r="U22" s="514"/>
      <c r="W22" s="185"/>
    </row>
    <row r="23" spans="3:35" ht="12" customHeight="1">
      <c r="D23" s="514" t="s">
        <v>316</v>
      </c>
      <c r="E23" s="514"/>
      <c r="F23" s="514"/>
      <c r="S23" s="514"/>
      <c r="T23" s="514"/>
      <c r="U23" s="514"/>
    </row>
  </sheetData>
  <sheetProtection algorithmName="SHA-512" hashValue="h7Y6cu1HJkoGg+8UDHrg6WtrCCUxwdNg4+RrxvEdqAhsisJ3T+0O6MeAEtF6zHOlW3hP4FGJsZn6HVk9M/XSVA==" saltValue="cMCT/iGZBOOrQiMMHlDY7w==" spinCount="100000" sheet="1" formatCells="0"/>
  <mergeCells count="36">
    <mergeCell ref="D23:F23"/>
    <mergeCell ref="S23:U23"/>
    <mergeCell ref="C20:I20"/>
    <mergeCell ref="K20:Y20"/>
    <mergeCell ref="I21:Y21"/>
    <mergeCell ref="D22:F22"/>
    <mergeCell ref="S22:U22"/>
    <mergeCell ref="D18:F18"/>
    <mergeCell ref="S18:U18"/>
    <mergeCell ref="E4:F4"/>
    <mergeCell ref="R4:R5"/>
    <mergeCell ref="S17:U17"/>
    <mergeCell ref="H4:H5"/>
    <mergeCell ref="S4:S5"/>
    <mergeCell ref="D4:D5"/>
    <mergeCell ref="I16:Y16"/>
    <mergeCell ref="D17:F17"/>
    <mergeCell ref="B15:I15"/>
    <mergeCell ref="G4:G5"/>
    <mergeCell ref="K15:Y15"/>
    <mergeCell ref="O4:O5"/>
    <mergeCell ref="P4:P5"/>
    <mergeCell ref="Q4:Q5"/>
    <mergeCell ref="X12:AA12"/>
    <mergeCell ref="A1:AN1"/>
    <mergeCell ref="A2:AN2"/>
    <mergeCell ref="W4:AJ4"/>
    <mergeCell ref="U4:V4"/>
    <mergeCell ref="L4:N4"/>
    <mergeCell ref="AN4:AN5"/>
    <mergeCell ref="A4:A5"/>
    <mergeCell ref="B4:B5"/>
    <mergeCell ref="C4:C5"/>
    <mergeCell ref="I4:K4"/>
    <mergeCell ref="T4:T5"/>
    <mergeCell ref="AK4:AK5"/>
  </mergeCells>
  <phoneticPr fontId="33" type="noConversion"/>
  <pageMargins left="0.35433070866141736" right="0.23622047244094491" top="1.1811023622047245" bottom="0.39370078740157483" header="0.51181102362204722" footer="0.51181102362204722"/>
  <pageSetup paperSize="9" scale="91"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21"/>
  <sheetViews>
    <sheetView workbookViewId="0">
      <selection activeCell="C8" sqref="C8"/>
    </sheetView>
  </sheetViews>
  <sheetFormatPr defaultRowHeight="15.75"/>
  <cols>
    <col min="1" max="1" width="3" customWidth="1"/>
    <col min="2" max="2" width="21.125" customWidth="1"/>
    <col min="3" max="3" width="62.75" customWidth="1"/>
    <col min="4" max="4" width="2.125" customWidth="1"/>
  </cols>
  <sheetData>
    <row r="1" spans="1:4">
      <c r="B1" s="352"/>
    </row>
    <row r="2" spans="1:4">
      <c r="B2" s="524" t="s">
        <v>318</v>
      </c>
      <c r="C2" s="524"/>
      <c r="D2" s="353"/>
    </row>
    <row r="3" spans="1:4">
      <c r="B3" s="354"/>
      <c r="C3" s="355" t="s">
        <v>319</v>
      </c>
    </row>
    <row r="4" spans="1:4">
      <c r="B4" s="356"/>
    </row>
    <row r="5" spans="1:4">
      <c r="A5" s="525" t="s">
        <v>320</v>
      </c>
      <c r="B5" s="525"/>
      <c r="C5" s="525"/>
      <c r="D5" s="525"/>
    </row>
    <row r="6" spans="1:4">
      <c r="A6" s="525" t="s">
        <v>321</v>
      </c>
      <c r="B6" s="525"/>
      <c r="C6" s="525"/>
      <c r="D6" s="525"/>
    </row>
    <row r="7" spans="1:4">
      <c r="B7" s="357"/>
    </row>
    <row r="8" spans="1:4" ht="25.5">
      <c r="B8" s="358" t="s">
        <v>322</v>
      </c>
      <c r="C8" s="359" t="s">
        <v>323</v>
      </c>
    </row>
    <row r="9" spans="1:4" ht="75">
      <c r="B9" s="521" t="s">
        <v>324</v>
      </c>
      <c r="C9" s="359" t="s">
        <v>325</v>
      </c>
    </row>
    <row r="10" spans="1:4">
      <c r="B10" s="521"/>
      <c r="C10" s="360" t="s">
        <v>326</v>
      </c>
    </row>
    <row r="11" spans="1:4">
      <c r="B11" s="521"/>
      <c r="C11" s="360" t="s">
        <v>327</v>
      </c>
    </row>
    <row r="12" spans="1:4">
      <c r="B12" s="521" t="s">
        <v>328</v>
      </c>
      <c r="C12" s="522" t="s">
        <v>329</v>
      </c>
    </row>
    <row r="13" spans="1:4">
      <c r="B13" s="521"/>
      <c r="C13" s="522"/>
    </row>
    <row r="14" spans="1:4" ht="30">
      <c r="B14" s="358" t="s">
        <v>330</v>
      </c>
      <c r="C14" s="359" t="s">
        <v>331</v>
      </c>
    </row>
    <row r="15" spans="1:4" ht="30">
      <c r="B15" s="521" t="s">
        <v>332</v>
      </c>
      <c r="C15" s="359" t="s">
        <v>331</v>
      </c>
    </row>
    <row r="16" spans="1:4">
      <c r="B16" s="521"/>
      <c r="C16" s="361" t="s">
        <v>333</v>
      </c>
    </row>
    <row r="17" spans="1:4">
      <c r="B17" s="521"/>
      <c r="C17" s="362" t="s">
        <v>334</v>
      </c>
    </row>
    <row r="18" spans="1:4">
      <c r="B18" s="521" t="s">
        <v>335</v>
      </c>
      <c r="C18" s="522" t="s">
        <v>336</v>
      </c>
    </row>
    <row r="19" spans="1:4">
      <c r="B19" s="521"/>
      <c r="C19" s="522"/>
    </row>
    <row r="20" spans="1:4">
      <c r="A20" s="523" t="s">
        <v>337</v>
      </c>
      <c r="B20" s="523"/>
      <c r="C20" s="523"/>
      <c r="D20" s="363"/>
    </row>
    <row r="21" spans="1:4">
      <c r="C21" t="s">
        <v>338</v>
      </c>
    </row>
  </sheetData>
  <mergeCells count="10">
    <mergeCell ref="B15:B17"/>
    <mergeCell ref="B18:B19"/>
    <mergeCell ref="C18:C19"/>
    <mergeCell ref="A20:C20"/>
    <mergeCell ref="B2:C2"/>
    <mergeCell ref="A5:D5"/>
    <mergeCell ref="A6:D6"/>
    <mergeCell ref="B9:B11"/>
    <mergeCell ref="B12:B13"/>
    <mergeCell ref="C12:C13"/>
  </mergeCells>
  <hyperlinks>
    <hyperlink ref="C17" r:id="rId1" display="https://lscentras.lt/lt/asmens-duomenu-apsauga" xr:uid="{00000000-0004-0000-0500-000000000000}"/>
  </hyperlinks>
  <pageMargins left="0.70866141732283472" right="0.70866141732283472" top="0.74803149606299213" bottom="0.74803149606299213" header="0.31496062992125984" footer="0.31496062992125984"/>
  <pageSetup paperSize="9" scale="92" orientation="portrait" horizontalDpi="0" verticalDpi="0"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pageSetUpPr fitToPage="1"/>
  </sheetPr>
  <dimension ref="A1:AP53"/>
  <sheetViews>
    <sheetView showGridLines="0" topLeftCell="A16" zoomScaleNormal="100" workbookViewId="0">
      <selection activeCell="AO43" sqref="AO43"/>
    </sheetView>
  </sheetViews>
  <sheetFormatPr defaultRowHeight="15.75"/>
  <cols>
    <col min="1" max="1" width="2.875" style="4" customWidth="1"/>
    <col min="2" max="2" width="7.75" style="4" customWidth="1"/>
    <col min="3" max="8" width="1.375" style="4" customWidth="1"/>
    <col min="9" max="10" width="2.875" style="4" customWidth="1"/>
    <col min="11" max="14" width="3.625" style="4" customWidth="1"/>
    <col min="15" max="15" width="2.875" style="4" customWidth="1"/>
    <col min="16" max="17" width="2.75" style="4" customWidth="1"/>
    <col min="18" max="19" width="2.875" style="4" customWidth="1"/>
    <col min="20" max="20" width="3.125" style="4" customWidth="1"/>
    <col min="21" max="24" width="2.75" style="4" customWidth="1"/>
    <col min="25" max="25" width="3.25" style="4" customWidth="1"/>
    <col min="26" max="26" width="3.875" style="4" customWidth="1"/>
    <col min="27" max="27" width="3.25" style="4" customWidth="1"/>
    <col min="28" max="28" width="2.875" style="4" customWidth="1"/>
    <col min="29" max="29" width="3.25" style="4" customWidth="1"/>
    <col min="30" max="35" width="3.125" style="4" customWidth="1"/>
    <col min="36" max="36" width="0.375" style="4" customWidth="1"/>
    <col min="37" max="37" width="5.625" customWidth="1"/>
    <col min="38" max="38" width="16.125" customWidth="1"/>
    <col min="39" max="39" width="1.625" customWidth="1"/>
  </cols>
  <sheetData>
    <row r="1" spans="1:42" ht="11.25" customHeight="1">
      <c r="A1" s="537" t="s">
        <v>0</v>
      </c>
      <c r="B1" s="538"/>
      <c r="C1" s="539"/>
      <c r="D1" s="539"/>
      <c r="E1" s="539"/>
      <c r="F1" s="539"/>
      <c r="G1" s="539"/>
      <c r="H1" s="539"/>
      <c r="I1" s="235"/>
      <c r="J1" s="235"/>
      <c r="K1" s="235"/>
      <c r="L1" s="235"/>
      <c r="M1" s="235"/>
      <c r="N1" s="235"/>
      <c r="O1" s="235"/>
      <c r="P1" s="235"/>
      <c r="Q1" s="235"/>
      <c r="R1"/>
      <c r="S1" s="535" t="s">
        <v>339</v>
      </c>
      <c r="T1" s="535"/>
      <c r="U1" s="535"/>
      <c r="V1" s="535"/>
      <c r="W1" s="535"/>
      <c r="X1" s="535"/>
      <c r="Y1" s="535"/>
      <c r="Z1" s="535"/>
      <c r="AA1" s="535"/>
      <c r="AB1" s="535"/>
      <c r="AC1" s="535"/>
      <c r="AD1" s="535"/>
      <c r="AE1" s="535"/>
      <c r="AF1" s="535"/>
      <c r="AG1" s="535"/>
      <c r="AH1" s="535"/>
      <c r="AI1" s="535"/>
      <c r="AJ1" s="28"/>
      <c r="AK1" s="29"/>
      <c r="AL1" s="29"/>
      <c r="AM1" s="29"/>
      <c r="AN1" s="29"/>
      <c r="AO1" s="29"/>
      <c r="AP1" s="29"/>
    </row>
    <row r="2" spans="1:42" ht="11.25" customHeight="1">
      <c r="A2"/>
      <c r="B2"/>
      <c r="C2"/>
      <c r="D2"/>
      <c r="E2"/>
      <c r="F2"/>
      <c r="G2"/>
      <c r="H2"/>
      <c r="I2"/>
      <c r="J2"/>
      <c r="K2"/>
      <c r="L2"/>
      <c r="M2"/>
      <c r="N2"/>
      <c r="O2"/>
      <c r="P2"/>
      <c r="Q2"/>
      <c r="R2"/>
      <c r="S2" s="203" t="s">
        <v>2</v>
      </c>
      <c r="T2" s="203"/>
      <c r="U2" s="203"/>
      <c r="V2" s="203"/>
      <c r="W2" s="203"/>
      <c r="X2" s="203"/>
      <c r="Y2" s="203"/>
      <c r="Z2" s="203"/>
      <c r="AA2" s="203"/>
      <c r="AB2" s="203"/>
      <c r="AC2" s="203"/>
      <c r="AD2" s="203"/>
      <c r="AE2" s="203"/>
      <c r="AF2" s="203"/>
      <c r="AG2" s="203"/>
      <c r="AH2" s="203"/>
      <c r="AI2" s="203"/>
      <c r="AJ2" s="28"/>
      <c r="AK2" s="29"/>
      <c r="AL2" s="29"/>
      <c r="AM2" s="29"/>
      <c r="AN2" s="29"/>
      <c r="AO2" s="29"/>
      <c r="AP2" s="29"/>
    </row>
    <row r="3" spans="1:42" ht="11.25" customHeight="1">
      <c r="R3"/>
      <c r="S3" s="204" t="s">
        <v>340</v>
      </c>
      <c r="T3" s="204"/>
      <c r="U3" s="204"/>
      <c r="V3" s="204"/>
      <c r="W3" s="204"/>
      <c r="X3" s="204"/>
      <c r="Y3" s="204"/>
      <c r="Z3" s="204"/>
      <c r="AA3" s="204"/>
      <c r="AB3" s="204"/>
      <c r="AC3" s="204"/>
      <c r="AD3" s="204"/>
      <c r="AE3" s="204"/>
      <c r="AF3" s="204"/>
      <c r="AG3" s="204"/>
      <c r="AH3" s="204"/>
      <c r="AI3" s="204"/>
      <c r="AJ3" s="28"/>
      <c r="AL3" s="29"/>
      <c r="AM3" s="29"/>
      <c r="AN3" s="29"/>
      <c r="AO3" s="29"/>
      <c r="AP3" s="29"/>
    </row>
    <row r="4" spans="1:42" ht="11.25" customHeight="1">
      <c r="A4" s="204"/>
      <c r="R4"/>
      <c r="S4" s="544" t="s">
        <v>5</v>
      </c>
      <c r="T4" s="544"/>
      <c r="U4" s="544"/>
      <c r="V4" s="544"/>
      <c r="W4" s="544"/>
      <c r="X4" s="544"/>
      <c r="Y4" s="544"/>
      <c r="Z4" s="544"/>
      <c r="AA4" s="544"/>
      <c r="AB4" s="544"/>
      <c r="AC4" s="544"/>
      <c r="AD4" s="544"/>
      <c r="AE4" s="544"/>
      <c r="AF4" s="544"/>
      <c r="AG4" s="544"/>
      <c r="AH4" s="204"/>
      <c r="AI4" s="204"/>
      <c r="AJ4" s="28"/>
      <c r="AL4" s="29"/>
      <c r="AM4" s="29"/>
      <c r="AN4" s="29"/>
      <c r="AO4" s="29"/>
      <c r="AP4" s="29"/>
    </row>
    <row r="5" spans="1:42" ht="11.25" customHeight="1">
      <c r="A5" s="204" t="s">
        <v>8</v>
      </c>
      <c r="R5"/>
      <c r="S5" s="367" t="s">
        <v>6</v>
      </c>
      <c r="T5"/>
      <c r="U5"/>
      <c r="V5"/>
      <c r="W5"/>
      <c r="X5"/>
      <c r="Y5"/>
      <c r="Z5"/>
      <c r="AA5"/>
      <c r="AB5"/>
      <c r="AC5"/>
      <c r="AD5"/>
      <c r="AE5"/>
      <c r="AF5"/>
      <c r="AG5"/>
      <c r="AH5" s="204"/>
      <c r="AI5" s="204"/>
      <c r="AJ5" s="28"/>
      <c r="AL5" s="29"/>
      <c r="AM5" s="29"/>
      <c r="AN5" s="29"/>
      <c r="AO5" s="29"/>
      <c r="AP5" s="29"/>
    </row>
    <row r="6" spans="1:42" ht="6.75" customHeight="1">
      <c r="R6"/>
      <c r="S6" s="204"/>
      <c r="T6" s="204"/>
      <c r="U6" s="204"/>
      <c r="V6" s="204"/>
      <c r="W6" s="204"/>
      <c r="X6" s="204"/>
      <c r="Y6" s="204"/>
      <c r="Z6" s="204"/>
      <c r="AA6" s="204"/>
      <c r="AB6" s="204"/>
      <c r="AC6" s="204"/>
      <c r="AD6" s="204"/>
      <c r="AE6" s="204"/>
      <c r="AF6" s="204"/>
      <c r="AG6" s="204"/>
      <c r="AH6" s="204"/>
      <c r="AI6" s="204"/>
      <c r="AJ6" s="28"/>
      <c r="AL6" s="29"/>
      <c r="AM6" s="29"/>
      <c r="AN6" s="29"/>
      <c r="AO6" s="29"/>
      <c r="AP6" s="29"/>
    </row>
    <row r="7" spans="1:42" ht="9.75" customHeight="1">
      <c r="A7" s="32"/>
      <c r="B7" s="32"/>
      <c r="C7" s="107"/>
      <c r="D7" s="107"/>
      <c r="E7" s="107"/>
      <c r="F7" s="107"/>
      <c r="G7" s="107"/>
      <c r="H7" s="107"/>
      <c r="I7" s="107"/>
      <c r="J7" s="108"/>
      <c r="K7" s="108"/>
      <c r="L7" s="108"/>
      <c r="M7" s="108"/>
      <c r="N7" s="108"/>
      <c r="O7" s="108"/>
      <c r="P7" s="108"/>
      <c r="Q7" s="108"/>
      <c r="R7"/>
      <c r="S7" s="540" t="s">
        <v>7</v>
      </c>
      <c r="T7" s="540"/>
      <c r="U7" s="540"/>
      <c r="V7" s="540"/>
      <c r="W7" s="540"/>
      <c r="X7" s="540"/>
      <c r="Y7" s="540"/>
      <c r="Z7" s="540"/>
      <c r="AA7" s="540"/>
      <c r="AB7" s="540"/>
      <c r="AC7" s="540"/>
      <c r="AD7" s="540"/>
      <c r="AE7" s="540"/>
      <c r="AF7" s="540"/>
      <c r="AG7" s="540"/>
      <c r="AH7" s="540"/>
      <c r="AI7" s="540"/>
      <c r="AJ7" s="28"/>
      <c r="AL7" s="29"/>
      <c r="AM7" s="29"/>
      <c r="AN7" s="29"/>
      <c r="AO7" s="29"/>
      <c r="AP7" s="29"/>
    </row>
    <row r="8" spans="1:42" ht="4.5" customHeight="1">
      <c r="A8" s="32"/>
      <c r="B8" s="32"/>
      <c r="C8" s="33"/>
      <c r="D8" s="33"/>
      <c r="E8" s="33"/>
      <c r="F8" s="33"/>
      <c r="G8" s="33"/>
      <c r="H8" s="33"/>
      <c r="I8" s="33"/>
      <c r="J8"/>
      <c r="K8"/>
      <c r="L8"/>
      <c r="M8"/>
      <c r="N8"/>
      <c r="O8"/>
      <c r="P8"/>
      <c r="Q8"/>
      <c r="R8"/>
      <c r="S8" s="392" t="s">
        <v>341</v>
      </c>
      <c r="T8" s="392"/>
      <c r="U8" s="392"/>
      <c r="V8" s="392"/>
      <c r="W8" s="392"/>
      <c r="X8" s="392"/>
      <c r="Y8" s="392"/>
      <c r="Z8" s="392"/>
      <c r="AA8" s="392"/>
      <c r="AB8" s="392"/>
      <c r="AC8" s="392"/>
      <c r="AD8" s="392"/>
      <c r="AE8" s="392"/>
      <c r="AF8" s="392"/>
      <c r="AG8" s="392"/>
      <c r="AH8" s="392"/>
      <c r="AI8" s="392"/>
      <c r="AJ8" s="28"/>
      <c r="AL8" s="29"/>
      <c r="AM8" s="29"/>
      <c r="AN8" s="29"/>
      <c r="AO8" s="29"/>
      <c r="AP8" s="29"/>
    </row>
    <row r="9" spans="1:42" ht="7.5" customHeight="1">
      <c r="A9" s="32"/>
      <c r="B9" s="32"/>
      <c r="C9" s="33"/>
      <c r="D9" s="33"/>
      <c r="E9" s="33"/>
      <c r="F9" s="33"/>
      <c r="G9" s="33"/>
      <c r="H9" s="33"/>
      <c r="I9" s="33"/>
      <c r="J9"/>
      <c r="K9"/>
      <c r="L9"/>
      <c r="M9"/>
      <c r="N9"/>
      <c r="O9"/>
      <c r="P9"/>
      <c r="Q9"/>
      <c r="R9"/>
      <c r="S9" s="392"/>
      <c r="T9" s="392"/>
      <c r="U9" s="392"/>
      <c r="V9" s="392"/>
      <c r="W9" s="392"/>
      <c r="X9" s="392"/>
      <c r="Y9" s="392"/>
      <c r="Z9" s="392"/>
      <c r="AA9" s="392"/>
      <c r="AB9" s="392"/>
      <c r="AC9" s="392"/>
      <c r="AD9" s="392"/>
      <c r="AE9" s="392"/>
      <c r="AF9" s="392"/>
      <c r="AG9" s="392"/>
      <c r="AH9" s="392"/>
      <c r="AI9" s="392"/>
      <c r="AJ9" s="28"/>
      <c r="AL9" s="29"/>
      <c r="AM9" s="29"/>
      <c r="AN9" s="29"/>
      <c r="AO9" s="29"/>
      <c r="AP9" s="29"/>
    </row>
    <row r="10" spans="1:42" ht="10.5" customHeight="1">
      <c r="A10" s="366"/>
      <c r="B10" s="32"/>
      <c r="C10" s="33"/>
      <c r="D10" s="33"/>
      <c r="E10" s="33"/>
      <c r="F10" s="33"/>
      <c r="G10" s="33"/>
      <c r="H10" s="33"/>
      <c r="I10" s="33"/>
      <c r="J10"/>
      <c r="K10"/>
      <c r="L10"/>
      <c r="M10"/>
      <c r="N10"/>
      <c r="O10"/>
      <c r="P10"/>
      <c r="R10"/>
      <c r="S10" s="541" t="s">
        <v>342</v>
      </c>
      <c r="T10" s="542"/>
      <c r="U10" s="542"/>
      <c r="V10" s="542"/>
      <c r="W10" s="542"/>
      <c r="X10" s="542"/>
      <c r="Y10" s="542"/>
      <c r="Z10" s="542"/>
      <c r="AA10" s="542"/>
      <c r="AB10" s="542"/>
      <c r="AC10" s="542"/>
      <c r="AD10" s="542"/>
      <c r="AE10" s="542"/>
      <c r="AF10" s="542"/>
      <c r="AG10" s="542"/>
      <c r="AH10" s="542"/>
      <c r="AI10" s="542"/>
      <c r="AJ10" s="28"/>
      <c r="AL10" s="29"/>
      <c r="AM10" s="29"/>
      <c r="AN10" s="29"/>
      <c r="AO10" s="29"/>
      <c r="AP10" s="29"/>
    </row>
    <row r="11" spans="1:42" ht="10.5" customHeight="1">
      <c r="A11" s="32"/>
      <c r="B11" s="32"/>
      <c r="C11" s="33"/>
      <c r="D11" s="33"/>
      <c r="E11" s="33"/>
      <c r="F11" s="33"/>
      <c r="G11" s="33"/>
      <c r="H11" s="33"/>
      <c r="I11" s="33"/>
      <c r="J11"/>
      <c r="K11"/>
      <c r="L11"/>
      <c r="M11"/>
      <c r="N11"/>
      <c r="O11"/>
      <c r="P11"/>
      <c r="Q11"/>
      <c r="R11"/>
      <c r="S11" s="543"/>
      <c r="T11" s="543"/>
      <c r="U11" s="543"/>
      <c r="V11" s="543"/>
      <c r="W11" s="543"/>
      <c r="X11" s="543"/>
      <c r="Y11" s="543"/>
      <c r="Z11" s="543"/>
      <c r="AA11" s="543"/>
      <c r="AB11" s="543"/>
      <c r="AC11" s="543"/>
      <c r="AD11" s="543"/>
      <c r="AE11" s="543"/>
      <c r="AF11" s="543"/>
      <c r="AG11" s="543"/>
      <c r="AH11" s="543"/>
      <c r="AI11" s="543"/>
      <c r="AJ11" s="29"/>
      <c r="AL11" s="29"/>
      <c r="AM11" s="29"/>
      <c r="AN11" s="29"/>
      <c r="AO11" s="29"/>
      <c r="AP11" s="29"/>
    </row>
    <row r="12" spans="1:42" ht="3.75" customHeight="1">
      <c r="A12" s="87"/>
      <c r="B12" s="87"/>
      <c r="C12" s="87"/>
      <c r="D12" s="87"/>
      <c r="E12" s="87"/>
      <c r="F12" s="87"/>
      <c r="G12" s="87"/>
      <c r="H12" s="87"/>
      <c r="I12" s="87"/>
      <c r="J12" s="87"/>
      <c r="K12" s="87"/>
      <c r="L12" s="87"/>
      <c r="M12" s="87"/>
      <c r="N12" s="87"/>
      <c r="O12" s="87"/>
      <c r="P12" s="87"/>
      <c r="Q12" s="87"/>
      <c r="R12" s="87"/>
      <c r="S12" s="90"/>
      <c r="T12" s="87"/>
      <c r="U12" s="87"/>
      <c r="V12" s="87"/>
      <c r="W12" s="87"/>
      <c r="X12" s="87"/>
      <c r="Y12" s="87"/>
      <c r="Z12" s="87"/>
      <c r="AA12" s="87"/>
      <c r="AB12" s="87"/>
      <c r="AC12" s="87"/>
      <c r="AD12" s="87"/>
      <c r="AE12" s="87"/>
      <c r="AF12" s="87"/>
      <c r="AG12" s="87"/>
      <c r="AH12" s="87"/>
      <c r="AI12" s="87"/>
      <c r="AJ12" s="28"/>
      <c r="AK12" s="29"/>
      <c r="AL12" s="29"/>
      <c r="AM12" s="29"/>
      <c r="AN12" s="29"/>
      <c r="AO12" s="29"/>
      <c r="AP12" s="29"/>
    </row>
    <row r="13" spans="1:42" ht="24.75" customHeight="1">
      <c r="A13" s="536" t="s">
        <v>632</v>
      </c>
      <c r="B13" s="536"/>
      <c r="C13" s="536"/>
      <c r="D13" s="536"/>
      <c r="E13" s="536"/>
      <c r="F13" s="536"/>
      <c r="G13" s="536"/>
      <c r="H13" s="536"/>
      <c r="I13" s="536"/>
      <c r="J13" s="536"/>
      <c r="K13" s="536"/>
      <c r="L13" s="536"/>
      <c r="M13" s="536"/>
      <c r="N13" s="536"/>
      <c r="O13" s="536"/>
      <c r="P13" s="536"/>
      <c r="Q13" s="536"/>
      <c r="R13" s="536"/>
      <c r="S13" s="536"/>
      <c r="T13" s="536"/>
      <c r="U13" s="536"/>
      <c r="V13" s="536"/>
      <c r="W13" s="536"/>
      <c r="X13" s="536"/>
      <c r="Y13" s="536"/>
      <c r="Z13" s="536"/>
      <c r="AA13" s="536"/>
      <c r="AB13" s="536"/>
      <c r="AC13" s="536"/>
      <c r="AD13" s="536"/>
      <c r="AE13" s="536"/>
      <c r="AF13" s="536"/>
      <c r="AG13" s="536"/>
      <c r="AH13" s="536"/>
      <c r="AI13" s="536"/>
      <c r="AJ13" s="28"/>
      <c r="AK13" s="29"/>
      <c r="AL13" s="29"/>
      <c r="AM13" s="29"/>
      <c r="AN13" s="29"/>
      <c r="AO13" s="29"/>
      <c r="AP13" s="29"/>
    </row>
    <row r="14" spans="1:42" ht="11.25" customHeight="1">
      <c r="A14" s="526" t="s">
        <v>343</v>
      </c>
      <c r="B14" s="526"/>
      <c r="C14" s="526"/>
      <c r="D14" s="526"/>
      <c r="E14" s="526"/>
      <c r="F14" s="526"/>
      <c r="G14" s="526"/>
      <c r="H14" s="526"/>
      <c r="I14" s="526"/>
      <c r="J14" s="526"/>
      <c r="K14" s="526"/>
      <c r="L14" s="526"/>
      <c r="M14" s="526"/>
      <c r="N14" s="526"/>
      <c r="O14" s="526"/>
      <c r="P14" s="526"/>
      <c r="Q14" s="526"/>
      <c r="R14" s="526"/>
      <c r="S14" s="526"/>
      <c r="T14" s="526"/>
      <c r="U14" s="526"/>
      <c r="V14" s="526"/>
      <c r="W14" s="526"/>
      <c r="X14" s="526"/>
      <c r="Y14" s="526"/>
      <c r="Z14" s="526"/>
      <c r="AA14" s="526"/>
      <c r="AB14" s="526"/>
      <c r="AC14" s="526"/>
      <c r="AD14" s="526"/>
      <c r="AE14" s="526"/>
      <c r="AF14" s="526"/>
      <c r="AG14" s="526"/>
      <c r="AH14" s="526"/>
      <c r="AI14" s="526"/>
      <c r="AJ14" s="28"/>
      <c r="AK14" s="29"/>
      <c r="AL14" s="29"/>
      <c r="AM14" s="29"/>
      <c r="AN14" s="29"/>
      <c r="AO14" s="29"/>
      <c r="AP14" s="29"/>
    </row>
    <row r="15" spans="1:42" ht="11.25" customHeight="1">
      <c r="A15" s="534"/>
      <c r="B15" s="534"/>
      <c r="C15" s="534"/>
      <c r="D15" s="534"/>
      <c r="E15" s="534"/>
      <c r="F15" s="534"/>
      <c r="G15" s="534"/>
      <c r="H15" s="534"/>
      <c r="I15" s="534"/>
      <c r="J15" s="534"/>
      <c r="K15" s="534"/>
      <c r="L15" s="534"/>
      <c r="M15" s="534"/>
      <c r="N15" s="534"/>
      <c r="O15" s="534"/>
      <c r="P15" s="534"/>
      <c r="Q15" s="534"/>
      <c r="R15" s="534"/>
      <c r="S15" s="534"/>
      <c r="T15" s="534"/>
      <c r="U15" s="534"/>
      <c r="V15" s="534"/>
      <c r="W15" s="534"/>
      <c r="X15" s="534"/>
      <c r="Y15" s="534"/>
      <c r="Z15" s="534"/>
      <c r="AA15" s="534"/>
      <c r="AB15" s="534"/>
      <c r="AC15" s="534"/>
      <c r="AD15" s="534"/>
      <c r="AE15" s="534"/>
      <c r="AF15" s="534"/>
      <c r="AG15" s="534"/>
      <c r="AH15" s="534"/>
      <c r="AI15" s="534"/>
      <c r="AJ15" s="28"/>
      <c r="AK15" s="29"/>
      <c r="AL15" s="29"/>
      <c r="AM15" s="29"/>
      <c r="AN15" s="29"/>
      <c r="AO15" s="29"/>
      <c r="AP15" s="29"/>
    </row>
    <row r="16" spans="1:42" ht="21" customHeight="1">
      <c r="A16" s="533" t="s">
        <v>633</v>
      </c>
      <c r="B16" s="533"/>
      <c r="C16" s="533"/>
      <c r="D16" s="533"/>
      <c r="E16" s="533"/>
      <c r="F16" s="533"/>
      <c r="G16" s="533"/>
      <c r="H16" s="533"/>
      <c r="I16" s="533"/>
      <c r="J16" s="533"/>
      <c r="K16" s="533"/>
      <c r="L16" s="533"/>
      <c r="M16" s="533"/>
      <c r="N16" s="533"/>
      <c r="O16" s="533"/>
      <c r="P16" s="533"/>
      <c r="Q16" s="533"/>
      <c r="R16" s="533"/>
      <c r="S16" s="533"/>
      <c r="T16" s="533"/>
      <c r="U16" s="533"/>
      <c r="V16" s="533"/>
      <c r="W16" s="533"/>
      <c r="X16" s="533"/>
      <c r="Y16" s="533"/>
      <c r="Z16" s="533"/>
      <c r="AA16" s="533"/>
      <c r="AB16" s="533"/>
      <c r="AC16" s="533"/>
      <c r="AD16" s="533"/>
      <c r="AE16" s="533"/>
      <c r="AF16" s="533"/>
      <c r="AG16" s="533"/>
      <c r="AH16" s="533"/>
      <c r="AI16" s="533"/>
      <c r="AJ16" s="28"/>
      <c r="AK16" s="29"/>
      <c r="AL16" s="29"/>
      <c r="AM16" s="29"/>
      <c r="AN16" s="29"/>
      <c r="AO16" s="29"/>
      <c r="AP16" s="29"/>
    </row>
    <row r="17" spans="1:42" ht="18.75" customHeight="1">
      <c r="A17" s="526" t="s">
        <v>344</v>
      </c>
      <c r="B17" s="526"/>
      <c r="C17" s="526"/>
      <c r="D17" s="526"/>
      <c r="E17" s="526"/>
      <c r="F17" s="526"/>
      <c r="G17" s="526"/>
      <c r="H17" s="526"/>
      <c r="I17" s="526"/>
      <c r="J17" s="526"/>
      <c r="K17" s="526"/>
      <c r="L17" s="526"/>
      <c r="M17" s="526"/>
      <c r="N17" s="526"/>
      <c r="O17" s="526"/>
      <c r="P17" s="526"/>
      <c r="Q17" s="526"/>
      <c r="R17" s="526"/>
      <c r="S17" s="526"/>
      <c r="T17" s="526"/>
      <c r="U17" s="526"/>
      <c r="V17" s="526"/>
      <c r="W17" s="526"/>
      <c r="X17" s="526"/>
      <c r="Y17" s="526"/>
      <c r="Z17" s="526"/>
      <c r="AA17" s="526"/>
      <c r="AB17" s="526"/>
      <c r="AC17" s="526"/>
      <c r="AD17" s="526"/>
      <c r="AE17" s="526"/>
      <c r="AF17" s="526"/>
      <c r="AG17" s="526"/>
      <c r="AH17" s="526"/>
      <c r="AI17" s="526"/>
      <c r="AJ17" s="28"/>
      <c r="AK17" s="29"/>
      <c r="AL17" s="29"/>
      <c r="AM17" s="29"/>
      <c r="AN17" s="29"/>
      <c r="AO17" s="29"/>
      <c r="AP17" s="29"/>
    </row>
    <row r="18" spans="1:42" ht="32.25" customHeight="1">
      <c r="A18" s="545" t="s">
        <v>345</v>
      </c>
      <c r="B18" s="545"/>
      <c r="C18" s="545"/>
      <c r="D18" s="545"/>
      <c r="E18" s="545"/>
      <c r="F18" s="545"/>
      <c r="G18" s="545"/>
      <c r="H18" s="545"/>
      <c r="I18" s="545"/>
      <c r="J18" s="545"/>
      <c r="K18" s="545"/>
      <c r="L18" s="545"/>
      <c r="M18" s="545"/>
      <c r="N18" s="545"/>
      <c r="O18" s="545"/>
      <c r="P18" s="545"/>
      <c r="Q18" s="545"/>
      <c r="R18" s="545"/>
      <c r="S18" s="545"/>
      <c r="T18" s="545"/>
      <c r="U18" s="545"/>
      <c r="V18" s="545"/>
      <c r="W18" s="545"/>
      <c r="X18" s="545"/>
      <c r="Y18" s="545"/>
      <c r="Z18" s="545"/>
      <c r="AA18" s="545"/>
      <c r="AB18" s="545"/>
      <c r="AC18" s="545"/>
      <c r="AD18" s="545"/>
      <c r="AE18" s="545"/>
      <c r="AF18" s="545"/>
      <c r="AG18" s="545"/>
      <c r="AH18" s="545"/>
      <c r="AI18" s="545"/>
      <c r="AJ18" s="28"/>
      <c r="AK18" s="192"/>
      <c r="AL18" s="29"/>
      <c r="AM18" s="29"/>
      <c r="AN18" s="29"/>
      <c r="AO18" s="29"/>
      <c r="AP18" s="29"/>
    </row>
    <row r="19" spans="1:42" ht="25.5" customHeight="1">
      <c r="A19" s="527" t="s">
        <v>346</v>
      </c>
      <c r="B19" s="528"/>
      <c r="C19" s="528"/>
      <c r="D19" s="528"/>
      <c r="E19" s="528"/>
      <c r="F19" s="528"/>
      <c r="G19" s="528"/>
      <c r="H19" s="528"/>
      <c r="I19" s="528"/>
      <c r="J19" s="528"/>
      <c r="K19" s="528"/>
      <c r="L19" s="528"/>
      <c r="M19" s="528"/>
      <c r="N19" s="528"/>
      <c r="O19" s="528"/>
      <c r="P19" s="528"/>
      <c r="Q19" s="528"/>
      <c r="R19" s="528"/>
      <c r="S19" s="528"/>
      <c r="T19" s="528"/>
      <c r="U19" s="528"/>
      <c r="V19" s="528"/>
      <c r="W19" s="528"/>
      <c r="X19" s="528"/>
      <c r="Y19" s="528"/>
      <c r="Z19" s="528"/>
      <c r="AA19" s="528"/>
      <c r="AB19" s="528"/>
      <c r="AC19" s="528"/>
      <c r="AD19" s="528"/>
      <c r="AE19" s="528"/>
      <c r="AF19" s="528"/>
      <c r="AG19" s="528"/>
      <c r="AH19" s="528"/>
      <c r="AI19" s="528"/>
      <c r="AJ19" s="28"/>
      <c r="AK19" s="29"/>
      <c r="AL19" s="29"/>
      <c r="AM19" s="29"/>
      <c r="AN19" s="29"/>
      <c r="AO19" s="29"/>
      <c r="AP19" s="29"/>
    </row>
    <row r="20" spans="1:42" ht="21" customHeight="1">
      <c r="A20" s="377" t="s">
        <v>16</v>
      </c>
      <c r="B20" s="379" t="s">
        <v>347</v>
      </c>
      <c r="C20" s="380"/>
      <c r="D20" s="380"/>
      <c r="E20" s="380"/>
      <c r="F20" s="380"/>
      <c r="G20" s="380"/>
      <c r="H20" s="380"/>
      <c r="I20" s="380"/>
      <c r="J20" s="394" t="s">
        <v>348</v>
      </c>
      <c r="K20" s="507" t="s">
        <v>349</v>
      </c>
      <c r="L20" s="508"/>
      <c r="M20" s="508"/>
      <c r="N20" s="508"/>
      <c r="O20" s="509"/>
      <c r="P20" s="530" t="s">
        <v>196</v>
      </c>
      <c r="Q20" s="531"/>
      <c r="R20" s="531"/>
      <c r="S20" s="531"/>
      <c r="T20" s="531"/>
      <c r="U20" s="531"/>
      <c r="V20" s="531"/>
      <c r="W20" s="531"/>
      <c r="X20" s="531"/>
      <c r="Y20" s="531"/>
      <c r="Z20" s="532"/>
      <c r="AA20" s="390" t="s">
        <v>350</v>
      </c>
      <c r="AB20" s="376" t="s">
        <v>198</v>
      </c>
      <c r="AC20" s="376"/>
      <c r="AD20" s="376"/>
      <c r="AE20" s="376"/>
      <c r="AF20" s="376"/>
      <c r="AG20" s="376" t="s">
        <v>199</v>
      </c>
      <c r="AH20" s="376"/>
      <c r="AI20" s="376"/>
      <c r="AJ20" s="28"/>
      <c r="AK20" s="29"/>
      <c r="AL20" s="29"/>
      <c r="AM20" s="29"/>
      <c r="AN20" s="29"/>
      <c r="AO20" s="29"/>
      <c r="AP20" s="29"/>
    </row>
    <row r="21" spans="1:42" ht="39.75" customHeight="1">
      <c r="A21" s="377"/>
      <c r="B21" s="549"/>
      <c r="C21" s="550"/>
      <c r="D21" s="550"/>
      <c r="E21" s="550"/>
      <c r="F21" s="550"/>
      <c r="G21" s="550"/>
      <c r="H21" s="550"/>
      <c r="I21" s="550"/>
      <c r="J21" s="394"/>
      <c r="K21" s="390" t="s">
        <v>351</v>
      </c>
      <c r="L21" s="390" t="s">
        <v>22</v>
      </c>
      <c r="M21" s="390" t="s">
        <v>23</v>
      </c>
      <c r="N21" s="409" t="s">
        <v>24</v>
      </c>
      <c r="O21" s="373" t="s">
        <v>173</v>
      </c>
      <c r="P21" s="377" t="s">
        <v>352</v>
      </c>
      <c r="Q21" s="377"/>
      <c r="R21" s="377"/>
      <c r="S21" s="507" t="s">
        <v>353</v>
      </c>
      <c r="T21" s="508"/>
      <c r="U21" s="509"/>
      <c r="V21" s="507" t="s">
        <v>354</v>
      </c>
      <c r="W21" s="546"/>
      <c r="X21" s="547"/>
      <c r="Y21" s="548" t="s">
        <v>205</v>
      </c>
      <c r="Z21" s="548"/>
      <c r="AA21" s="529"/>
      <c r="AB21" s="373" t="s">
        <v>355</v>
      </c>
      <c r="AC21" s="373" t="s">
        <v>211</v>
      </c>
      <c r="AD21" s="373" t="s">
        <v>212</v>
      </c>
      <c r="AE21" s="373" t="s">
        <v>213</v>
      </c>
      <c r="AF21" s="373" t="s">
        <v>214</v>
      </c>
      <c r="AG21" s="373" t="s">
        <v>206</v>
      </c>
      <c r="AH21" s="490" t="s">
        <v>207</v>
      </c>
      <c r="AI21" s="490" t="s">
        <v>208</v>
      </c>
      <c r="AJ21" s="28"/>
      <c r="AK21" s="29"/>
      <c r="AL21" s="29"/>
      <c r="AM21" s="29"/>
      <c r="AN21" s="29"/>
      <c r="AO21" s="29"/>
      <c r="AP21" s="29"/>
    </row>
    <row r="22" spans="1:42" ht="54" customHeight="1">
      <c r="A22" s="377"/>
      <c r="B22" s="382"/>
      <c r="C22" s="383"/>
      <c r="D22" s="383"/>
      <c r="E22" s="383"/>
      <c r="F22" s="383"/>
      <c r="G22" s="383"/>
      <c r="H22" s="383"/>
      <c r="I22" s="383"/>
      <c r="J22" s="394"/>
      <c r="K22" s="391"/>
      <c r="L22" s="391"/>
      <c r="M22" s="391"/>
      <c r="N22" s="409"/>
      <c r="O22" s="374"/>
      <c r="P22" s="9" t="s">
        <v>215</v>
      </c>
      <c r="Q22" s="9" t="s">
        <v>216</v>
      </c>
      <c r="R22" s="9" t="s">
        <v>173</v>
      </c>
      <c r="S22" s="9" t="s">
        <v>217</v>
      </c>
      <c r="T22" s="9" t="s">
        <v>216</v>
      </c>
      <c r="U22" s="9" t="s">
        <v>173</v>
      </c>
      <c r="V22" s="9" t="s">
        <v>218</v>
      </c>
      <c r="W22" s="9" t="s">
        <v>219</v>
      </c>
      <c r="X22" s="9" t="s">
        <v>356</v>
      </c>
      <c r="Y22" s="9" t="s">
        <v>217</v>
      </c>
      <c r="Z22" s="9" t="s">
        <v>216</v>
      </c>
      <c r="AA22" s="391"/>
      <c r="AB22" s="492"/>
      <c r="AC22" s="492"/>
      <c r="AD22" s="492"/>
      <c r="AE22" s="492"/>
      <c r="AF22" s="492"/>
      <c r="AG22" s="492"/>
      <c r="AH22" s="492"/>
      <c r="AI22" s="492"/>
      <c r="AJ22" s="28"/>
      <c r="AK22" s="29"/>
      <c r="AL22" s="29"/>
      <c r="AM22" s="29"/>
      <c r="AN22" s="29"/>
      <c r="AO22" s="29"/>
      <c r="AP22" s="29"/>
    </row>
    <row r="23" spans="1:42" s="1" customFormat="1" ht="11.25" customHeight="1">
      <c r="A23" s="10">
        <v>1</v>
      </c>
      <c r="B23" s="510">
        <v>2</v>
      </c>
      <c r="C23" s="511"/>
      <c r="D23" s="511"/>
      <c r="E23" s="511"/>
      <c r="F23" s="511"/>
      <c r="G23" s="511"/>
      <c r="H23" s="511"/>
      <c r="I23" s="511"/>
      <c r="J23" s="10">
        <v>3</v>
      </c>
      <c r="K23" s="8">
        <v>4</v>
      </c>
      <c r="L23" s="10">
        <v>5</v>
      </c>
      <c r="M23" s="8">
        <v>6</v>
      </c>
      <c r="N23" s="10">
        <v>7</v>
      </c>
      <c r="O23" s="8">
        <v>8</v>
      </c>
      <c r="P23" s="10">
        <v>9</v>
      </c>
      <c r="Q23" s="10">
        <v>10</v>
      </c>
      <c r="R23" s="8">
        <v>11</v>
      </c>
      <c r="S23" s="10">
        <v>12</v>
      </c>
      <c r="T23" s="10">
        <v>13</v>
      </c>
      <c r="U23" s="8">
        <v>14</v>
      </c>
      <c r="V23" s="10">
        <v>15</v>
      </c>
      <c r="W23" s="10">
        <v>16</v>
      </c>
      <c r="X23" s="8">
        <v>17</v>
      </c>
      <c r="Y23" s="10">
        <v>18</v>
      </c>
      <c r="Z23" s="10">
        <v>19</v>
      </c>
      <c r="AA23" s="8">
        <v>20</v>
      </c>
      <c r="AB23" s="10">
        <v>21</v>
      </c>
      <c r="AC23" s="10">
        <v>22</v>
      </c>
      <c r="AD23" s="8">
        <v>23</v>
      </c>
      <c r="AE23" s="10">
        <v>24</v>
      </c>
      <c r="AF23" s="8">
        <v>25</v>
      </c>
      <c r="AG23" s="8">
        <v>26</v>
      </c>
      <c r="AH23" s="8">
        <v>27</v>
      </c>
      <c r="AI23" s="8">
        <v>28</v>
      </c>
      <c r="AJ23" s="30"/>
      <c r="AK23" s="31"/>
      <c r="AL23" s="31"/>
      <c r="AM23" s="31"/>
      <c r="AN23" s="31"/>
      <c r="AO23" s="31"/>
      <c r="AP23" s="31"/>
    </row>
    <row r="24" spans="1:42" ht="14.25" customHeight="1">
      <c r="A24" s="11" t="s">
        <v>221</v>
      </c>
      <c r="B24" s="554" t="s">
        <v>357</v>
      </c>
      <c r="C24" s="555"/>
      <c r="D24" s="555"/>
      <c r="E24" s="555"/>
      <c r="F24" s="555"/>
      <c r="G24" s="555"/>
      <c r="H24" s="555"/>
      <c r="I24" s="555"/>
      <c r="J24" s="6">
        <v>28</v>
      </c>
      <c r="K24" s="6">
        <v>2084</v>
      </c>
      <c r="L24" s="6">
        <v>276</v>
      </c>
      <c r="M24" s="6">
        <v>510</v>
      </c>
      <c r="N24" s="128">
        <f>SUM(K24:M24)</f>
        <v>2870</v>
      </c>
      <c r="O24" s="6">
        <v>984</v>
      </c>
      <c r="P24" s="6">
        <v>165</v>
      </c>
      <c r="Q24" s="6">
        <v>5541</v>
      </c>
      <c r="R24" s="6">
        <v>2534</v>
      </c>
      <c r="S24" s="6">
        <v>103</v>
      </c>
      <c r="T24" s="6">
        <v>5892</v>
      </c>
      <c r="U24" s="6">
        <v>2055</v>
      </c>
      <c r="V24" s="6">
        <v>48</v>
      </c>
      <c r="W24" s="6">
        <v>379</v>
      </c>
      <c r="X24" s="6">
        <v>3070</v>
      </c>
      <c r="Y24" s="6">
        <v>21</v>
      </c>
      <c r="Z24" s="6">
        <v>625</v>
      </c>
      <c r="AA24" s="6">
        <v>34</v>
      </c>
      <c r="AB24" s="6">
        <v>2</v>
      </c>
      <c r="AC24" s="258"/>
      <c r="AD24" s="6">
        <v>28</v>
      </c>
      <c r="AE24" s="6">
        <v>38</v>
      </c>
      <c r="AF24" s="6">
        <v>60</v>
      </c>
      <c r="AG24" s="6">
        <v>41</v>
      </c>
      <c r="AH24" s="6">
        <v>24</v>
      </c>
      <c r="AI24" s="6">
        <v>26</v>
      </c>
      <c r="AJ24" s="28"/>
      <c r="AK24" s="29"/>
      <c r="AL24" s="262" t="str">
        <f t="shared" ref="AL24:AL25" si="0">IF(AND(J24=0,N24&gt;0),"Nurodykite organizacijų skaičių, nes eilutėje yra sportuojančiųjų!",IF(O24&gt;N24,"Klaida! Negali būti moterų daugiau nei iš viso buvo sportuojančiųjų!",IF(R24&gt;Q24,"Klaida! Negali būti daugiau moterų  nei iš viso buvo dalyvių aukšto meistriškumo varžybose!",IF(U24&gt;T24,"Klaida! Negali būti daugiau moterų  nei iš viso buvo dalyvių fizinio aktyvumo renginuose!",""))))</f>
        <v/>
      </c>
      <c r="AM24" s="29"/>
      <c r="AN24" s="29"/>
      <c r="AO24" s="29"/>
      <c r="AP24" s="29"/>
    </row>
    <row r="25" spans="1:42" ht="14.25" customHeight="1">
      <c r="A25" s="11" t="s">
        <v>222</v>
      </c>
      <c r="B25" s="554" t="s">
        <v>358</v>
      </c>
      <c r="C25" s="555"/>
      <c r="D25" s="555"/>
      <c r="E25" s="555"/>
      <c r="F25" s="555"/>
      <c r="G25" s="555"/>
      <c r="H25" s="555"/>
      <c r="I25" s="555"/>
      <c r="J25" s="6">
        <v>31</v>
      </c>
      <c r="K25" s="6">
        <v>6025</v>
      </c>
      <c r="L25" s="6">
        <v>1321</v>
      </c>
      <c r="M25" s="6">
        <v>2168</v>
      </c>
      <c r="N25" s="128">
        <f t="shared" ref="N25:N27" si="1">SUM(K25:M25)</f>
        <v>9514</v>
      </c>
      <c r="O25" s="6">
        <v>3077</v>
      </c>
      <c r="P25" s="6">
        <v>622</v>
      </c>
      <c r="Q25" s="6">
        <v>4646</v>
      </c>
      <c r="R25" s="6">
        <v>2367</v>
      </c>
      <c r="S25" s="6">
        <v>190</v>
      </c>
      <c r="T25" s="6">
        <v>8495</v>
      </c>
      <c r="U25" s="6">
        <v>3033</v>
      </c>
      <c r="V25" s="6">
        <v>77</v>
      </c>
      <c r="W25" s="6">
        <v>795</v>
      </c>
      <c r="X25" s="6">
        <v>4646</v>
      </c>
      <c r="Y25" s="6">
        <v>35</v>
      </c>
      <c r="Z25" s="6">
        <v>284</v>
      </c>
      <c r="AA25" s="6">
        <v>821</v>
      </c>
      <c r="AB25" s="6">
        <v>4</v>
      </c>
      <c r="AC25" s="258"/>
      <c r="AD25" s="6">
        <v>42</v>
      </c>
      <c r="AE25" s="6">
        <v>33</v>
      </c>
      <c r="AF25" s="6">
        <v>31</v>
      </c>
      <c r="AG25" s="6">
        <v>17</v>
      </c>
      <c r="AH25" s="6">
        <v>5</v>
      </c>
      <c r="AI25" s="6">
        <v>14</v>
      </c>
      <c r="AJ25" s="28"/>
      <c r="AK25" s="29"/>
      <c r="AL25" s="262" t="str">
        <f t="shared" si="0"/>
        <v/>
      </c>
      <c r="AM25" s="29"/>
      <c r="AN25" s="29"/>
      <c r="AO25" s="29"/>
      <c r="AP25" s="29"/>
    </row>
    <row r="26" spans="1:42" ht="36.75" customHeight="1">
      <c r="A26" s="11" t="s">
        <v>223</v>
      </c>
      <c r="B26" s="554" t="s">
        <v>359</v>
      </c>
      <c r="C26" s="555"/>
      <c r="D26" s="555"/>
      <c r="E26" s="555"/>
      <c r="F26" s="555"/>
      <c r="G26" s="555"/>
      <c r="H26" s="555"/>
      <c r="I26" s="555"/>
      <c r="J26" s="6">
        <v>14</v>
      </c>
      <c r="K26" s="6"/>
      <c r="L26" s="6"/>
      <c r="M26" s="6"/>
      <c r="N26" s="128">
        <f t="shared" si="1"/>
        <v>0</v>
      </c>
      <c r="O26" s="6"/>
      <c r="P26" s="6">
        <v>97</v>
      </c>
      <c r="Q26" s="6">
        <v>3792</v>
      </c>
      <c r="R26" s="6">
        <v>597</v>
      </c>
      <c r="S26" s="6">
        <v>56</v>
      </c>
      <c r="T26" s="6">
        <v>2117</v>
      </c>
      <c r="U26" s="6">
        <v>750</v>
      </c>
      <c r="V26" s="6">
        <v>15</v>
      </c>
      <c r="W26" s="6">
        <v>102</v>
      </c>
      <c r="X26" s="6">
        <v>160</v>
      </c>
      <c r="Y26" s="6">
        <v>10</v>
      </c>
      <c r="Z26" s="6">
        <v>117</v>
      </c>
      <c r="AA26" s="6"/>
      <c r="AB26" s="6"/>
      <c r="AC26" s="258"/>
      <c r="AD26" s="6"/>
      <c r="AE26" s="6"/>
      <c r="AF26" s="6"/>
      <c r="AG26" s="6"/>
      <c r="AH26" s="6"/>
      <c r="AI26" s="6"/>
      <c r="AJ26" s="28"/>
      <c r="AK26" s="29"/>
      <c r="AL26" s="262" t="str">
        <f>IF(AND(J26=0,N26&gt;0),"Nurodykite organizacijų skaičių, nes eilutėje yra sportuojančiųjų!",IF(O26&gt;N26,"Klaida! Negali būti moterų daugiau nei iš viso buvo sportuojančiųjų!",IF(R26&gt;Q26,"Klaida! Negali būti daugiau moterų  nei iš viso buvo dalyvių aukšto meistriškumo varžybose!",IF(U26&gt;T26,"Klaida! Negali būti daugiau moterų  nei iš viso buvo dalyvių fizinio aktyvumo renginuose!",""))))</f>
        <v/>
      </c>
      <c r="AM26" s="29"/>
      <c r="AN26" s="29"/>
      <c r="AO26" s="29"/>
      <c r="AP26" s="29"/>
    </row>
    <row r="27" spans="1:42" ht="12.75" customHeight="1">
      <c r="A27" s="11" t="s">
        <v>360</v>
      </c>
      <c r="B27" s="554" t="s">
        <v>361</v>
      </c>
      <c r="C27" s="555"/>
      <c r="D27" s="555"/>
      <c r="E27" s="555"/>
      <c r="F27" s="555"/>
      <c r="G27" s="555"/>
      <c r="H27" s="555"/>
      <c r="I27" s="555"/>
      <c r="J27" s="6"/>
      <c r="K27" s="6"/>
      <c r="L27" s="6"/>
      <c r="M27" s="6"/>
      <c r="N27" s="128">
        <f t="shared" si="1"/>
        <v>0</v>
      </c>
      <c r="O27" s="6"/>
      <c r="P27" s="6"/>
      <c r="Q27" s="6"/>
      <c r="R27" s="6"/>
      <c r="S27" s="6"/>
      <c r="T27" s="6"/>
      <c r="U27" s="6"/>
      <c r="V27" s="6"/>
      <c r="W27" s="6"/>
      <c r="X27" s="6"/>
      <c r="Y27" s="6"/>
      <c r="Z27" s="6"/>
      <c r="AA27" s="6"/>
      <c r="AB27" s="6"/>
      <c r="AC27" s="6"/>
      <c r="AD27" s="6"/>
      <c r="AE27" s="6"/>
      <c r="AF27" s="6"/>
      <c r="AG27" s="6"/>
      <c r="AH27" s="6"/>
      <c r="AI27" s="6"/>
      <c r="AJ27" s="28"/>
      <c r="AK27" s="29"/>
      <c r="AL27" s="262" t="str">
        <f t="shared" ref="AL27:AL31" si="2">IF(AND(J27=0,N27&gt;0),"Nurodykite organizacijų skaičių, nes eilutėje yra sportuojančiųjų!",IF(O27&gt;N27,"Klaida! Negali būti moterų daugiau nei iš viso buvo sportuojančiųjų!",IF(R27&gt;Q27,"Klaida! Negali būti daugiau moterų  nei iš viso buvo dalyvių aukšto meistriškumo varžybose!",IF(U27&gt;T27,"Klaida! Negali būti daugiau moterų  nei iš viso buvo dalyvių fizinio aktyvumo renginuose!",""))))</f>
        <v/>
      </c>
      <c r="AM27" s="29"/>
      <c r="AN27" s="29"/>
      <c r="AO27" s="29"/>
      <c r="AP27" s="29"/>
    </row>
    <row r="28" spans="1:42" ht="25.5" customHeight="1">
      <c r="A28" s="11" t="s">
        <v>362</v>
      </c>
      <c r="B28" s="554" t="s">
        <v>363</v>
      </c>
      <c r="C28" s="555"/>
      <c r="D28" s="555"/>
      <c r="E28" s="555"/>
      <c r="F28" s="555"/>
      <c r="G28" s="555"/>
      <c r="H28" s="555"/>
      <c r="I28" s="555"/>
      <c r="J28" s="6"/>
      <c r="K28" s="64"/>
      <c r="L28" s="64"/>
      <c r="M28" s="64"/>
      <c r="N28" s="64"/>
      <c r="O28" s="64"/>
      <c r="P28" s="6"/>
      <c r="Q28" s="6"/>
      <c r="R28" s="6"/>
      <c r="S28" s="6"/>
      <c r="T28" s="6"/>
      <c r="U28" s="6"/>
      <c r="V28" s="6"/>
      <c r="W28" s="6"/>
      <c r="X28" s="6"/>
      <c r="Y28" s="6"/>
      <c r="Z28" s="6"/>
      <c r="AA28" s="6"/>
      <c r="AB28" s="64"/>
      <c r="AC28" s="64"/>
      <c r="AD28" s="64"/>
      <c r="AE28" s="64"/>
      <c r="AF28" s="64"/>
      <c r="AG28" s="64"/>
      <c r="AH28" s="64"/>
      <c r="AI28" s="64"/>
      <c r="AJ28" s="28"/>
      <c r="AK28" s="29"/>
      <c r="AL28" s="262" t="str">
        <f t="shared" si="2"/>
        <v/>
      </c>
      <c r="AM28" s="29"/>
      <c r="AN28" s="29"/>
      <c r="AO28" s="29"/>
      <c r="AP28" s="29"/>
    </row>
    <row r="29" spans="1:42" ht="14.25" customHeight="1">
      <c r="A29" s="11" t="s">
        <v>364</v>
      </c>
      <c r="B29" s="554" t="s">
        <v>97</v>
      </c>
      <c r="C29" s="555"/>
      <c r="D29" s="555"/>
      <c r="E29" s="555"/>
      <c r="F29" s="555"/>
      <c r="G29" s="555"/>
      <c r="H29" s="555"/>
      <c r="I29" s="555"/>
      <c r="J29" s="6">
        <v>5</v>
      </c>
      <c r="K29" s="198">
        <f>'SUC1_B. duomenys'!C163</f>
        <v>3173</v>
      </c>
      <c r="L29" s="198">
        <f>'SUC1_B. duomenys'!D163</f>
        <v>48</v>
      </c>
      <c r="M29" s="198">
        <f>'SUC1_B. duomenys'!E163</f>
        <v>0</v>
      </c>
      <c r="N29" s="198">
        <f>'SUC1_B. duomenys'!F163</f>
        <v>3221</v>
      </c>
      <c r="O29" s="198">
        <f>'SUC1_B. duomenys'!G163</f>
        <v>995</v>
      </c>
      <c r="P29" s="198">
        <f>'SUC1_Kiti duom.'!J10</f>
        <v>263</v>
      </c>
      <c r="Q29" s="198">
        <f>'SUC1_Kiti duom.'!K10</f>
        <v>5567</v>
      </c>
      <c r="R29" s="198">
        <f>'SUC1_Kiti duom.'!L10</f>
        <v>2153</v>
      </c>
      <c r="S29" s="198">
        <f>'SUC1_Kiti duom.'!M10</f>
        <v>28</v>
      </c>
      <c r="T29" s="198">
        <f>'SUC1_Kiti duom.'!N10</f>
        <v>10147</v>
      </c>
      <c r="U29" s="198">
        <f>'SUC1_Kiti duom.'!O10</f>
        <v>5019</v>
      </c>
      <c r="V29" s="198">
        <f>'SUC1_Kiti duom.'!P10</f>
        <v>108</v>
      </c>
      <c r="W29" s="198">
        <f>'SUC1_Kiti duom.'!Q10</f>
        <v>644</v>
      </c>
      <c r="X29" s="198">
        <f>'SUC1_Kiti duom.'!R10</f>
        <v>3255</v>
      </c>
      <c r="Y29" s="198">
        <f>'SUC1_Kiti duom.'!S10</f>
        <v>72</v>
      </c>
      <c r="Z29" s="198">
        <f>'SUC1_Kiti duom.'!T10</f>
        <v>345</v>
      </c>
      <c r="AA29" s="198">
        <f>'SUC1_Kiti duom.'!U10</f>
        <v>450</v>
      </c>
      <c r="AB29" s="198">
        <f>'SUC1_Kiti duom.'!V10</f>
        <v>0</v>
      </c>
      <c r="AC29" s="198">
        <f>'SUC1_Kiti duom.'!W10</f>
        <v>0</v>
      </c>
      <c r="AD29" s="198">
        <f>'SUC1_Kiti duom.'!X10</f>
        <v>40</v>
      </c>
      <c r="AE29" s="198">
        <f>'SUC1_Kiti duom.'!Y10</f>
        <v>75</v>
      </c>
      <c r="AF29" s="198">
        <f>'SUC1_Kiti duom.'!Z10</f>
        <v>54</v>
      </c>
      <c r="AG29" s="198">
        <f>'SUC1_Kiti duom.'!AA10</f>
        <v>14</v>
      </c>
      <c r="AH29" s="198">
        <f>'SUC1_Kiti duom.'!AB10</f>
        <v>12</v>
      </c>
      <c r="AI29" s="198">
        <f>'SUC1_Kiti duom.'!AC10</f>
        <v>21</v>
      </c>
      <c r="AJ29" s="28"/>
      <c r="AK29" s="29"/>
      <c r="AL29" s="262" t="str">
        <f t="shared" si="2"/>
        <v/>
      </c>
      <c r="AM29" s="29"/>
      <c r="AN29" s="29"/>
      <c r="AO29" s="29"/>
      <c r="AP29" s="29"/>
    </row>
    <row r="30" spans="1:42" ht="13.7" customHeight="1">
      <c r="A30" s="11" t="s">
        <v>365</v>
      </c>
      <c r="B30" s="554" t="s">
        <v>98</v>
      </c>
      <c r="C30" s="555"/>
      <c r="D30" s="555"/>
      <c r="E30" s="555"/>
      <c r="F30" s="555"/>
      <c r="G30" s="555"/>
      <c r="H30" s="555"/>
      <c r="I30" s="555"/>
      <c r="J30" s="6" t="str">
        <f t="shared" ref="J30:J31" si="3">IF(N30&gt;0,1,"")</f>
        <v/>
      </c>
      <c r="K30" s="198">
        <f>'SUC1_B. duomenys'!C164</f>
        <v>0</v>
      </c>
      <c r="L30" s="198">
        <f>'SUC1_B. duomenys'!D164</f>
        <v>0</v>
      </c>
      <c r="M30" s="198">
        <f>'SUC1_B. duomenys'!E164</f>
        <v>0</v>
      </c>
      <c r="N30" s="198">
        <f>'SUC1_B. duomenys'!F164</f>
        <v>0</v>
      </c>
      <c r="O30" s="198">
        <f>'SUC1_B. duomenys'!G164</f>
        <v>0</v>
      </c>
      <c r="P30" s="198">
        <f>'SUC1_Kiti duom.'!J11</f>
        <v>0</v>
      </c>
      <c r="Q30" s="198">
        <f>'SUC1_Kiti duom.'!K11</f>
        <v>0</v>
      </c>
      <c r="R30" s="198">
        <f>'SUC1_Kiti duom.'!L11</f>
        <v>0</v>
      </c>
      <c r="S30" s="198">
        <f>'SUC1_Kiti duom.'!M11</f>
        <v>0</v>
      </c>
      <c r="T30" s="198">
        <f>'SUC1_Kiti duom.'!N11</f>
        <v>0</v>
      </c>
      <c r="U30" s="198">
        <f>'SUC1_Kiti duom.'!O11</f>
        <v>0</v>
      </c>
      <c r="V30" s="198">
        <f>'SUC1_Kiti duom.'!P11</f>
        <v>0</v>
      </c>
      <c r="W30" s="198">
        <f>'SUC1_Kiti duom.'!Q11</f>
        <v>0</v>
      </c>
      <c r="X30" s="198">
        <f>'SUC1_Kiti duom.'!R11</f>
        <v>0</v>
      </c>
      <c r="Y30" s="198">
        <f>'SUC1_Kiti duom.'!S11</f>
        <v>0</v>
      </c>
      <c r="Z30" s="198">
        <f>'SUC1_Kiti duom.'!T11</f>
        <v>0</v>
      </c>
      <c r="AA30" s="198">
        <f>'SUC1_Kiti duom.'!U11</f>
        <v>0</v>
      </c>
      <c r="AB30" s="198">
        <f>'SUC1_Kiti duom.'!V11</f>
        <v>0</v>
      </c>
      <c r="AC30" s="198">
        <f>'SUC1_Kiti duom.'!W11</f>
        <v>0</v>
      </c>
      <c r="AD30" s="198">
        <f>'SUC1_Kiti duom.'!X11</f>
        <v>0</v>
      </c>
      <c r="AE30" s="198">
        <f>'SUC1_Kiti duom.'!Y11</f>
        <v>0</v>
      </c>
      <c r="AF30" s="198">
        <f>'SUC1_Kiti duom.'!Z11</f>
        <v>0</v>
      </c>
      <c r="AG30" s="198">
        <f>'SUC1_Kiti duom.'!AA11</f>
        <v>0</v>
      </c>
      <c r="AH30" s="198">
        <f>'SUC1_Kiti duom.'!AB11</f>
        <v>0</v>
      </c>
      <c r="AI30" s="198">
        <f>'SUC1_Kiti duom.'!AC11</f>
        <v>0</v>
      </c>
      <c r="AJ30" s="28"/>
      <c r="AK30" s="29"/>
      <c r="AL30" s="262" t="str">
        <f t="shared" si="2"/>
        <v/>
      </c>
      <c r="AM30" s="29"/>
      <c r="AN30" s="29"/>
      <c r="AO30" s="29"/>
      <c r="AP30" s="29"/>
    </row>
    <row r="31" spans="1:42" ht="14.25" customHeight="1">
      <c r="A31" s="11" t="s">
        <v>366</v>
      </c>
      <c r="B31" s="554" t="s">
        <v>367</v>
      </c>
      <c r="C31" s="555"/>
      <c r="D31" s="555"/>
      <c r="E31" s="555"/>
      <c r="F31" s="555"/>
      <c r="G31" s="555"/>
      <c r="H31" s="555"/>
      <c r="I31" s="555"/>
      <c r="J31" s="6" t="str">
        <f t="shared" si="3"/>
        <v/>
      </c>
      <c r="K31" s="198">
        <f>'SUC1_B. duomenys'!C165</f>
        <v>0</v>
      </c>
      <c r="L31" s="198">
        <f>'SUC1_B. duomenys'!D165</f>
        <v>0</v>
      </c>
      <c r="M31" s="198">
        <f>'SUC1_B. duomenys'!E165</f>
        <v>0</v>
      </c>
      <c r="N31" s="198">
        <f>'SUC1_B. duomenys'!F165</f>
        <v>0</v>
      </c>
      <c r="O31" s="198">
        <f>'SUC1_B. duomenys'!G165</f>
        <v>0</v>
      </c>
      <c r="P31" s="198">
        <f>'SUC1_Kiti duom.'!J12</f>
        <v>0</v>
      </c>
      <c r="Q31" s="198">
        <f>'SUC1_Kiti duom.'!K12</f>
        <v>0</v>
      </c>
      <c r="R31" s="198">
        <f>'SUC1_Kiti duom.'!L12</f>
        <v>0</v>
      </c>
      <c r="S31" s="198">
        <f>'SUC1_Kiti duom.'!M12</f>
        <v>0</v>
      </c>
      <c r="T31" s="198">
        <f>'SUC1_Kiti duom.'!N12</f>
        <v>0</v>
      </c>
      <c r="U31" s="198">
        <f>'SUC1_Kiti duom.'!O12</f>
        <v>0</v>
      </c>
      <c r="V31" s="198">
        <f>'SUC1_Kiti duom.'!P12</f>
        <v>0</v>
      </c>
      <c r="W31" s="198">
        <f>'SUC1_Kiti duom.'!Q12</f>
        <v>0</v>
      </c>
      <c r="X31" s="198">
        <f>'SUC1_Kiti duom.'!R12</f>
        <v>0</v>
      </c>
      <c r="Y31" s="198">
        <f>'SUC1_Kiti duom.'!S12</f>
        <v>0</v>
      </c>
      <c r="Z31" s="198">
        <f>'SUC1_Kiti duom.'!T12</f>
        <v>0</v>
      </c>
      <c r="AA31" s="198">
        <f>'SUC1_Kiti duom.'!U12</f>
        <v>0</v>
      </c>
      <c r="AB31" s="198">
        <f>'SUC1_Kiti duom.'!V12</f>
        <v>0</v>
      </c>
      <c r="AC31" s="198">
        <f>'SUC1_Kiti duom.'!W12</f>
        <v>0</v>
      </c>
      <c r="AD31" s="198">
        <f>'SUC1_Kiti duom.'!X12</f>
        <v>0</v>
      </c>
      <c r="AE31" s="198">
        <f>'SUC1_Kiti duom.'!Y12</f>
        <v>0</v>
      </c>
      <c r="AF31" s="198">
        <f>'SUC1_Kiti duom.'!Z12</f>
        <v>0</v>
      </c>
      <c r="AG31" s="198">
        <f>'SUC1_Kiti duom.'!AA12</f>
        <v>0</v>
      </c>
      <c r="AH31" s="198">
        <f>'SUC1_Kiti duom.'!AB12</f>
        <v>0</v>
      </c>
      <c r="AI31" s="198">
        <f>'SUC1_Kiti duom.'!AC12</f>
        <v>0</v>
      </c>
      <c r="AJ31" s="28"/>
      <c r="AK31" s="29"/>
      <c r="AL31" s="262" t="str">
        <f t="shared" si="2"/>
        <v/>
      </c>
      <c r="AM31" s="29"/>
      <c r="AN31" s="29"/>
      <c r="AO31" s="29"/>
      <c r="AP31" s="29"/>
    </row>
    <row r="32" spans="1:42" ht="15" customHeight="1">
      <c r="A32" s="12"/>
      <c r="B32" s="562" t="s">
        <v>368</v>
      </c>
      <c r="C32" s="563"/>
      <c r="D32" s="563"/>
      <c r="E32" s="563"/>
      <c r="F32" s="563"/>
      <c r="G32" s="563"/>
      <c r="H32" s="563"/>
      <c r="I32" s="563"/>
      <c r="J32" s="65">
        <f>SUM(J24:J31)</f>
        <v>78</v>
      </c>
      <c r="K32" s="65">
        <f t="shared" ref="K32:AH32" si="4">SUM(K24:K31)</f>
        <v>11282</v>
      </c>
      <c r="L32" s="65">
        <f t="shared" si="4"/>
        <v>1645</v>
      </c>
      <c r="M32" s="65">
        <f t="shared" si="4"/>
        <v>2678</v>
      </c>
      <c r="N32" s="65">
        <f t="shared" si="4"/>
        <v>15605</v>
      </c>
      <c r="O32" s="65">
        <f t="shared" si="4"/>
        <v>5056</v>
      </c>
      <c r="P32" s="65">
        <f t="shared" si="4"/>
        <v>1147</v>
      </c>
      <c r="Q32" s="65">
        <f>SUM(Q24:Q31)</f>
        <v>19546</v>
      </c>
      <c r="R32" s="65">
        <f t="shared" si="4"/>
        <v>7651</v>
      </c>
      <c r="S32" s="65">
        <f t="shared" si="4"/>
        <v>377</v>
      </c>
      <c r="T32" s="65">
        <f t="shared" si="4"/>
        <v>26651</v>
      </c>
      <c r="U32" s="65">
        <f t="shared" si="4"/>
        <v>10857</v>
      </c>
      <c r="V32" s="65">
        <f t="shared" si="4"/>
        <v>248</v>
      </c>
      <c r="W32" s="65">
        <f t="shared" si="4"/>
        <v>1920</v>
      </c>
      <c r="X32" s="65">
        <f t="shared" si="4"/>
        <v>11131</v>
      </c>
      <c r="Y32" s="65">
        <f t="shared" si="4"/>
        <v>138</v>
      </c>
      <c r="Z32" s="65">
        <f t="shared" si="4"/>
        <v>1371</v>
      </c>
      <c r="AA32" s="65">
        <f t="shared" si="4"/>
        <v>1305</v>
      </c>
      <c r="AB32" s="65">
        <f t="shared" si="4"/>
        <v>6</v>
      </c>
      <c r="AC32" s="65">
        <f t="shared" si="4"/>
        <v>0</v>
      </c>
      <c r="AD32" s="65">
        <f t="shared" si="4"/>
        <v>110</v>
      </c>
      <c r="AE32" s="65">
        <f t="shared" si="4"/>
        <v>146</v>
      </c>
      <c r="AF32" s="65">
        <f t="shared" si="4"/>
        <v>145</v>
      </c>
      <c r="AG32" s="65">
        <f t="shared" si="4"/>
        <v>72</v>
      </c>
      <c r="AH32" s="65">
        <f t="shared" si="4"/>
        <v>41</v>
      </c>
      <c r="AI32" s="65">
        <f>SUM(AI24:AI31)</f>
        <v>61</v>
      </c>
      <c r="AJ32" s="28"/>
      <c r="AK32" s="29"/>
      <c r="AL32" s="29"/>
      <c r="AM32" s="29"/>
      <c r="AN32" s="29"/>
      <c r="AO32" s="29"/>
      <c r="AP32" s="29"/>
    </row>
    <row r="33" spans="1:42" ht="3" customHeight="1">
      <c r="A33" s="102"/>
      <c r="B33" s="103"/>
      <c r="C33" s="103"/>
      <c r="D33" s="103"/>
      <c r="E33" s="103"/>
      <c r="F33" s="103"/>
      <c r="G33" s="103"/>
      <c r="H33" s="103"/>
      <c r="I33" s="103"/>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c r="AI33" s="104"/>
      <c r="AJ33" s="28"/>
      <c r="AK33" s="29"/>
      <c r="AL33" s="29"/>
      <c r="AM33" s="29"/>
      <c r="AN33" s="29"/>
      <c r="AO33" s="29"/>
      <c r="AP33" s="29"/>
    </row>
    <row r="34" spans="1:42" ht="14.25" customHeight="1">
      <c r="A34" s="271" t="s">
        <v>160</v>
      </c>
      <c r="B34" s="558" t="s">
        <v>369</v>
      </c>
      <c r="C34" s="559"/>
      <c r="D34" s="559"/>
      <c r="E34" s="559"/>
      <c r="F34" s="559"/>
      <c r="G34" s="559"/>
      <c r="H34" s="559"/>
      <c r="I34" s="559"/>
      <c r="J34" s="559"/>
      <c r="K34" s="559"/>
      <c r="L34" s="559"/>
      <c r="M34" s="559"/>
      <c r="N34" s="559"/>
      <c r="O34" s="559"/>
      <c r="P34" s="559"/>
      <c r="Q34" s="559"/>
      <c r="R34" s="559"/>
      <c r="S34" s="559"/>
      <c r="T34" s="559"/>
      <c r="U34" s="559"/>
      <c r="V34" s="559"/>
      <c r="W34" s="559"/>
      <c r="X34" s="559"/>
      <c r="Y34" s="559"/>
      <c r="Z34" s="559"/>
      <c r="AA34" s="559"/>
      <c r="AB34" s="559"/>
      <c r="AC34" s="559"/>
      <c r="AD34" s="559"/>
      <c r="AE34" s="559"/>
      <c r="AF34" s="559"/>
      <c r="AG34" s="559"/>
      <c r="AH34" s="557"/>
      <c r="AI34" s="557"/>
      <c r="AJ34" s="28"/>
      <c r="AK34" s="29"/>
      <c r="AL34" s="29"/>
      <c r="AM34" s="29"/>
      <c r="AN34" s="29"/>
      <c r="AO34" s="29"/>
      <c r="AP34" s="29"/>
    </row>
    <row r="35" spans="1:42" ht="43.5" customHeight="1">
      <c r="A35" s="564" t="s">
        <v>370</v>
      </c>
      <c r="B35" s="564"/>
      <c r="C35" s="564"/>
      <c r="D35" s="564"/>
      <c r="E35" s="564"/>
      <c r="F35" s="564"/>
      <c r="G35" s="564"/>
      <c r="H35" s="564"/>
      <c r="I35" s="564"/>
      <c r="J35" s="564"/>
      <c r="K35" s="564"/>
      <c r="L35" s="564"/>
      <c r="M35" s="564"/>
      <c r="N35" s="564"/>
      <c r="O35" s="564"/>
      <c r="P35" s="564"/>
      <c r="Q35" s="564"/>
      <c r="R35" s="564"/>
      <c r="S35" s="564"/>
      <c r="T35" s="564"/>
      <c r="U35" s="564"/>
      <c r="V35" s="564"/>
      <c r="W35" s="564"/>
      <c r="X35" s="564"/>
      <c r="Y35" s="564"/>
      <c r="Z35" s="564"/>
      <c r="AA35" s="564"/>
      <c r="AB35" s="564"/>
      <c r="AC35" s="564"/>
      <c r="AD35" s="564"/>
      <c r="AE35" s="564"/>
      <c r="AF35" s="564"/>
      <c r="AG35" s="564"/>
      <c r="AH35" s="564"/>
      <c r="AI35" s="564"/>
      <c r="AJ35" s="28"/>
      <c r="AK35" s="29"/>
      <c r="AL35" s="29"/>
      <c r="AM35" s="29"/>
      <c r="AN35" s="29"/>
      <c r="AO35" s="29"/>
      <c r="AP35" s="29"/>
    </row>
    <row r="36" spans="1:42" ht="42.75" customHeight="1">
      <c r="A36" s="564" t="s">
        <v>371</v>
      </c>
      <c r="B36" s="564"/>
      <c r="C36" s="564"/>
      <c r="D36" s="564"/>
      <c r="E36" s="564"/>
      <c r="F36" s="564"/>
      <c r="G36" s="564"/>
      <c r="H36" s="564"/>
      <c r="I36" s="564"/>
      <c r="J36" s="564"/>
      <c r="K36" s="564"/>
      <c r="L36" s="564"/>
      <c r="M36" s="564"/>
      <c r="N36" s="564"/>
      <c r="O36" s="564"/>
      <c r="P36" s="564"/>
      <c r="Q36" s="564"/>
      <c r="R36" s="564"/>
      <c r="S36" s="564"/>
      <c r="T36" s="564"/>
      <c r="U36" s="564"/>
      <c r="V36" s="564"/>
      <c r="W36" s="564"/>
      <c r="X36" s="564"/>
      <c r="Y36" s="564"/>
      <c r="Z36" s="564"/>
      <c r="AA36" s="564"/>
      <c r="AB36" s="564"/>
      <c r="AC36" s="564"/>
      <c r="AD36" s="564"/>
      <c r="AE36" s="564"/>
      <c r="AF36" s="564"/>
      <c r="AG36" s="564"/>
      <c r="AH36" s="564"/>
      <c r="AI36" s="564"/>
      <c r="AJ36" s="28"/>
      <c r="AK36" s="29"/>
      <c r="AL36" s="29"/>
      <c r="AM36" s="29"/>
      <c r="AN36" s="29"/>
      <c r="AO36" s="29"/>
      <c r="AP36" s="29"/>
    </row>
    <row r="37" spans="1:42" s="277" customFormat="1" ht="21.75" customHeight="1">
      <c r="A37" s="274" t="s">
        <v>229</v>
      </c>
      <c r="B37" s="560" t="s">
        <v>372</v>
      </c>
      <c r="C37" s="560"/>
      <c r="D37" s="560"/>
      <c r="E37" s="560"/>
      <c r="F37" s="560"/>
      <c r="G37" s="560"/>
      <c r="H37" s="560"/>
      <c r="I37" s="560"/>
      <c r="J37" s="560"/>
      <c r="K37" s="560"/>
      <c r="L37" s="560"/>
      <c r="M37" s="560"/>
      <c r="N37" s="560"/>
      <c r="O37" s="560"/>
      <c r="P37" s="560"/>
      <c r="Q37" s="560"/>
      <c r="R37" s="560"/>
      <c r="S37" s="560"/>
      <c r="T37" s="560"/>
      <c r="U37" s="560"/>
      <c r="V37" s="560"/>
      <c r="W37" s="560"/>
      <c r="X37" s="560"/>
      <c r="Y37" s="560"/>
      <c r="Z37" s="560"/>
      <c r="AA37" s="560"/>
      <c r="AB37" s="560"/>
      <c r="AC37" s="560"/>
      <c r="AD37" s="560"/>
      <c r="AE37" s="560"/>
      <c r="AF37" s="560"/>
      <c r="AG37" s="560"/>
      <c r="AH37" s="560"/>
      <c r="AI37" s="560"/>
      <c r="AJ37" s="275"/>
      <c r="AK37" s="276"/>
      <c r="AL37" s="276"/>
      <c r="AM37" s="276"/>
      <c r="AN37" s="276"/>
      <c r="AO37" s="276"/>
      <c r="AP37" s="276"/>
    </row>
    <row r="38" spans="1:42" ht="12.75" customHeight="1">
      <c r="A38" s="272" t="s">
        <v>373</v>
      </c>
      <c r="B38" s="272"/>
      <c r="C38" s="272"/>
      <c r="D38" s="272"/>
      <c r="E38" s="272"/>
      <c r="F38" s="272"/>
      <c r="G38" s="272"/>
      <c r="H38" s="272"/>
      <c r="I38" s="272"/>
      <c r="J38" s="272"/>
      <c r="K38" s="272"/>
      <c r="L38" s="272"/>
      <c r="M38" s="272"/>
      <c r="N38" s="272"/>
      <c r="O38" s="272"/>
      <c r="P38" s="272"/>
      <c r="Q38" s="272"/>
      <c r="R38" s="272"/>
      <c r="S38" s="272"/>
      <c r="T38" s="272"/>
      <c r="U38" s="272"/>
      <c r="V38" s="272"/>
      <c r="W38" s="272"/>
      <c r="X38" s="272"/>
      <c r="Y38" s="272"/>
      <c r="Z38" s="272"/>
      <c r="AA38" s="272"/>
      <c r="AB38" s="254"/>
      <c r="AC38" s="254"/>
      <c r="AD38" s="273"/>
      <c r="AE38" s="273"/>
      <c r="AF38" s="273"/>
      <c r="AG38" s="273"/>
      <c r="AH38" s="273"/>
      <c r="AI38" s="273"/>
      <c r="AJ38" s="28"/>
      <c r="AK38" s="29"/>
      <c r="AL38" s="29"/>
      <c r="AM38" s="29"/>
      <c r="AN38" s="29"/>
      <c r="AO38" s="29"/>
      <c r="AP38" s="29"/>
    </row>
    <row r="39" spans="1:42" ht="12.75" customHeight="1">
      <c r="A39" s="272"/>
      <c r="B39" s="272" t="s">
        <v>374</v>
      </c>
      <c r="C39" s="272"/>
      <c r="D39" s="272"/>
      <c r="E39" s="272"/>
      <c r="F39" s="272"/>
      <c r="G39" s="272"/>
      <c r="H39" s="272"/>
      <c r="I39" s="272"/>
      <c r="J39" s="272"/>
      <c r="K39" s="272"/>
      <c r="L39" s="272"/>
      <c r="M39" s="272"/>
      <c r="N39" s="272"/>
      <c r="O39" s="272"/>
      <c r="P39" s="272"/>
      <c r="Q39" s="272"/>
      <c r="R39" s="272"/>
      <c r="S39" s="272"/>
      <c r="T39" s="272"/>
      <c r="U39" s="272"/>
      <c r="V39" s="272"/>
      <c r="W39" s="272"/>
      <c r="X39" s="272"/>
      <c r="Y39" s="272"/>
      <c r="Z39" s="272"/>
      <c r="AA39" s="272"/>
      <c r="AB39" s="254"/>
      <c r="AC39" s="254"/>
      <c r="AD39" s="273"/>
      <c r="AE39" s="273"/>
      <c r="AF39" s="273"/>
      <c r="AG39" s="273"/>
      <c r="AH39" s="273"/>
      <c r="AI39" s="273"/>
      <c r="AJ39" s="28"/>
      <c r="AK39" s="29"/>
      <c r="AL39" s="29"/>
      <c r="AM39" s="29"/>
      <c r="AN39" s="29"/>
      <c r="AO39" s="29"/>
      <c r="AP39" s="29"/>
    </row>
    <row r="40" spans="1:42" s="162" customFormat="1" ht="12.75" customHeight="1">
      <c r="A40" s="561" t="s">
        <v>375</v>
      </c>
      <c r="B40" s="561"/>
      <c r="C40" s="561"/>
      <c r="D40" s="561"/>
      <c r="E40" s="561"/>
      <c r="F40" s="561"/>
      <c r="G40" s="561"/>
      <c r="H40" s="561"/>
      <c r="I40" s="561"/>
      <c r="J40" s="561"/>
      <c r="K40" s="561"/>
      <c r="L40" s="561"/>
      <c r="M40" s="561"/>
      <c r="N40" s="561"/>
      <c r="O40" s="561"/>
      <c r="P40" s="561"/>
      <c r="Q40" s="561"/>
      <c r="R40" s="561"/>
      <c r="S40" s="561"/>
      <c r="T40" s="561"/>
      <c r="U40" s="561"/>
      <c r="V40" s="561"/>
      <c r="W40" s="561"/>
      <c r="X40" s="561"/>
      <c r="Y40" s="561"/>
      <c r="Z40" s="561"/>
      <c r="AA40" s="561"/>
      <c r="AB40" s="561"/>
      <c r="AC40" s="561"/>
      <c r="AD40" s="561"/>
      <c r="AE40" s="561"/>
      <c r="AF40" s="561"/>
      <c r="AG40" s="561"/>
      <c r="AH40" s="561"/>
      <c r="AI40" s="561"/>
    </row>
    <row r="41" spans="1:42" ht="12.75" customHeight="1">
      <c r="A41" s="271" t="s">
        <v>376</v>
      </c>
      <c r="B41" s="556" t="s">
        <v>377</v>
      </c>
      <c r="C41" s="557"/>
      <c r="D41" s="557"/>
      <c r="E41" s="557"/>
      <c r="F41" s="557"/>
      <c r="G41" s="557"/>
      <c r="H41" s="557"/>
      <c r="I41" s="557"/>
      <c r="J41" s="557"/>
      <c r="K41" s="557"/>
      <c r="L41" s="557"/>
      <c r="M41" s="557"/>
      <c r="N41" s="557"/>
      <c r="O41" s="557"/>
      <c r="P41" s="557"/>
      <c r="Q41" s="557"/>
      <c r="R41" s="557"/>
      <c r="S41" s="557"/>
      <c r="T41" s="557"/>
      <c r="U41" s="557"/>
      <c r="V41" s="557"/>
      <c r="W41" s="557"/>
      <c r="X41" s="557"/>
      <c r="Y41" s="557"/>
      <c r="Z41" s="557"/>
      <c r="AA41" s="557"/>
      <c r="AB41" s="557"/>
      <c r="AC41" s="557"/>
      <c r="AD41" s="557"/>
      <c r="AE41" s="557"/>
      <c r="AF41" s="557"/>
      <c r="AG41" s="557"/>
      <c r="AH41" s="557"/>
      <c r="AI41" s="557"/>
      <c r="AJ41" s="28"/>
      <c r="AK41" s="29"/>
      <c r="AL41" s="29"/>
      <c r="AM41" s="29"/>
      <c r="AN41" s="29"/>
      <c r="AO41" s="29"/>
      <c r="AP41" s="29"/>
    </row>
    <row r="42" spans="1:42">
      <c r="AJ42" s="28"/>
      <c r="AK42" s="29"/>
      <c r="AL42" s="29"/>
      <c r="AM42" s="29"/>
      <c r="AN42" s="29"/>
      <c r="AO42" s="29"/>
      <c r="AP42" s="29"/>
    </row>
    <row r="43" spans="1:42">
      <c r="A43" s="552" t="s">
        <v>378</v>
      </c>
      <c r="B43" s="552"/>
      <c r="C43" s="552"/>
      <c r="D43" s="552"/>
      <c r="E43" s="552"/>
      <c r="F43" s="552"/>
      <c r="G43" s="552"/>
      <c r="H43" s="552"/>
      <c r="I43" s="552"/>
      <c r="J43" s="552"/>
      <c r="K43" s="552"/>
      <c r="L43" s="552"/>
      <c r="M43" s="552"/>
      <c r="N43" s="552"/>
      <c r="O43" s="552"/>
      <c r="P43" s="552"/>
      <c r="Q43" s="552"/>
      <c r="R43" s="552"/>
      <c r="S43" s="552"/>
      <c r="T43" s="552"/>
      <c r="U43" s="552"/>
      <c r="V43" s="552"/>
      <c r="W43" s="552"/>
      <c r="X43" s="552"/>
      <c r="Y43" s="552"/>
      <c r="Z43" s="552"/>
      <c r="AA43" s="552"/>
      <c r="AB43" s="552"/>
      <c r="AC43" s="552"/>
      <c r="AD43" s="552"/>
      <c r="AE43" s="552"/>
      <c r="AF43" s="552"/>
      <c r="AG43" s="552"/>
      <c r="AH43" s="552"/>
      <c r="AI43" s="552"/>
      <c r="AJ43" s="28"/>
      <c r="AK43" s="29"/>
      <c r="AL43" s="29"/>
      <c r="AM43" s="29"/>
      <c r="AN43" s="29"/>
      <c r="AO43" s="29"/>
      <c r="AP43" s="29"/>
    </row>
    <row r="44" spans="1:42" ht="25.5" customHeight="1">
      <c r="A44" s="553" t="s">
        <v>379</v>
      </c>
      <c r="B44" s="551"/>
      <c r="C44" s="551"/>
      <c r="D44" s="551"/>
      <c r="E44" s="551"/>
      <c r="F44" s="551"/>
      <c r="G44" s="551"/>
      <c r="H44" s="551"/>
      <c r="I44" s="551"/>
      <c r="J44" s="551"/>
      <c r="K44" s="551"/>
      <c r="L44" s="551"/>
      <c r="M44" s="551"/>
      <c r="N44" s="551"/>
      <c r="O44" s="551"/>
      <c r="P44" s="551"/>
      <c r="Q44" s="551"/>
      <c r="R44" s="551"/>
      <c r="S44" s="551"/>
      <c r="T44" s="551"/>
      <c r="U44" s="551"/>
      <c r="V44" s="551"/>
      <c r="W44" s="551"/>
      <c r="X44" s="551"/>
      <c r="Y44" s="551"/>
      <c r="Z44" s="551"/>
      <c r="AA44" s="551"/>
      <c r="AB44" s="551"/>
      <c r="AC44" s="551"/>
      <c r="AD44" s="551"/>
      <c r="AE44" s="551"/>
      <c r="AF44" s="551"/>
      <c r="AG44" s="551"/>
      <c r="AH44" s="551"/>
      <c r="AI44" s="551"/>
      <c r="AJ44" s="28"/>
      <c r="AK44" s="29"/>
      <c r="AL44" s="29"/>
      <c r="AM44" s="29"/>
      <c r="AN44" s="29"/>
      <c r="AO44" s="29"/>
      <c r="AP44" s="29"/>
    </row>
    <row r="45" spans="1:42" ht="38.25" customHeight="1">
      <c r="A45" s="553" t="s">
        <v>380</v>
      </c>
      <c r="B45" s="551"/>
      <c r="C45" s="551"/>
      <c r="D45" s="551"/>
      <c r="E45" s="551"/>
      <c r="F45" s="551"/>
      <c r="G45" s="551"/>
      <c r="H45" s="551"/>
      <c r="I45" s="551"/>
      <c r="J45" s="551"/>
      <c r="K45" s="551"/>
      <c r="L45" s="551"/>
      <c r="M45" s="551"/>
      <c r="N45" s="551"/>
      <c r="O45" s="551"/>
      <c r="P45" s="551"/>
      <c r="Q45" s="551"/>
      <c r="R45" s="551"/>
      <c r="S45" s="551"/>
      <c r="T45" s="551"/>
      <c r="U45" s="551"/>
      <c r="V45" s="551"/>
      <c r="W45" s="551"/>
      <c r="X45" s="551"/>
      <c r="Y45" s="551"/>
      <c r="Z45" s="551"/>
      <c r="AA45" s="551"/>
      <c r="AB45" s="551"/>
      <c r="AC45" s="551"/>
      <c r="AD45" s="551"/>
      <c r="AE45" s="551"/>
      <c r="AF45" s="551"/>
      <c r="AG45" s="551"/>
      <c r="AH45" s="551"/>
      <c r="AI45" s="551"/>
      <c r="AJ45" s="28"/>
      <c r="AK45" s="29"/>
      <c r="AL45" s="29"/>
      <c r="AM45" s="29"/>
      <c r="AN45" s="29"/>
      <c r="AO45" s="29"/>
      <c r="AP45" s="29"/>
    </row>
    <row r="46" spans="1:42" ht="40.5" customHeight="1">
      <c r="A46" s="553" t="s">
        <v>381</v>
      </c>
      <c r="B46" s="551"/>
      <c r="C46" s="551"/>
      <c r="D46" s="551"/>
      <c r="E46" s="551"/>
      <c r="F46" s="551"/>
      <c r="G46" s="551"/>
      <c r="H46" s="551"/>
      <c r="I46" s="551"/>
      <c r="J46" s="551"/>
      <c r="K46" s="551"/>
      <c r="L46" s="551"/>
      <c r="M46" s="551"/>
      <c r="N46" s="551"/>
      <c r="O46" s="551"/>
      <c r="P46" s="551"/>
      <c r="Q46" s="551"/>
      <c r="R46" s="551"/>
      <c r="S46" s="551"/>
      <c r="T46" s="551"/>
      <c r="U46" s="551"/>
      <c r="V46" s="551"/>
      <c r="W46" s="551"/>
      <c r="X46" s="551"/>
      <c r="Y46" s="551"/>
      <c r="Z46" s="551"/>
      <c r="AA46" s="551"/>
      <c r="AB46" s="551"/>
      <c r="AC46" s="551"/>
      <c r="AD46" s="551"/>
      <c r="AE46" s="551"/>
      <c r="AF46" s="551"/>
      <c r="AG46" s="551"/>
      <c r="AH46" s="551"/>
      <c r="AI46" s="551"/>
      <c r="AJ46" s="28"/>
      <c r="AK46" s="29"/>
      <c r="AL46" s="29"/>
      <c r="AM46" s="29"/>
      <c r="AN46" s="29"/>
      <c r="AO46" s="29"/>
      <c r="AP46" s="29"/>
    </row>
    <row r="47" spans="1:42" ht="41.25" customHeight="1">
      <c r="A47" s="551" t="s">
        <v>382</v>
      </c>
      <c r="B47" s="551"/>
      <c r="C47" s="551"/>
      <c r="D47" s="551"/>
      <c r="E47" s="551"/>
      <c r="F47" s="551"/>
      <c r="G47" s="551"/>
      <c r="H47" s="551"/>
      <c r="I47" s="551"/>
      <c r="J47" s="551"/>
      <c r="K47" s="551"/>
      <c r="L47" s="551"/>
      <c r="M47" s="551"/>
      <c r="N47" s="551"/>
      <c r="O47" s="551"/>
      <c r="P47" s="551"/>
      <c r="Q47" s="551"/>
      <c r="R47" s="551"/>
      <c r="S47" s="551"/>
      <c r="T47" s="551"/>
      <c r="U47" s="551"/>
      <c r="V47" s="551"/>
      <c r="W47" s="551"/>
      <c r="X47" s="551"/>
      <c r="Y47" s="551"/>
      <c r="Z47" s="551"/>
      <c r="AA47" s="551"/>
      <c r="AB47" s="551"/>
      <c r="AC47" s="551"/>
      <c r="AD47" s="551"/>
      <c r="AE47" s="551"/>
      <c r="AF47" s="551"/>
      <c r="AG47" s="551"/>
      <c r="AH47" s="551"/>
      <c r="AI47" s="551"/>
      <c r="AJ47" s="28"/>
      <c r="AK47" s="29"/>
      <c r="AL47" s="29"/>
      <c r="AM47" s="29"/>
      <c r="AN47" s="29"/>
      <c r="AO47" s="29"/>
      <c r="AP47" s="29"/>
    </row>
    <row r="48" spans="1:42">
      <c r="AJ48" s="28"/>
      <c r="AK48" s="29"/>
      <c r="AL48" s="29"/>
      <c r="AM48" s="29"/>
      <c r="AN48" s="29"/>
      <c r="AO48" s="29"/>
      <c r="AP48" s="29"/>
    </row>
    <row r="49" spans="36:42">
      <c r="AJ49" s="28"/>
      <c r="AK49" s="29"/>
      <c r="AL49" s="29"/>
      <c r="AM49" s="29"/>
      <c r="AN49" s="29"/>
      <c r="AO49" s="29"/>
      <c r="AP49" s="29"/>
    </row>
    <row r="50" spans="36:42">
      <c r="AJ50" s="28"/>
      <c r="AK50" s="29"/>
      <c r="AL50" s="29"/>
      <c r="AM50" s="29"/>
      <c r="AN50" s="29"/>
      <c r="AO50" s="29"/>
      <c r="AP50" s="29"/>
    </row>
    <row r="51" spans="36:42">
      <c r="AJ51" s="28"/>
      <c r="AK51" s="29"/>
      <c r="AL51" s="29"/>
      <c r="AM51" s="29"/>
      <c r="AN51" s="29"/>
      <c r="AO51" s="29"/>
      <c r="AP51" s="29"/>
    </row>
    <row r="52" spans="36:42">
      <c r="AJ52" s="28"/>
      <c r="AK52" s="29"/>
      <c r="AL52" s="29"/>
      <c r="AM52" s="29"/>
      <c r="AN52" s="29"/>
      <c r="AO52" s="29"/>
      <c r="AP52" s="29"/>
    </row>
    <row r="53" spans="36:42">
      <c r="AJ53" s="28"/>
      <c r="AK53" s="29"/>
      <c r="AL53" s="29"/>
      <c r="AM53" s="29"/>
      <c r="AN53" s="29"/>
      <c r="AO53" s="29"/>
      <c r="AP53" s="29"/>
    </row>
  </sheetData>
  <sheetProtection algorithmName="SHA-512" hashValue="yClxJoARObLEZc1qNoni+km2ByASiGBtJBZI3z1+U2LS1bhm7elZLOMsQF4xlG4TPZSYVWHNY+tL3KtoEAONwg==" saltValue="zukPzb6PfP8wTsfSa6EmGg==" spinCount="100000" sheet="1" objects="1" scenarios="1"/>
  <mergeCells count="63">
    <mergeCell ref="B24:I24"/>
    <mergeCell ref="B25:I25"/>
    <mergeCell ref="B23:I23"/>
    <mergeCell ref="B41:AI41"/>
    <mergeCell ref="B34:AI34"/>
    <mergeCell ref="B37:AI37"/>
    <mergeCell ref="A40:AI40"/>
    <mergeCell ref="B30:I30"/>
    <mergeCell ref="B28:I28"/>
    <mergeCell ref="B29:I29"/>
    <mergeCell ref="B31:I31"/>
    <mergeCell ref="B32:I32"/>
    <mergeCell ref="B26:I26"/>
    <mergeCell ref="B27:I27"/>
    <mergeCell ref="A35:AI35"/>
    <mergeCell ref="A36:AI36"/>
    <mergeCell ref="A47:AI47"/>
    <mergeCell ref="A43:AI43"/>
    <mergeCell ref="A44:AI44"/>
    <mergeCell ref="A45:AI45"/>
    <mergeCell ref="A46:AI46"/>
    <mergeCell ref="J20:J22"/>
    <mergeCell ref="AD21:AD22"/>
    <mergeCell ref="A18:AI18"/>
    <mergeCell ref="A17:AI17"/>
    <mergeCell ref="V21:X21"/>
    <mergeCell ref="Y21:Z21"/>
    <mergeCell ref="B20:I22"/>
    <mergeCell ref="AH21:AH22"/>
    <mergeCell ref="S21:U21"/>
    <mergeCell ref="O21:O22"/>
    <mergeCell ref="K20:O20"/>
    <mergeCell ref="K21:K22"/>
    <mergeCell ref="L21:L22"/>
    <mergeCell ref="M21:M22"/>
    <mergeCell ref="N21:N22"/>
    <mergeCell ref="S1:AI1"/>
    <mergeCell ref="A13:AI13"/>
    <mergeCell ref="A1:B1"/>
    <mergeCell ref="C1:D1"/>
    <mergeCell ref="E1:F1"/>
    <mergeCell ref="G1:H1"/>
    <mergeCell ref="S7:AI7"/>
    <mergeCell ref="S10:AI10"/>
    <mergeCell ref="S11:AI11"/>
    <mergeCell ref="S8:AI9"/>
    <mergeCell ref="S4:AG4"/>
    <mergeCell ref="A14:AI14"/>
    <mergeCell ref="AG20:AI20"/>
    <mergeCell ref="AB20:AF20"/>
    <mergeCell ref="A19:AI19"/>
    <mergeCell ref="AF21:AF22"/>
    <mergeCell ref="AG21:AG22"/>
    <mergeCell ref="AA20:AA22"/>
    <mergeCell ref="AI21:AI22"/>
    <mergeCell ref="AB21:AB22"/>
    <mergeCell ref="AC21:AC22"/>
    <mergeCell ref="P20:Z20"/>
    <mergeCell ref="P21:R21"/>
    <mergeCell ref="A20:A22"/>
    <mergeCell ref="A16:AI16"/>
    <mergeCell ref="A15:AI15"/>
    <mergeCell ref="AE21:AE22"/>
  </mergeCells>
  <phoneticPr fontId="0" type="noConversion"/>
  <conditionalFormatting sqref="K29:AI31">
    <cfRule type="cellIs" dxfId="55" priority="1" stopIfTrue="1" operator="equal">
      <formula>0</formula>
    </cfRule>
  </conditionalFormatting>
  <printOptions horizontalCentered="1"/>
  <pageMargins left="0.39370078740157483" right="0.23622047244094491" top="0.78740157480314965" bottom="0.19685039370078741" header="0.19685039370078741" footer="0.15748031496062992"/>
  <pageSetup paperSize="9" scale="89"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13"/>
    <pageSetUpPr fitToPage="1"/>
  </sheetPr>
  <dimension ref="A1:AY52"/>
  <sheetViews>
    <sheetView showGridLines="0" zoomScaleNormal="100" workbookViewId="0">
      <selection activeCell="AS14" sqref="AS14"/>
    </sheetView>
  </sheetViews>
  <sheetFormatPr defaultColWidth="9" defaultRowHeight="15.75"/>
  <cols>
    <col min="1" max="1" width="2.625" style="4" customWidth="1"/>
    <col min="2" max="2" width="14.25" style="4" customWidth="1"/>
    <col min="3" max="3" width="3.75" style="4" customWidth="1"/>
    <col min="4" max="4" width="3.25" style="4" customWidth="1"/>
    <col min="5" max="5" width="2.875" style="4" customWidth="1"/>
    <col min="6" max="6" width="3.375" style="4" customWidth="1"/>
    <col min="7" max="7" width="2.75" style="4" customWidth="1"/>
    <col min="8" max="8" width="3.125" style="4" customWidth="1"/>
    <col min="9" max="12" width="3" style="4" customWidth="1"/>
    <col min="13" max="13" width="2.875" style="4" customWidth="1"/>
    <col min="14" max="15" width="3.875" style="4" customWidth="1"/>
    <col min="16" max="16" width="2.875" style="4" customWidth="1"/>
    <col min="17" max="18" width="3.375" style="4" customWidth="1"/>
    <col min="19" max="21" width="3.875" style="4" customWidth="1"/>
    <col min="22" max="22" width="2.875" style="4" customWidth="1"/>
    <col min="23" max="23" width="3.875" style="4" customWidth="1"/>
    <col min="24" max="24" width="2.875" style="4" customWidth="1"/>
    <col min="25" max="25" width="3.5" style="4" customWidth="1"/>
    <col min="26" max="27" width="2.875" style="4" customWidth="1"/>
    <col min="28" max="28" width="3.625" style="4" customWidth="1"/>
    <col min="29" max="29" width="3.125" style="4" customWidth="1"/>
    <col min="30" max="30" width="3.5" style="4" customWidth="1"/>
    <col min="31" max="35" width="2.875" style="4" customWidth="1"/>
    <col min="36" max="38" width="3" style="4" customWidth="1"/>
    <col min="39" max="39" width="2.75" style="4" customWidth="1"/>
    <col min="40" max="40" width="3.375" style="4" customWidth="1"/>
    <col min="41" max="43" width="2.75" style="4" customWidth="1"/>
    <col min="44" max="44" width="3.25" style="4" customWidth="1"/>
    <col min="45" max="16384" width="9" style="4"/>
  </cols>
  <sheetData>
    <row r="1" spans="1:51">
      <c r="A1" s="606" t="str">
        <f>'KKS1_1.Duomenys apie org.'!A13:AI13</f>
        <v>Klaipėdos miesto savivaldybės administracijos Kultūros, sporto ir turizmo departamento Sporto, jaunimo ir bendruomeninių reikalų skyrius</v>
      </c>
      <c r="B1" s="606"/>
      <c r="C1" s="606"/>
      <c r="D1" s="606"/>
      <c r="E1" s="606"/>
      <c r="F1" s="606"/>
      <c r="G1" s="606"/>
      <c r="H1" s="606"/>
      <c r="I1" s="606"/>
      <c r="J1" s="606"/>
      <c r="K1" s="606"/>
      <c r="L1" s="606"/>
      <c r="M1" s="606"/>
      <c r="N1" s="606"/>
      <c r="O1" s="606"/>
      <c r="P1" s="606"/>
      <c r="Q1" s="606"/>
      <c r="R1" s="606"/>
      <c r="S1" s="606"/>
      <c r="T1" s="606"/>
      <c r="U1" s="606"/>
      <c r="V1" s="606"/>
      <c r="W1" s="606"/>
      <c r="X1" s="606"/>
      <c r="Y1" s="606"/>
      <c r="Z1" s="606"/>
      <c r="AA1" s="606"/>
      <c r="AB1" s="606"/>
      <c r="AC1" s="606"/>
      <c r="AD1" s="606"/>
      <c r="AE1" s="606"/>
      <c r="AF1" s="606"/>
      <c r="AG1" s="606"/>
      <c r="AH1" s="606"/>
      <c r="AI1" s="606"/>
      <c r="AJ1" s="606"/>
      <c r="AK1" s="606"/>
      <c r="AL1" s="606"/>
      <c r="AM1" s="606"/>
      <c r="AN1" s="606"/>
      <c r="AO1" s="606"/>
      <c r="AP1" s="606"/>
      <c r="AQ1" s="606"/>
    </row>
    <row r="2" spans="1:51" ht="10.5" customHeight="1">
      <c r="A2" s="607" t="s">
        <v>343</v>
      </c>
      <c r="B2" s="607"/>
      <c r="C2" s="607"/>
      <c r="D2" s="607"/>
      <c r="E2" s="607"/>
      <c r="F2" s="607"/>
      <c r="G2" s="607"/>
      <c r="H2" s="607"/>
      <c r="I2" s="607"/>
      <c r="J2" s="607"/>
      <c r="K2" s="607"/>
      <c r="L2" s="607"/>
      <c r="M2" s="607"/>
      <c r="N2" s="607"/>
      <c r="O2" s="607"/>
      <c r="P2" s="607"/>
      <c r="Q2" s="607"/>
      <c r="R2" s="607"/>
      <c r="S2" s="607"/>
      <c r="T2" s="607"/>
      <c r="U2" s="607"/>
      <c r="V2" s="607"/>
      <c r="W2" s="607"/>
      <c r="X2" s="607"/>
      <c r="Y2" s="607"/>
      <c r="Z2" s="607"/>
      <c r="AA2" s="607"/>
      <c r="AB2" s="607"/>
      <c r="AC2" s="607"/>
      <c r="AD2" s="607"/>
      <c r="AE2" s="607"/>
      <c r="AF2" s="607"/>
      <c r="AG2" s="607"/>
      <c r="AH2" s="607"/>
      <c r="AI2" s="607"/>
      <c r="AJ2" s="607"/>
      <c r="AK2" s="607"/>
      <c r="AL2" s="607"/>
      <c r="AM2" s="607"/>
      <c r="AN2" s="607"/>
      <c r="AO2" s="607"/>
      <c r="AP2" s="607"/>
      <c r="AQ2" s="607"/>
    </row>
    <row r="3" spans="1:51" ht="14.25" customHeight="1">
      <c r="A3" s="592" t="s">
        <v>383</v>
      </c>
      <c r="B3" s="593"/>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3"/>
      <c r="AQ3" s="593"/>
    </row>
    <row r="4" spans="1:51" ht="13.5" customHeight="1">
      <c r="A4" s="334" t="s">
        <v>384</v>
      </c>
      <c r="B4" s="335"/>
      <c r="C4" s="335"/>
      <c r="D4" s="335"/>
      <c r="E4" s="335"/>
      <c r="F4" s="335"/>
      <c r="G4" s="335"/>
      <c r="H4" s="335"/>
      <c r="I4" s="335"/>
      <c r="J4" s="335"/>
      <c r="K4" s="335"/>
      <c r="L4" s="335"/>
      <c r="M4" s="335"/>
      <c r="N4" s="335"/>
      <c r="O4" s="335"/>
      <c r="P4" s="335"/>
      <c r="Q4" s="335"/>
      <c r="R4" s="335"/>
      <c r="S4" s="335"/>
      <c r="T4" s="335"/>
      <c r="U4" s="335"/>
      <c r="V4" s="335"/>
      <c r="W4" s="335"/>
      <c r="X4" s="335"/>
      <c r="Y4" s="335"/>
      <c r="Z4" s="335"/>
      <c r="AA4" s="335"/>
      <c r="AB4" s="335"/>
      <c r="AC4" s="335"/>
      <c r="AD4" s="335"/>
      <c r="AE4" s="335"/>
      <c r="AF4" s="335"/>
      <c r="AG4" s="335"/>
      <c r="AH4" s="335"/>
      <c r="AI4" s="335"/>
      <c r="AJ4" s="335"/>
      <c r="AK4" s="335"/>
      <c r="AL4" s="335"/>
      <c r="AM4" s="335"/>
      <c r="AN4" s="334"/>
      <c r="AO4" s="334"/>
      <c r="AP4" s="334"/>
      <c r="AQ4" s="342" t="s">
        <v>339</v>
      </c>
      <c r="AR4" s="28"/>
      <c r="AS4" s="28"/>
      <c r="AT4" s="28"/>
      <c r="AU4" s="28"/>
      <c r="AV4" s="28"/>
      <c r="AW4" s="28"/>
      <c r="AX4" s="28"/>
      <c r="AY4" s="28"/>
    </row>
    <row r="5" spans="1:51" ht="13.7" customHeight="1" thickBot="1">
      <c r="A5" s="377" t="s">
        <v>16</v>
      </c>
      <c r="B5" s="377" t="s">
        <v>347</v>
      </c>
      <c r="C5" s="394" t="s">
        <v>385</v>
      </c>
      <c r="D5" s="394" t="s">
        <v>386</v>
      </c>
      <c r="E5" s="423" t="s">
        <v>387</v>
      </c>
      <c r="F5" s="423"/>
      <c r="G5" s="423"/>
      <c r="H5" s="423"/>
      <c r="I5" s="423"/>
      <c r="J5" s="423"/>
      <c r="K5" s="423"/>
      <c r="L5" s="423"/>
      <c r="M5" s="423"/>
      <c r="N5" s="423"/>
      <c r="O5" s="423"/>
      <c r="P5" s="423"/>
      <c r="Q5" s="423"/>
      <c r="R5" s="423"/>
      <c r="S5" s="423"/>
      <c r="T5" s="423"/>
      <c r="U5" s="423"/>
      <c r="V5" s="423"/>
      <c r="W5" s="423"/>
      <c r="X5" s="423"/>
      <c r="Y5" s="423"/>
      <c r="Z5" s="423"/>
      <c r="AA5" s="423"/>
      <c r="AB5" s="423"/>
      <c r="AC5" s="423"/>
      <c r="AD5" s="423"/>
      <c r="AE5" s="423"/>
      <c r="AF5" s="423"/>
      <c r="AG5" s="423"/>
      <c r="AH5" s="429"/>
      <c r="AI5" s="429"/>
      <c r="AJ5" s="429"/>
      <c r="AK5" s="429"/>
      <c r="AL5" s="429"/>
      <c r="AM5" s="429"/>
      <c r="AN5" s="429"/>
      <c r="AO5" s="394" t="s">
        <v>388</v>
      </c>
      <c r="AP5" s="394"/>
      <c r="AQ5" s="394" t="s">
        <v>167</v>
      </c>
      <c r="AR5" s="28"/>
      <c r="AS5" s="28"/>
      <c r="AT5" s="28"/>
      <c r="AU5" s="28"/>
      <c r="AV5" s="28"/>
      <c r="AW5" s="28"/>
      <c r="AX5" s="28"/>
      <c r="AY5" s="28"/>
    </row>
    <row r="6" spans="1:51" ht="13.7" customHeight="1" thickTop="1" thickBot="1">
      <c r="A6" s="377"/>
      <c r="B6" s="377"/>
      <c r="C6" s="394"/>
      <c r="D6" s="580"/>
      <c r="E6" s="574" t="s">
        <v>165</v>
      </c>
      <c r="F6" s="574"/>
      <c r="G6" s="574"/>
      <c r="H6" s="574"/>
      <c r="I6" s="574"/>
      <c r="J6" s="574"/>
      <c r="K6" s="574"/>
      <c r="L6" s="574"/>
      <c r="M6" s="574"/>
      <c r="N6" s="574"/>
      <c r="O6" s="574"/>
      <c r="P6" s="574"/>
      <c r="Q6" s="574"/>
      <c r="R6" s="574"/>
      <c r="S6" s="574"/>
      <c r="T6" s="574"/>
      <c r="U6" s="574"/>
      <c r="V6" s="574"/>
      <c r="W6" s="574" t="s">
        <v>166</v>
      </c>
      <c r="X6" s="574"/>
      <c r="Y6" s="574"/>
      <c r="Z6" s="574"/>
      <c r="AA6" s="574"/>
      <c r="AB6" s="574"/>
      <c r="AC6" s="574"/>
      <c r="AD6" s="574"/>
      <c r="AE6" s="574"/>
      <c r="AF6" s="574"/>
      <c r="AG6" s="574"/>
      <c r="AH6" s="597" t="s">
        <v>389</v>
      </c>
      <c r="AI6" s="598"/>
      <c r="AJ6" s="598"/>
      <c r="AK6" s="598"/>
      <c r="AL6" s="598"/>
      <c r="AM6" s="598"/>
      <c r="AN6" s="599"/>
      <c r="AO6" s="394"/>
      <c r="AP6" s="394"/>
      <c r="AQ6" s="394"/>
      <c r="AR6" s="28"/>
      <c r="AS6" s="28"/>
      <c r="AT6" s="28"/>
      <c r="AU6" s="28"/>
      <c r="AV6" s="28"/>
      <c r="AW6" s="28"/>
      <c r="AX6" s="28"/>
      <c r="AY6" s="28"/>
    </row>
    <row r="7" spans="1:51" ht="20.25" customHeight="1" thickTop="1">
      <c r="A7" s="377"/>
      <c r="B7" s="377"/>
      <c r="C7" s="394"/>
      <c r="D7" s="580"/>
      <c r="E7" s="594" t="s">
        <v>168</v>
      </c>
      <c r="F7" s="415"/>
      <c r="G7" s="415"/>
      <c r="H7" s="415"/>
      <c r="I7" s="415"/>
      <c r="J7" s="415"/>
      <c r="K7" s="415"/>
      <c r="L7" s="415"/>
      <c r="M7" s="415"/>
      <c r="N7" s="415"/>
      <c r="O7" s="415"/>
      <c r="P7" s="595"/>
      <c r="Q7" s="582" t="s">
        <v>169</v>
      </c>
      <c r="R7" s="582"/>
      <c r="S7" s="582"/>
      <c r="T7" s="582"/>
      <c r="U7" s="582"/>
      <c r="V7" s="583"/>
      <c r="W7" s="587" t="s">
        <v>170</v>
      </c>
      <c r="X7" s="588"/>
      <c r="Y7" s="588"/>
      <c r="Z7" s="588"/>
      <c r="AA7" s="588"/>
      <c r="AB7" s="416" t="s">
        <v>171</v>
      </c>
      <c r="AC7" s="417"/>
      <c r="AD7" s="417"/>
      <c r="AE7" s="417"/>
      <c r="AF7" s="417"/>
      <c r="AG7" s="605"/>
      <c r="AH7" s="600"/>
      <c r="AI7" s="582"/>
      <c r="AJ7" s="582"/>
      <c r="AK7" s="582"/>
      <c r="AL7" s="582"/>
      <c r="AM7" s="582"/>
      <c r="AN7" s="601"/>
      <c r="AO7" s="394"/>
      <c r="AP7" s="394"/>
      <c r="AQ7" s="394"/>
      <c r="AR7" s="28"/>
      <c r="AS7" s="28"/>
      <c r="AT7" s="28"/>
      <c r="AU7" s="28"/>
      <c r="AV7" s="28"/>
      <c r="AW7" s="28"/>
      <c r="AX7" s="28"/>
      <c r="AY7" s="28"/>
    </row>
    <row r="8" spans="1:51" ht="20.25" customHeight="1">
      <c r="A8" s="377"/>
      <c r="B8" s="377"/>
      <c r="C8" s="394"/>
      <c r="D8" s="580"/>
      <c r="E8" s="596" t="s">
        <v>172</v>
      </c>
      <c r="F8" s="422" t="s">
        <v>173</v>
      </c>
      <c r="G8" s="422" t="s">
        <v>174</v>
      </c>
      <c r="H8" s="429" t="s">
        <v>175</v>
      </c>
      <c r="I8" s="429"/>
      <c r="J8" s="429"/>
      <c r="K8" s="429"/>
      <c r="L8" s="429"/>
      <c r="M8" s="429"/>
      <c r="N8" s="422" t="s">
        <v>176</v>
      </c>
      <c r="O8" s="422" t="s">
        <v>177</v>
      </c>
      <c r="P8" s="427" t="s">
        <v>178</v>
      </c>
      <c r="Q8" s="584" t="s">
        <v>172</v>
      </c>
      <c r="R8" s="430" t="s">
        <v>173</v>
      </c>
      <c r="S8" s="422" t="s">
        <v>176</v>
      </c>
      <c r="T8" s="422" t="s">
        <v>177</v>
      </c>
      <c r="U8" s="422" t="s">
        <v>179</v>
      </c>
      <c r="V8" s="609" t="s">
        <v>178</v>
      </c>
      <c r="W8" s="589" t="s">
        <v>172</v>
      </c>
      <c r="X8" s="430" t="s">
        <v>173</v>
      </c>
      <c r="Y8" s="422" t="s">
        <v>176</v>
      </c>
      <c r="Z8" s="422" t="s">
        <v>177</v>
      </c>
      <c r="AA8" s="433" t="s">
        <v>178</v>
      </c>
      <c r="AB8" s="419" t="s">
        <v>172</v>
      </c>
      <c r="AC8" s="422" t="s">
        <v>173</v>
      </c>
      <c r="AD8" s="422" t="s">
        <v>176</v>
      </c>
      <c r="AE8" s="422" t="s">
        <v>177</v>
      </c>
      <c r="AF8" s="422" t="s">
        <v>179</v>
      </c>
      <c r="AG8" s="609" t="s">
        <v>178</v>
      </c>
      <c r="AH8" s="602"/>
      <c r="AI8" s="603"/>
      <c r="AJ8" s="603"/>
      <c r="AK8" s="603"/>
      <c r="AL8" s="603"/>
      <c r="AM8" s="603"/>
      <c r="AN8" s="604"/>
      <c r="AO8" s="394"/>
      <c r="AP8" s="394"/>
      <c r="AQ8" s="394"/>
      <c r="AR8" s="28"/>
      <c r="AS8" s="28"/>
      <c r="AT8" s="28"/>
      <c r="AU8" s="28"/>
      <c r="AV8" s="28"/>
      <c r="AW8" s="28"/>
      <c r="AX8" s="28"/>
      <c r="AY8" s="28"/>
    </row>
    <row r="9" spans="1:51" ht="31.7" customHeight="1">
      <c r="A9" s="377"/>
      <c r="B9" s="377"/>
      <c r="C9" s="394"/>
      <c r="D9" s="580"/>
      <c r="E9" s="596"/>
      <c r="F9" s="422"/>
      <c r="G9" s="422"/>
      <c r="H9" s="422" t="s">
        <v>180</v>
      </c>
      <c r="I9" s="422" t="s">
        <v>181</v>
      </c>
      <c r="J9" s="422" t="s">
        <v>182</v>
      </c>
      <c r="K9" s="422" t="s">
        <v>183</v>
      </c>
      <c r="L9" s="422" t="s">
        <v>184</v>
      </c>
      <c r="M9" s="422" t="s">
        <v>185</v>
      </c>
      <c r="N9" s="422"/>
      <c r="O9" s="422"/>
      <c r="P9" s="427"/>
      <c r="Q9" s="585"/>
      <c r="R9" s="431"/>
      <c r="S9" s="422"/>
      <c r="T9" s="422"/>
      <c r="U9" s="422"/>
      <c r="V9" s="609"/>
      <c r="W9" s="590"/>
      <c r="X9" s="431"/>
      <c r="Y9" s="422"/>
      <c r="Z9" s="422"/>
      <c r="AA9" s="433"/>
      <c r="AB9" s="420"/>
      <c r="AC9" s="422"/>
      <c r="AD9" s="422"/>
      <c r="AE9" s="422"/>
      <c r="AF9" s="422"/>
      <c r="AG9" s="609"/>
      <c r="AH9" s="608" t="s">
        <v>390</v>
      </c>
      <c r="AI9" s="429"/>
      <c r="AJ9" s="429"/>
      <c r="AK9" s="429"/>
      <c r="AL9" s="581" t="s">
        <v>391</v>
      </c>
      <c r="AM9" s="581"/>
      <c r="AN9" s="581"/>
      <c r="AO9" s="394"/>
      <c r="AP9" s="394"/>
      <c r="AQ9" s="394"/>
      <c r="AR9" s="28"/>
      <c r="AS9" s="565" t="str">
        <f>IF('2.3Sportuojantieji ir tr.'!AP144&gt;AQ24,"Klaida! Negali būti 43 stulpelyje savanorių mažiau nei  išdėstyta savanorių pagal sporto šakas 2.2 ir 2.3 lentelėse!","")</f>
        <v/>
      </c>
      <c r="AT9" s="565"/>
      <c r="AU9" s="565"/>
      <c r="AV9" s="565"/>
      <c r="AW9" s="28"/>
      <c r="AX9" s="28"/>
      <c r="AY9" s="28"/>
    </row>
    <row r="10" spans="1:51" ht="87" customHeight="1">
      <c r="A10" s="377"/>
      <c r="B10" s="377"/>
      <c r="C10" s="394"/>
      <c r="D10" s="580"/>
      <c r="E10" s="596"/>
      <c r="F10" s="422"/>
      <c r="G10" s="422"/>
      <c r="H10" s="422"/>
      <c r="I10" s="422"/>
      <c r="J10" s="422"/>
      <c r="K10" s="422"/>
      <c r="L10" s="422"/>
      <c r="M10" s="422"/>
      <c r="N10" s="422"/>
      <c r="O10" s="422"/>
      <c r="P10" s="427"/>
      <c r="Q10" s="586"/>
      <c r="R10" s="432"/>
      <c r="S10" s="422"/>
      <c r="T10" s="422"/>
      <c r="U10" s="422"/>
      <c r="V10" s="609"/>
      <c r="W10" s="591"/>
      <c r="X10" s="432"/>
      <c r="Y10" s="422"/>
      <c r="Z10" s="422"/>
      <c r="AA10" s="433"/>
      <c r="AB10" s="421"/>
      <c r="AC10" s="422"/>
      <c r="AD10" s="422"/>
      <c r="AE10" s="422"/>
      <c r="AF10" s="422"/>
      <c r="AG10" s="609"/>
      <c r="AH10" s="313" t="s">
        <v>30</v>
      </c>
      <c r="AI10" s="306" t="s">
        <v>173</v>
      </c>
      <c r="AJ10" s="306" t="s">
        <v>176</v>
      </c>
      <c r="AK10" s="306" t="s">
        <v>178</v>
      </c>
      <c r="AL10" s="306" t="s">
        <v>30</v>
      </c>
      <c r="AM10" s="306" t="s">
        <v>173</v>
      </c>
      <c r="AN10" s="306" t="s">
        <v>176</v>
      </c>
      <c r="AO10" s="7" t="s">
        <v>30</v>
      </c>
      <c r="AP10" s="7" t="s">
        <v>173</v>
      </c>
      <c r="AQ10" s="394"/>
      <c r="AR10" s="28"/>
      <c r="AS10" s="565"/>
      <c r="AT10" s="565"/>
      <c r="AU10" s="565"/>
      <c r="AV10" s="565"/>
      <c r="AW10" s="28"/>
      <c r="AX10" s="28"/>
      <c r="AY10" s="28"/>
    </row>
    <row r="11" spans="1:51" ht="9" customHeight="1">
      <c r="A11" s="10">
        <v>1</v>
      </c>
      <c r="B11" s="10">
        <v>2</v>
      </c>
      <c r="C11" s="10">
        <v>3</v>
      </c>
      <c r="D11" s="287">
        <v>4</v>
      </c>
      <c r="E11" s="319">
        <v>5</v>
      </c>
      <c r="F11" s="315">
        <v>6</v>
      </c>
      <c r="G11" s="315">
        <v>7</v>
      </c>
      <c r="H11" s="315">
        <v>8</v>
      </c>
      <c r="I11" s="315">
        <v>9</v>
      </c>
      <c r="J11" s="315">
        <v>10</v>
      </c>
      <c r="K11" s="315">
        <v>11</v>
      </c>
      <c r="L11" s="315">
        <v>12</v>
      </c>
      <c r="M11" s="315">
        <v>13</v>
      </c>
      <c r="N11" s="315">
        <v>14</v>
      </c>
      <c r="O11" s="315">
        <v>15</v>
      </c>
      <c r="P11" s="316">
        <v>16</v>
      </c>
      <c r="Q11" s="317">
        <v>17</v>
      </c>
      <c r="R11" s="315">
        <v>18</v>
      </c>
      <c r="S11" s="315">
        <v>19</v>
      </c>
      <c r="T11" s="315">
        <v>20</v>
      </c>
      <c r="U11" s="315">
        <v>21</v>
      </c>
      <c r="V11" s="320">
        <v>22</v>
      </c>
      <c r="W11" s="319">
        <v>23</v>
      </c>
      <c r="X11" s="315">
        <v>24</v>
      </c>
      <c r="Y11" s="315">
        <v>25</v>
      </c>
      <c r="Z11" s="315">
        <v>26</v>
      </c>
      <c r="AA11" s="318">
        <v>27</v>
      </c>
      <c r="AB11" s="314">
        <v>28</v>
      </c>
      <c r="AC11" s="315">
        <v>29</v>
      </c>
      <c r="AD11" s="315">
        <v>30</v>
      </c>
      <c r="AE11" s="315">
        <v>31</v>
      </c>
      <c r="AF11" s="315">
        <v>32</v>
      </c>
      <c r="AG11" s="320">
        <v>33</v>
      </c>
      <c r="AH11" s="317">
        <v>34</v>
      </c>
      <c r="AI11" s="315">
        <v>35</v>
      </c>
      <c r="AJ11" s="315">
        <v>36</v>
      </c>
      <c r="AK11" s="315">
        <v>37</v>
      </c>
      <c r="AL11" s="315">
        <v>38</v>
      </c>
      <c r="AM11" s="315">
        <v>39</v>
      </c>
      <c r="AN11" s="315">
        <v>40</v>
      </c>
      <c r="AO11" s="10">
        <v>41</v>
      </c>
      <c r="AP11" s="10">
        <v>42</v>
      </c>
      <c r="AQ11" s="10">
        <v>43</v>
      </c>
      <c r="AR11" s="28"/>
      <c r="AT11" s="28"/>
      <c r="AU11" s="28"/>
      <c r="AV11" s="28"/>
      <c r="AW11" s="28"/>
      <c r="AX11" s="28"/>
      <c r="AY11" s="28"/>
    </row>
    <row r="12" spans="1:51" ht="12" customHeight="1">
      <c r="A12" s="11" t="s">
        <v>221</v>
      </c>
      <c r="B12" s="200" t="s">
        <v>392</v>
      </c>
      <c r="C12" s="75">
        <f>E12+Q12+W12+AB12+AH12+AL12+AO12</f>
        <v>119</v>
      </c>
      <c r="D12" s="75">
        <f>F12+R12+X12+AC12+AI12+AM12+AP12</f>
        <v>39</v>
      </c>
      <c r="E12" s="289">
        <v>57</v>
      </c>
      <c r="F12" s="77">
        <v>18</v>
      </c>
      <c r="G12" s="76">
        <f t="shared" ref="G12:G19" si="0">E12-SUM(H12:M12)</f>
        <v>35</v>
      </c>
      <c r="H12" s="77">
        <v>5</v>
      </c>
      <c r="I12" s="77">
        <v>8</v>
      </c>
      <c r="J12" s="77">
        <v>5</v>
      </c>
      <c r="K12" s="77">
        <v>3</v>
      </c>
      <c r="L12" s="77"/>
      <c r="M12" s="77">
        <v>1</v>
      </c>
      <c r="N12" s="77">
        <v>32</v>
      </c>
      <c r="O12" s="77">
        <v>5</v>
      </c>
      <c r="P12" s="301">
        <v>14</v>
      </c>
      <c r="Q12" s="330">
        <v>6</v>
      </c>
      <c r="R12" s="77">
        <v>5</v>
      </c>
      <c r="S12" s="77">
        <v>4</v>
      </c>
      <c r="T12" s="77"/>
      <c r="U12" s="77"/>
      <c r="V12" s="290">
        <v>2</v>
      </c>
      <c r="W12" s="298">
        <v>7</v>
      </c>
      <c r="X12" s="77">
        <v>4</v>
      </c>
      <c r="Y12" s="77">
        <v>5</v>
      </c>
      <c r="Z12" s="77"/>
      <c r="AA12" s="295">
        <v>2</v>
      </c>
      <c r="AB12" s="330">
        <v>11</v>
      </c>
      <c r="AC12" s="77">
        <v>2</v>
      </c>
      <c r="AD12" s="77"/>
      <c r="AE12" s="77">
        <v>3</v>
      </c>
      <c r="AF12" s="77"/>
      <c r="AG12" s="290">
        <v>3</v>
      </c>
      <c r="AH12" s="298">
        <f>AJ12+AK12</f>
        <v>0</v>
      </c>
      <c r="AI12" s="77"/>
      <c r="AJ12" s="77"/>
      <c r="AK12" s="77"/>
      <c r="AL12" s="148">
        <v>21</v>
      </c>
      <c r="AM12" s="77">
        <v>10</v>
      </c>
      <c r="AN12" s="77">
        <v>12</v>
      </c>
      <c r="AO12" s="148">
        <v>17</v>
      </c>
      <c r="AP12" s="77"/>
      <c r="AQ12" s="77">
        <v>59</v>
      </c>
      <c r="AR12" s="28"/>
      <c r="AS12" s="329" t="str">
        <f>IF(F12&gt;E12,"Klaida! Negali būti moterų daugiau nei iš viso buvo trenerių/AM specialistų!",IF(H12+I12+J12+K12+L12+M12&gt;E12,"Klaida! Negali būti daugiau kvalifikacinių kategorijų nei iš viso buvo trenerių/AM specialistų!",IF(N12+O12+P12&gt;E12,"Klaida! Negali būti išsilavinimų, veklos leidimų ir t.t. daugiau negu buvo trenerių/AM specialistų!",IF(AI12&gt;AH12,"Klaida! Negali būti daugiau moterų nei iš viso buvo fizinio ugdymo mokytojų, dėstytojų, lektorių!",IF(AM12&gt;AL12,"Klaida! Negali būti daugiau moterų nei iš viso buvo sporto vadybininkų!",IF(AP12&gt;AO12,"Klaida! Negali būti daugiau moterų nei iš viso buvo kitų darbuotojų!",IF(R12&gt;Q12,"Klaida! Negali būti moterų daugiau nei iš viso buvo AM sporto instruktorių!",IF(S12+T12+U12+V12&gt;Q12,"Klaida! Negali būti išsilavinimų, veklos leidimų ir t.t. daugiau negu AM spoto instruktorių!",IF(X12&gt;W12,"Klaida! Negali būti moterų daugiau nei iš viso buvo FA specialistų!",IF(Y12+Z12+AA12&gt;W12,"Klaida! Negali būti išsilavinimų, veklos leidimų ir t.t. daugiau negu buvo FA specialistų!",IF(AC12&gt;AB12,"Klaida! Negali būti moterų daugiau nei iš viso buvo FA instruktorių!",IF(AD12+AE12+AF12+AG12&gt;AB12,"Klaida! Negali būti išsilavinimų, veklos leidimų ir t.t. daugiau negu buvo FA instruktorių!",IF(AJ12+AK12&gt;AH12,"Klaida! Negali būti išsilavinimų arba veklos leidimų daugiau nei iš viso buvo fizinio ugdymo mokytojų, dėstytojų, lektorių!",IF(AN12&gt;AL12,"Klaida! Negali būti išsilavinimų daugiau negu sporto vadybininkų!",""))))))))))))))</f>
        <v/>
      </c>
      <c r="AT12" s="28"/>
      <c r="AU12" s="28"/>
      <c r="AV12" s="28"/>
      <c r="AW12" s="28"/>
      <c r="AX12" s="28"/>
      <c r="AY12" s="28"/>
    </row>
    <row r="13" spans="1:51" ht="12" customHeight="1">
      <c r="A13" s="11" t="s">
        <v>222</v>
      </c>
      <c r="B13" s="201" t="s">
        <v>358</v>
      </c>
      <c r="C13" s="75">
        <f t="shared" ref="C13:C19" si="1">E13+Q13+W13+AB13+AH13+AL13+AO13</f>
        <v>213</v>
      </c>
      <c r="D13" s="75">
        <f t="shared" ref="D13:D23" si="2">F13+R13+X13+AC13+AI13+AM13+AP13</f>
        <v>46</v>
      </c>
      <c r="E13" s="289">
        <v>72</v>
      </c>
      <c r="F13" s="77">
        <v>18</v>
      </c>
      <c r="G13" s="76">
        <f t="shared" si="0"/>
        <v>59</v>
      </c>
      <c r="H13" s="77">
        <v>7</v>
      </c>
      <c r="I13" s="77">
        <v>2</v>
      </c>
      <c r="J13" s="77">
        <v>1</v>
      </c>
      <c r="K13" s="77"/>
      <c r="L13" s="77">
        <v>2</v>
      </c>
      <c r="M13" s="77">
        <v>1</v>
      </c>
      <c r="N13" s="77">
        <v>43</v>
      </c>
      <c r="O13" s="77"/>
      <c r="P13" s="301">
        <v>3</v>
      </c>
      <c r="Q13" s="330">
        <v>11</v>
      </c>
      <c r="R13" s="77"/>
      <c r="S13" s="77">
        <v>3</v>
      </c>
      <c r="T13" s="77">
        <v>2</v>
      </c>
      <c r="U13" s="77">
        <v>1</v>
      </c>
      <c r="V13" s="290"/>
      <c r="W13" s="298">
        <v>31</v>
      </c>
      <c r="X13" s="77">
        <v>16</v>
      </c>
      <c r="Y13" s="77">
        <v>25</v>
      </c>
      <c r="Z13" s="77">
        <v>2</v>
      </c>
      <c r="AA13" s="295">
        <v>2</v>
      </c>
      <c r="AB13" s="330">
        <v>5</v>
      </c>
      <c r="AC13" s="77"/>
      <c r="AD13" s="77">
        <v>2</v>
      </c>
      <c r="AE13" s="77"/>
      <c r="AF13" s="77">
        <v>3</v>
      </c>
      <c r="AG13" s="290"/>
      <c r="AH13" s="298">
        <f>AJ13+AK13</f>
        <v>0</v>
      </c>
      <c r="AI13" s="77"/>
      <c r="AJ13" s="77"/>
      <c r="AK13" s="77"/>
      <c r="AL13" s="148">
        <v>34</v>
      </c>
      <c r="AM13" s="77">
        <v>12</v>
      </c>
      <c r="AN13" s="77">
        <v>18</v>
      </c>
      <c r="AO13" s="148">
        <v>60</v>
      </c>
      <c r="AP13" s="77"/>
      <c r="AQ13" s="77">
        <v>121</v>
      </c>
      <c r="AR13" s="28"/>
      <c r="AS13" s="329" t="str">
        <f>IF(F13&gt;E13,"Klaida! Negali būti moterų daugiau nei iš viso buvo trenerių/AM specialistų!",IF(H13+I13+J13+K13+L13+M13&gt;E13,"Klaida! Negali būti daugiau kvalifikacinių kategorijų nei iš viso buvo trenerių/AM specialistų!",IF(N13+O13+P13&gt;E13,"Klaida! Negali būti išsilavinimų, veklos leidimų ir t.t. daugiau negu buvo trenerių/AM specialistų!",IF(AI13&gt;AH13,"Klaida! Negali būti daugiau moterų nei iš viso buvo fizinio ugdymo mokytojų, dėstytojų, lektorių!",IF(AM13&gt;AL13,"Klaida! Negali būti daugiau moterų nei iš viso buvo sporto vadybininkų!",IF(AP13&gt;AO13,"Klaida! Negali būti daugiau moterų nei iš viso buvo kitų darbuotojų!",IF(R13&gt;Q13,"Klaida! Negali būti moterų daugiau nei iš viso buvo AM sporto instruktorių!",IF(S13+T13+U13+V13&gt;Q13,"Klaida! Negali būti išsilavinimų, veklos leidimų ir t.t. daugiau negu AM spoto instruktorių!",IF(X13&gt;W13,"Klaida! Negali būti moterų daugiau nei iš viso buvo FA specialistų!",IF(Y13+Z13+AA13&gt;W13,"Klaida! Negali būti išsilavinimų, veklos leidimų ir t.t. daugiau negu buvo FA specialistų!",IF(AC13&gt;AB13,"Klaida! Negali būti moterų daugiau nei iš viso buvo FA instruktorių!",IF(AD13+AE13+AF13+AG13&gt;AB13,"Klaida! Negali būti išsilavinimų, veklos leidimų ir t.t. daugiau negu buvo FA instruktorių!",IF(AJ13+AK13&gt;AH13,"Klaida! Negali būti išsilavinimų arba veklos leidimų daugiau nei iš viso buvo fizinio ugdymo mokytojų, dėstytojų, lektorių!",IF(AN13&gt;AL13,"Klaida! Negali būti išsilavinimų daugiau negu sporto vadybininkų!",""))))))))))))))</f>
        <v/>
      </c>
      <c r="AT13" s="28"/>
      <c r="AU13" s="28"/>
      <c r="AV13" s="28"/>
      <c r="AW13" s="28"/>
      <c r="AX13" s="28"/>
      <c r="AY13" s="28"/>
    </row>
    <row r="14" spans="1:51" ht="30.75" customHeight="1">
      <c r="A14" s="11" t="s">
        <v>223</v>
      </c>
      <c r="B14" s="200" t="s">
        <v>393</v>
      </c>
      <c r="C14" s="75">
        <f t="shared" si="1"/>
        <v>0</v>
      </c>
      <c r="D14" s="75">
        <f t="shared" si="2"/>
        <v>0</v>
      </c>
      <c r="E14" s="289"/>
      <c r="F14" s="77"/>
      <c r="G14" s="76">
        <f t="shared" si="0"/>
        <v>0</v>
      </c>
      <c r="H14" s="77"/>
      <c r="I14" s="77"/>
      <c r="J14" s="77"/>
      <c r="K14" s="77"/>
      <c r="L14" s="77"/>
      <c r="M14" s="77"/>
      <c r="N14" s="77"/>
      <c r="O14" s="77"/>
      <c r="P14" s="301"/>
      <c r="Q14" s="330">
        <f t="shared" ref="Q14:Q16" si="3">S14+T14+U14+V14</f>
        <v>0</v>
      </c>
      <c r="R14" s="77"/>
      <c r="S14" s="77"/>
      <c r="T14" s="77"/>
      <c r="U14" s="77"/>
      <c r="V14" s="290"/>
      <c r="W14" s="298">
        <f t="shared" ref="W14:W16" si="4">Y14+Z14+AA14</f>
        <v>0</v>
      </c>
      <c r="X14" s="77"/>
      <c r="Y14" s="77"/>
      <c r="Z14" s="77"/>
      <c r="AA14" s="295"/>
      <c r="AB14" s="330">
        <f t="shared" ref="AB14:AB16" si="5">AD14+AE14+AF14+AG14</f>
        <v>0</v>
      </c>
      <c r="AC14" s="77"/>
      <c r="AD14" s="77"/>
      <c r="AE14" s="77"/>
      <c r="AF14" s="77"/>
      <c r="AG14" s="290"/>
      <c r="AH14" s="298">
        <f>AJ14+AK14</f>
        <v>0</v>
      </c>
      <c r="AI14" s="77"/>
      <c r="AJ14" s="77"/>
      <c r="AK14" s="77"/>
      <c r="AL14" s="148">
        <f>AN14</f>
        <v>0</v>
      </c>
      <c r="AM14" s="77"/>
      <c r="AN14" s="77"/>
      <c r="AO14" s="148">
        <f>AP14</f>
        <v>0</v>
      </c>
      <c r="AP14" s="77"/>
      <c r="AQ14" s="77"/>
      <c r="AR14" s="28"/>
      <c r="AS14" s="329" t="str">
        <f t="shared" ref="AS14:AS15" si="6">IF(F14&gt;E14,"Klaida! Negali būti moterų daugiau nei iš viso buvo trenerių/AM specialistų!",IF(H14+I14+J14+K14+L14+M14&gt;E14,"Klaida! Negali būti daugiau kvalifikacinių kategorijų nei iš viso buvo trenerių/AM specialistų!",IF(N14+O14+P14&gt;E14,"Klaida! Negali būti išsilavinimų, veklos leidimų ir t.t. daugiau negu buvo trenerių/AM specialistų!",IF(AI14&gt;AH14,"Klaida! Negali būti daugiau moterų nei iš viso buvo fizinio ugdymo mokytojų, dėstytojų, lektorių!",IF(AM14&gt;AL14,"Klaida! Negali būti daugiau moterų nei iš viso buvo sporto vadybininkų!",IF(AP14&gt;AO14,"Klaida! Negali būti daugiau moterų nei iš viso buvo kitų darbuotojų!",IF(R14&gt;Q14,"Klaida! Negali būti moterų daugiau nei iš viso buvo AM sporto instruktorių!",IF(S14+T14+U14+V14&gt;Q14,"Klaida! Negali būti išsilavinimų, veklos leidimų ir t.t. daugiau negu AM spoto instruktorių!",IF(X14&gt;W14,"Klaida! Negali būti moterų daugiau nei iš viso buvo FA specialistų!",IF(Y14+Z14+AA14&gt;W14,"Klaida! Negali būti išsilavinimų, veklos leidimų ir t.t. daugiau negu buvo FA specialistų!",IF(AC14&gt;AB14,"Klaida! Negali būti moterų daugiau nei iš viso buvo FA instruktorių!",IF(AD14+AE14+AF14+AG14&gt;AB14,"Klaida! Negali būti išsilavinimų, veklos leidimų ir t.t. daugiau negu buvo FA instruktorių!",IF(AJ14+AK14&gt;AH14,"Klaida! Negali būti išsilavinimų arba veklos leidimų daugiau nei iš viso buvo fizinio ugdymo mokytojų, dėstytojų, lektorių!",IF(AN14&gt;AL14,"Klaida! Negali būti išsilavinimų daugiau negu sporto vadybininkų!",""))))))))))))))</f>
        <v/>
      </c>
      <c r="AT14" s="28"/>
      <c r="AU14" s="28"/>
      <c r="AV14" s="28"/>
      <c r="AW14" s="28"/>
      <c r="AX14" s="28"/>
      <c r="AY14" s="28"/>
    </row>
    <row r="15" spans="1:51" ht="12.75" customHeight="1">
      <c r="A15" s="11" t="s">
        <v>360</v>
      </c>
      <c r="B15" s="200" t="s">
        <v>361</v>
      </c>
      <c r="C15" s="75">
        <f t="shared" si="1"/>
        <v>0</v>
      </c>
      <c r="D15" s="75">
        <f t="shared" si="2"/>
        <v>0</v>
      </c>
      <c r="E15" s="289"/>
      <c r="F15" s="77"/>
      <c r="G15" s="76">
        <f t="shared" si="0"/>
        <v>0</v>
      </c>
      <c r="H15" s="77"/>
      <c r="I15" s="77"/>
      <c r="J15" s="77"/>
      <c r="K15" s="77"/>
      <c r="L15" s="77"/>
      <c r="M15" s="77"/>
      <c r="N15" s="77"/>
      <c r="O15" s="77"/>
      <c r="P15" s="301"/>
      <c r="Q15" s="330">
        <f t="shared" si="3"/>
        <v>0</v>
      </c>
      <c r="R15" s="77"/>
      <c r="S15" s="77"/>
      <c r="T15" s="77"/>
      <c r="U15" s="77"/>
      <c r="V15" s="290"/>
      <c r="W15" s="298">
        <f t="shared" si="4"/>
        <v>0</v>
      </c>
      <c r="X15" s="77"/>
      <c r="Y15" s="77"/>
      <c r="Z15" s="77"/>
      <c r="AA15" s="295"/>
      <c r="AB15" s="330">
        <f t="shared" si="5"/>
        <v>0</v>
      </c>
      <c r="AC15" s="77"/>
      <c r="AD15" s="77"/>
      <c r="AE15" s="77"/>
      <c r="AF15" s="77"/>
      <c r="AG15" s="290"/>
      <c r="AH15" s="298">
        <f>AJ15+AK15</f>
        <v>0</v>
      </c>
      <c r="AI15" s="77"/>
      <c r="AJ15" s="77"/>
      <c r="AK15" s="77"/>
      <c r="AL15" s="148">
        <f>AN15</f>
        <v>0</v>
      </c>
      <c r="AM15" s="77"/>
      <c r="AN15" s="77"/>
      <c r="AO15" s="148">
        <f t="shared" ref="AO15:AO16" si="7">AP15</f>
        <v>0</v>
      </c>
      <c r="AP15" s="77"/>
      <c r="AQ15" s="77"/>
      <c r="AR15" s="28"/>
      <c r="AS15" s="329" t="str">
        <f t="shared" si="6"/>
        <v/>
      </c>
      <c r="AT15" s="28"/>
      <c r="AU15" s="28"/>
      <c r="AV15" s="28"/>
      <c r="AW15" s="28"/>
      <c r="AX15" s="28"/>
      <c r="AY15" s="28"/>
    </row>
    <row r="16" spans="1:51" ht="30.75" customHeight="1">
      <c r="A16" s="11" t="s">
        <v>362</v>
      </c>
      <c r="B16" s="200" t="s">
        <v>363</v>
      </c>
      <c r="C16" s="75">
        <f t="shared" si="1"/>
        <v>0</v>
      </c>
      <c r="D16" s="75">
        <f t="shared" si="2"/>
        <v>0</v>
      </c>
      <c r="E16" s="289"/>
      <c r="F16" s="77"/>
      <c r="G16" s="76">
        <f t="shared" si="0"/>
        <v>0</v>
      </c>
      <c r="H16" s="77"/>
      <c r="I16" s="77"/>
      <c r="J16" s="77"/>
      <c r="K16" s="77"/>
      <c r="L16" s="77"/>
      <c r="M16" s="77"/>
      <c r="N16" s="77"/>
      <c r="O16" s="77"/>
      <c r="P16" s="301"/>
      <c r="Q16" s="330">
        <f t="shared" si="3"/>
        <v>0</v>
      </c>
      <c r="R16" s="77"/>
      <c r="S16" s="77"/>
      <c r="T16" s="77"/>
      <c r="U16" s="77"/>
      <c r="V16" s="290"/>
      <c r="W16" s="298">
        <f t="shared" si="4"/>
        <v>0</v>
      </c>
      <c r="X16" s="77"/>
      <c r="Y16" s="77"/>
      <c r="Z16" s="77"/>
      <c r="AA16" s="295"/>
      <c r="AB16" s="330">
        <f t="shared" si="5"/>
        <v>0</v>
      </c>
      <c r="AC16" s="77"/>
      <c r="AD16" s="77"/>
      <c r="AE16" s="77"/>
      <c r="AF16" s="77"/>
      <c r="AG16" s="290"/>
      <c r="AH16" s="298">
        <f>AJ16+AK16</f>
        <v>0</v>
      </c>
      <c r="AI16" s="77"/>
      <c r="AJ16" s="77"/>
      <c r="AK16" s="77"/>
      <c r="AL16" s="148">
        <f>AN16</f>
        <v>0</v>
      </c>
      <c r="AM16" s="77"/>
      <c r="AN16" s="77"/>
      <c r="AO16" s="148">
        <f t="shared" si="7"/>
        <v>0</v>
      </c>
      <c r="AP16" s="77"/>
      <c r="AQ16" s="77"/>
      <c r="AR16" s="28"/>
      <c r="AS16" s="329" t="str">
        <f>IF(F16&gt;E16,"Klaida! Negali būti moterų daugiau nei iš viso buvo trenerių/AM specialistų!",IF(H16+I16+J16+K16+L16+M16&gt;E16,"Klaida! Negali būti daugiau kvalifikacinių kategorijų nei iš viso buvo trenerių/AM specialistų!",IF(N16+O16+P16&gt;E16,"Klaida! Negali būti išsilavinimų, veklos leidimų ir t.t. daugiau negu buvo trenerių/AM specialistų!",IF(AI16&gt;AH16,"Klaida! Negali būti daugiau moterų nei iš viso buvo fizinio ugdymo mokytojų, dėstytojų, lektorių!",IF(AM16&gt;AL16,"Klaida! Negali būti daugiau moterų nei iš viso buvo sporto vadybininkų!",IF(AP16&gt;AO16,"Klaida! Negali būti daugiau moterų nei iš viso buvo kitų darbuotojų!",IF(R16&gt;Q16,"Klaida! Negali būti moterų daugiau nei iš viso buvo AM sporto instruktorių!",IF(S16+T16+U16+V16&gt;Q16,"Klaida! Negali būti išsilavinimų, veklos leidimų ir t.t. daugiau negu AM spoto instruktorių!",IF(X16&gt;W16,"Klaida! Negali būti moterų daugiau nei iš viso buvo FA specialistų!",IF(Y16+Z16+AA16&gt;W16,"Klaida! Negali būti išsilavinimų, veklos leidimų ir t.t. daugiau negu buvo FA specialistų!",IF(AC16&gt;AB16,"Klaida! Negali būti moterų daugiau nei iš viso buvo FA instruktorių!",IF(AD16+AE16+AF16+AG16&gt;AB16,"Klaida! Negali būti išsilavinimų, veklos leidimų ir t.t. daugiau negu buvo FA instruktorių!",IF(AJ16+AK16&gt;AH16,"Klaida! Negali būti išsilavinimų arba veklos leidimų daugiau nei iš viso buvo fizinio ugdymo mokytojų, dėstytojų, lektorių!",IF(AN16&gt;AL16,"Klaida! Negali būti išsilavinimų daugiau negu sporto vadybininkų!",""))))))))))))))</f>
        <v/>
      </c>
      <c r="AT16" s="28"/>
      <c r="AU16" s="28"/>
      <c r="AV16" s="28"/>
      <c r="AW16" s="28"/>
      <c r="AX16" s="28"/>
      <c r="AY16" s="28"/>
    </row>
    <row r="17" spans="1:51" ht="13.5" customHeight="1">
      <c r="A17" s="11" t="s">
        <v>364</v>
      </c>
      <c r="B17" s="200" t="s">
        <v>97</v>
      </c>
      <c r="C17" s="75">
        <f t="shared" si="1"/>
        <v>259</v>
      </c>
      <c r="D17" s="75">
        <f t="shared" si="2"/>
        <v>121</v>
      </c>
      <c r="E17" s="333">
        <f>SUC1_Treneriai!C143</f>
        <v>116</v>
      </c>
      <c r="F17" s="211">
        <f>SUC1_Treneriai!D143</f>
        <v>51</v>
      </c>
      <c r="G17" s="76">
        <f>E17-SUM(H17:M17)</f>
        <v>25</v>
      </c>
      <c r="H17" s="211">
        <f>SUC1_Treneriai!F143</f>
        <v>3</v>
      </c>
      <c r="I17" s="211">
        <f>SUC1_Treneriai!G143</f>
        <v>34</v>
      </c>
      <c r="J17" s="211">
        <f>SUC1_Treneriai!H143</f>
        <v>29</v>
      </c>
      <c r="K17" s="211">
        <f>SUC1_Treneriai!I143</f>
        <v>15</v>
      </c>
      <c r="L17" s="211">
        <f>SUC1_Treneriai!J143</f>
        <v>8</v>
      </c>
      <c r="M17" s="211">
        <f>SUC1_Treneriai!K143</f>
        <v>2</v>
      </c>
      <c r="N17" s="211">
        <f>SUC1_Treneriai!L143</f>
        <v>98</v>
      </c>
      <c r="O17" s="211">
        <f>SUC1_Treneriai!M143</f>
        <v>1</v>
      </c>
      <c r="P17" s="296">
        <f>SUC1_Treneriai!N143</f>
        <v>15</v>
      </c>
      <c r="Q17" s="324">
        <f>SUC1_Treneriai!O143</f>
        <v>1</v>
      </c>
      <c r="R17" s="211">
        <f>SUC1_Treneriai!P143</f>
        <v>0</v>
      </c>
      <c r="S17" s="211">
        <f>SUC1_Treneriai!Q143</f>
        <v>1</v>
      </c>
      <c r="T17" s="211">
        <f>SUC1_Treneriai!R143</f>
        <v>0</v>
      </c>
      <c r="U17" s="211">
        <f>SUC1_Treneriai!S143</f>
        <v>0</v>
      </c>
      <c r="V17" s="291">
        <f>SUC1_Treneriai!T143</f>
        <v>0</v>
      </c>
      <c r="W17" s="300">
        <f>SUC1_Treneriai!U143</f>
        <v>0</v>
      </c>
      <c r="X17" s="211">
        <f>SUC1_Treneriai!V143</f>
        <v>0</v>
      </c>
      <c r="Y17" s="211">
        <f>SUC1_Treneriai!W143</f>
        <v>0</v>
      </c>
      <c r="Z17" s="211">
        <f>SUC1_Treneriai!X143</f>
        <v>0</v>
      </c>
      <c r="AA17" s="296">
        <f>SUC1_Treneriai!Y143</f>
        <v>0</v>
      </c>
      <c r="AB17" s="324">
        <f>SUC1_Treneriai!Z143</f>
        <v>0</v>
      </c>
      <c r="AC17" s="211">
        <f>SUC1_Treneriai!AA143</f>
        <v>0</v>
      </c>
      <c r="AD17" s="211">
        <f>SUC1_Treneriai!AB143</f>
        <v>0</v>
      </c>
      <c r="AE17" s="211">
        <f>SUC1_Treneriai!AC143</f>
        <v>0</v>
      </c>
      <c r="AF17" s="211">
        <f>SUC1_Treneriai!AD143</f>
        <v>0</v>
      </c>
      <c r="AG17" s="291">
        <f>SUC1_Treneriai!AE143</f>
        <v>0</v>
      </c>
      <c r="AH17" s="299"/>
      <c r="AI17" s="79"/>
      <c r="AJ17" s="79"/>
      <c r="AK17" s="79"/>
      <c r="AL17" s="211">
        <f>'SUC1_Kiti duom.'!E10</f>
        <v>76</v>
      </c>
      <c r="AM17" s="211">
        <f>'SUC1_Kiti duom.'!F10</f>
        <v>27</v>
      </c>
      <c r="AN17" s="211">
        <f>'SUC1_Kiti duom.'!G10</f>
        <v>3</v>
      </c>
      <c r="AO17" s="211">
        <f>'SUC1_Kiti duom.'!H10</f>
        <v>66</v>
      </c>
      <c r="AP17" s="211">
        <f>'SUC1_Kiti duom.'!I10</f>
        <v>43</v>
      </c>
      <c r="AQ17" s="211">
        <f>SUC1_Treneriai!AF143</f>
        <v>52</v>
      </c>
      <c r="AR17" s="28"/>
      <c r="AS17" s="329" t="str">
        <f>IF(F17&gt;E17,"Klaida! Negali būti moterų daugiau nei iš viso buvo trenerių/AM specialistų!",IF(H17+I17+J17+K17+L17+M17&gt;E17,"Klaida! Negali būti daugiau kvalifikacinių kategorijų nei iš viso buvo trenerių/AM specialistų!",IF(N17+O17+P17&gt;E17,"Klaida! Negali būti išsilavinimų, veklos leidimų ir t.t. daugiau negu buvo trenerių/AM specialistų!",IF(AI17&gt;AH17,"Klaida! Negali būti daugiau moterų nei iš viso buvo fizinio ugdymo mokytojų, dėstytojų, lektorių!",IF(AM17&gt;AL17,"Klaida! Negali būti daugiau moterų nei iš viso buvo sporto vadybininkų!",IF(AP17&gt;AO17,"Klaida! Negali būti daugiau moterų nei iš viso buvo kitų darbuotojų!",IF(R17&gt;Q17,"Klaida! Negali būti moterų daugiau nei iš viso buvo AM sporto instruktorių!",IF(S17+T17+U17+V17&gt;Q17,"Klaida! Negali būti išsilavinimų, veklos leidimų ir t.t. daugiau negu AM spoto instruktorių!",IF(X17&gt;W17,"Klaida! Negali būti moterų daugiau nei iš viso buvo FA specialistų!",IF(Y17+Z17+AA17&gt;W17,"Klaida! Negali būti išsilavinimų, veklos leidimų ir t.t. daugiau negu buvo FA specialistų!",IF(AC17&gt;AB17,"Klaida! Negali būti moterų daugiau nei iš viso buvo FA instruktorių!",IF(AD17+AE17+AF17+AG17&gt;AB17,"Klaida! Negali būti išsilavinimų, veklos leidimų ir t.t. daugiau negu buvo FA instruktorių!",IF(AJ17+AK17&gt;AH17,"Klaida! Negali būti išsilavinimų arba veklos leidimų daugiau nei iš viso buvo fizinio ugdymo mokytojų, dėstytojų, lektorių!",IF(AN17&gt;AL17,"Klaida! Negali būti išsilavinimų daugiau negu sporto vadybininkų!",""))))))))))))))</f>
        <v/>
      </c>
      <c r="AT17" s="28"/>
      <c r="AU17" s="28"/>
      <c r="AV17" s="28"/>
      <c r="AW17" s="28"/>
      <c r="AX17" s="28"/>
      <c r="AY17" s="28"/>
    </row>
    <row r="18" spans="1:51" ht="13.5" customHeight="1">
      <c r="A18" s="11" t="s">
        <v>365</v>
      </c>
      <c r="B18" s="200" t="s">
        <v>98</v>
      </c>
      <c r="C18" s="75">
        <f t="shared" si="1"/>
        <v>0</v>
      </c>
      <c r="D18" s="75">
        <f t="shared" si="2"/>
        <v>0</v>
      </c>
      <c r="E18" s="333">
        <f>SUC1_Treneriai!C144</f>
        <v>0</v>
      </c>
      <c r="F18" s="211">
        <f>SUC1_Treneriai!D144</f>
        <v>0</v>
      </c>
      <c r="G18" s="76">
        <f t="shared" si="0"/>
        <v>0</v>
      </c>
      <c r="H18" s="211">
        <f>SUC1_Treneriai!F144</f>
        <v>0</v>
      </c>
      <c r="I18" s="211">
        <f>SUC1_Treneriai!G144</f>
        <v>0</v>
      </c>
      <c r="J18" s="211">
        <f>SUC1_Treneriai!H144</f>
        <v>0</v>
      </c>
      <c r="K18" s="211">
        <f>SUC1_Treneriai!I144</f>
        <v>0</v>
      </c>
      <c r="L18" s="211">
        <f>SUC1_Treneriai!J144</f>
        <v>0</v>
      </c>
      <c r="M18" s="211">
        <f>SUC1_Treneriai!K144</f>
        <v>0</v>
      </c>
      <c r="N18" s="211">
        <f>SUC1_Treneriai!L144</f>
        <v>0</v>
      </c>
      <c r="O18" s="211">
        <f>SUC1_Treneriai!M144</f>
        <v>0</v>
      </c>
      <c r="P18" s="296">
        <f>SUC1_Treneriai!N144</f>
        <v>0</v>
      </c>
      <c r="Q18" s="324">
        <f>SUC1_Treneriai!O144</f>
        <v>0</v>
      </c>
      <c r="R18" s="211">
        <f>SUC1_Treneriai!P144</f>
        <v>0</v>
      </c>
      <c r="S18" s="211">
        <f>SUC1_Treneriai!Q144</f>
        <v>0</v>
      </c>
      <c r="T18" s="211">
        <f>SUC1_Treneriai!R144</f>
        <v>0</v>
      </c>
      <c r="U18" s="211">
        <f>SUC1_Treneriai!S144</f>
        <v>0</v>
      </c>
      <c r="V18" s="291">
        <f>SUC1_Treneriai!T144</f>
        <v>0</v>
      </c>
      <c r="W18" s="300">
        <f>SUC1_Treneriai!U144</f>
        <v>0</v>
      </c>
      <c r="X18" s="211">
        <f>SUC1_Treneriai!V144</f>
        <v>0</v>
      </c>
      <c r="Y18" s="211">
        <f>SUC1_Treneriai!W144</f>
        <v>0</v>
      </c>
      <c r="Z18" s="211">
        <f>SUC1_Treneriai!X144</f>
        <v>0</v>
      </c>
      <c r="AA18" s="296">
        <f>SUC1_Treneriai!Y144</f>
        <v>0</v>
      </c>
      <c r="AB18" s="324">
        <f>SUC1_Treneriai!Z144</f>
        <v>0</v>
      </c>
      <c r="AC18" s="211">
        <f>SUC1_Treneriai!AA144</f>
        <v>0</v>
      </c>
      <c r="AD18" s="211">
        <f>SUC1_Treneriai!AB144</f>
        <v>0</v>
      </c>
      <c r="AE18" s="211">
        <f>SUC1_Treneriai!AC144</f>
        <v>0</v>
      </c>
      <c r="AF18" s="211">
        <f>SUC1_Treneriai!AD144</f>
        <v>0</v>
      </c>
      <c r="AG18" s="291">
        <f>SUC1_Treneriai!AE144</f>
        <v>0</v>
      </c>
      <c r="AH18" s="299"/>
      <c r="AI18" s="79"/>
      <c r="AJ18" s="79"/>
      <c r="AK18" s="79"/>
      <c r="AL18" s="211">
        <f>'SUC1_Kiti duom.'!E11</f>
        <v>0</v>
      </c>
      <c r="AM18" s="211">
        <f>'SUC1_Kiti duom.'!F11</f>
        <v>0</v>
      </c>
      <c r="AN18" s="211">
        <f>'SUC1_Kiti duom.'!G11</f>
        <v>0</v>
      </c>
      <c r="AO18" s="211">
        <f>'SUC1_Kiti duom.'!H11</f>
        <v>0</v>
      </c>
      <c r="AP18" s="211">
        <f>'SUC1_Kiti duom.'!I11</f>
        <v>0</v>
      </c>
      <c r="AQ18" s="211">
        <f>SUC1_Treneriai!AF144</f>
        <v>0</v>
      </c>
      <c r="AR18" s="28"/>
      <c r="AS18" s="329" t="str">
        <f>IF(F18&gt;E18,"Klaida! Negali būti moterų daugiau nei iš viso buvo trenerių/AM specialistų!",IF(H18+I18+J18+K18+L18+M18&gt;E18,"Klaida! Negali būti daugiau kvalifikacinių kategorijų nei iš viso buvo trenerių/AM specialistų!",IF(N18+O18+P18&gt;E18,"Klaida! Negali būti išsilavinimų, veklos leidimų ir t.t. daugiau negu buvo trenerių/AM specialistų!",IF(AI18&gt;AH18,"Klaida! Negali būti daugiau moterų nei iš viso buvo fizinio ugdymo mokytojų, dėstytojų, lektorių!",IF(AM18&gt;AL18,"Klaida! Negali būti daugiau moterų nei iš viso buvo sporto vadybininkų!",IF(AP18&gt;AO18,"Klaida! Negali būti daugiau moterų nei iš viso buvo kitų darbuotojų!",IF(R18&gt;Q18,"Klaida! Negali būti moterų daugiau nei iš viso buvo AM sporto instruktorių!",IF(S18+T18+U18+V18&gt;Q18,"Klaida! Negali būti išsilavinimų, veklos leidimų ir t.t. daugiau negu AM spoto instruktorių!",IF(X18&gt;W18,"Klaida! Negali būti moterų daugiau nei iš viso buvo FA specialistų!",IF(Y18+Z18+AA18&gt;W18,"Klaida! Negali būti išsilavinimų, veklos leidimų ir t.t. daugiau negu buvo FA specialistų!",IF(AC18&gt;AB18,"Klaida! Negali būti moterų daugiau nei iš viso buvo FA instruktorių!",IF(AD18+AE18+AF18+AG18&gt;AB18,"Klaida! Negali būti išsilavinimų, veklos leidimų ir t.t. daugiau negu buvo FA instruktorių!",IF(AJ18+AK18&gt;AH18,"Klaida! Negali būti išsilavinimų arba veklos leidimų daugiau nei iš viso buvo fizinio ugdymo mokytojų, dėstytojų, lektorių!",IF(AN18&gt;AL18,"Klaida! Negali būti išsilavinimų daugiau negu sporto vadybininkų!",""))))))))))))))</f>
        <v/>
      </c>
      <c r="AT18" s="28"/>
      <c r="AU18" s="28"/>
      <c r="AV18" s="28"/>
      <c r="AW18" s="28"/>
      <c r="AX18" s="28"/>
      <c r="AY18" s="28"/>
    </row>
    <row r="19" spans="1:51" ht="13.5" customHeight="1">
      <c r="A19" s="11" t="s">
        <v>366</v>
      </c>
      <c r="B19" s="200" t="s">
        <v>394</v>
      </c>
      <c r="C19" s="75">
        <f t="shared" si="1"/>
        <v>0</v>
      </c>
      <c r="D19" s="75">
        <f t="shared" si="2"/>
        <v>0</v>
      </c>
      <c r="E19" s="333">
        <f>SUC1_Treneriai!C145</f>
        <v>0</v>
      </c>
      <c r="F19" s="211">
        <f>SUC1_Treneriai!D145</f>
        <v>0</v>
      </c>
      <c r="G19" s="76">
        <f t="shared" si="0"/>
        <v>0</v>
      </c>
      <c r="H19" s="211">
        <f>SUC1_Treneriai!F145</f>
        <v>0</v>
      </c>
      <c r="I19" s="211">
        <f>SUC1_Treneriai!G145</f>
        <v>0</v>
      </c>
      <c r="J19" s="211">
        <f>SUC1_Treneriai!H145</f>
        <v>0</v>
      </c>
      <c r="K19" s="211">
        <f>SUC1_Treneriai!I145</f>
        <v>0</v>
      </c>
      <c r="L19" s="211">
        <f>SUC1_Treneriai!J145</f>
        <v>0</v>
      </c>
      <c r="M19" s="211">
        <f>SUC1_Treneriai!K145</f>
        <v>0</v>
      </c>
      <c r="N19" s="211">
        <f>SUC1_Treneriai!L145</f>
        <v>0</v>
      </c>
      <c r="O19" s="211">
        <f>SUC1_Treneriai!M145</f>
        <v>0</v>
      </c>
      <c r="P19" s="296">
        <f>SUC1_Treneriai!N145</f>
        <v>0</v>
      </c>
      <c r="Q19" s="324">
        <f>SUC1_Treneriai!O145</f>
        <v>0</v>
      </c>
      <c r="R19" s="211">
        <f>SUC1_Treneriai!P145</f>
        <v>0</v>
      </c>
      <c r="S19" s="211">
        <f>SUC1_Treneriai!Q145</f>
        <v>0</v>
      </c>
      <c r="T19" s="211">
        <f>SUC1_Treneriai!R145</f>
        <v>0</v>
      </c>
      <c r="U19" s="211">
        <f>SUC1_Treneriai!S145</f>
        <v>0</v>
      </c>
      <c r="V19" s="291">
        <f>SUC1_Treneriai!T145</f>
        <v>0</v>
      </c>
      <c r="W19" s="300">
        <f>SUC1_Treneriai!U145</f>
        <v>0</v>
      </c>
      <c r="X19" s="211">
        <f>SUC1_Treneriai!V145</f>
        <v>0</v>
      </c>
      <c r="Y19" s="211">
        <f>SUC1_Treneriai!W145</f>
        <v>0</v>
      </c>
      <c r="Z19" s="211">
        <f>SUC1_Treneriai!X145</f>
        <v>0</v>
      </c>
      <c r="AA19" s="296">
        <f>SUC1_Treneriai!Y145</f>
        <v>0</v>
      </c>
      <c r="AB19" s="324">
        <f>SUC1_Treneriai!Z145</f>
        <v>0</v>
      </c>
      <c r="AC19" s="211">
        <f>SUC1_Treneriai!AA145</f>
        <v>0</v>
      </c>
      <c r="AD19" s="211">
        <f>SUC1_Treneriai!AB145</f>
        <v>0</v>
      </c>
      <c r="AE19" s="211">
        <f>SUC1_Treneriai!AC145</f>
        <v>0</v>
      </c>
      <c r="AF19" s="211">
        <f>SUC1_Treneriai!AD145</f>
        <v>0</v>
      </c>
      <c r="AG19" s="291">
        <f>SUC1_Treneriai!AE145</f>
        <v>0</v>
      </c>
      <c r="AH19" s="299"/>
      <c r="AI19" s="79"/>
      <c r="AJ19" s="79"/>
      <c r="AK19" s="79"/>
      <c r="AL19" s="211">
        <f>'SUC1_Kiti duom.'!E12</f>
        <v>0</v>
      </c>
      <c r="AM19" s="211">
        <f>'SUC1_Kiti duom.'!F12</f>
        <v>0</v>
      </c>
      <c r="AN19" s="211">
        <f>'SUC1_Kiti duom.'!G12</f>
        <v>0</v>
      </c>
      <c r="AO19" s="211">
        <f>'SUC1_Kiti duom.'!H12</f>
        <v>0</v>
      </c>
      <c r="AP19" s="211">
        <f>'SUC1_Kiti duom.'!I12</f>
        <v>0</v>
      </c>
      <c r="AQ19" s="211">
        <f>SUC1_Treneriai!AF145</f>
        <v>0</v>
      </c>
      <c r="AR19" s="28"/>
      <c r="AS19" s="329" t="str">
        <f>IF(F19&gt;E19,"Klaida! Negali būti moterų daugiau nei iš viso buvo trenerių/AM specialistų!",IF(H19+I19+J19+K19+L19+M19&gt;E19,"Klaida! Negali būti daugiau kvalifikacinių kategorijų nei iš viso buvo trenerių/AM specialistų!",IF(N19+O19+P19&gt;E19,"Klaida! Negali būti išsilavinimų, veklos leidimų ir t.t. daugiau negu buvo trenerių/AM specialistų!",IF(AI19&gt;AH19,"Klaida! Negali būti daugiau moterų nei iš viso buvo fizinio ugdymo mokytojų, dėstytojų, lektorių!",IF(AM19&gt;AL19,"Klaida! Negali būti daugiau moterų nei iš viso buvo sporto vadybininkų!",IF(AP19&gt;AO19,"Klaida! Negali būti daugiau moterų nei iš viso buvo kitų darbuotojų!",IF(R19&gt;Q19,"Klaida! Negali būti moterų daugiau nei iš viso buvo AM sporto instruktorių!",IF(S19+T19+U19+V19&gt;Q19,"Klaida! Negali būti išsilavinimų, veklos leidimų ir t.t. daugiau negu AM spoto instruktorių!",IF(X19&gt;W19,"Klaida! Negali būti moterų daugiau nei iš viso buvo FA specialistų!",IF(Y19+Z19+AA19&gt;W19,"Klaida! Negali būti išsilavinimų, veklos leidimų ir t.t. daugiau negu buvo FA specialistų!",IF(AC19&gt;AB19,"Klaida! Negali būti moterų daugiau nei iš viso buvo FA instruktorių!",IF(AD19+AE19+AF19+AG19&gt;AB19,"Klaida! Negali būti išsilavinimų, veklos leidimų ir t.t. daugiau negu buvo FA instruktorių!",IF(AJ19+AK19&gt;AH19,"Klaida! Negali būti išsilavinimų arba veklos leidimų daugiau nei iš viso buvo fizinio ugdymo mokytojų, dėstytojų, lektorių!",IF(AN19&gt;AL19,"Klaida! Negali būti išsilavinimų daugiau negu sporto vadybininkų!",""))))))))))))))</f>
        <v/>
      </c>
      <c r="AT19" s="28"/>
      <c r="AU19" s="28"/>
      <c r="AV19" s="28"/>
      <c r="AW19" s="28"/>
      <c r="AX19" s="28"/>
      <c r="AY19" s="28"/>
    </row>
    <row r="20" spans="1:51" ht="30.75" customHeight="1">
      <c r="A20" s="11" t="s">
        <v>395</v>
      </c>
      <c r="B20" s="201" t="s">
        <v>396</v>
      </c>
      <c r="C20" s="75">
        <f>E20+Q20+W20+AB20+AH20+AL20+AO20</f>
        <v>85</v>
      </c>
      <c r="D20" s="75">
        <f t="shared" si="2"/>
        <v>42</v>
      </c>
      <c r="E20" s="322"/>
      <c r="F20" s="79"/>
      <c r="G20" s="78"/>
      <c r="H20" s="79"/>
      <c r="I20" s="79"/>
      <c r="J20" s="79"/>
      <c r="K20" s="79"/>
      <c r="L20" s="79"/>
      <c r="M20" s="79"/>
      <c r="N20" s="79"/>
      <c r="O20" s="79"/>
      <c r="P20" s="302"/>
      <c r="Q20" s="299"/>
      <c r="R20" s="79"/>
      <c r="S20" s="79"/>
      <c r="T20" s="79"/>
      <c r="U20" s="79"/>
      <c r="V20" s="321"/>
      <c r="W20" s="299"/>
      <c r="X20" s="79"/>
      <c r="Y20" s="79"/>
      <c r="Z20" s="79"/>
      <c r="AA20" s="297"/>
      <c r="AB20" s="326"/>
      <c r="AC20" s="79"/>
      <c r="AD20" s="79"/>
      <c r="AE20" s="79"/>
      <c r="AF20" s="79"/>
      <c r="AG20" s="321"/>
      <c r="AH20" s="298">
        <v>85</v>
      </c>
      <c r="AI20" s="77">
        <v>42</v>
      </c>
      <c r="AJ20" s="77">
        <v>85</v>
      </c>
      <c r="AK20" s="77">
        <v>0</v>
      </c>
      <c r="AL20" s="79"/>
      <c r="AM20" s="79"/>
      <c r="AN20" s="79"/>
      <c r="AO20" s="79"/>
      <c r="AP20" s="79"/>
      <c r="AQ20" s="79"/>
      <c r="AR20" s="28"/>
      <c r="AS20" s="329" t="str">
        <f>IF(F20&gt;E20,"Klaida! Negali būti moterų daugiau nei iš viso buvo trenerių/AM specialistų!",IF(H20+I20+J20+K20+L20+M20&gt;E20,"Klaida! Negali būti daugiau kvalifikacinių kategorijų nei iš viso buvo trenerių/AM specialistų!",IF(N20+O20+P20&gt;E20,"Klaida! Negali būti išsilavinimų, veklos leidimų ir t.t. daugiau negu buvo trenerių/AM specialistų!",IF(AI20&gt;AH20,"Klaida! Negali būti daugiau moterų nei iš viso buvo fizinio ugdymo mokytojų, dėstytojų, lektorių!",IF(AM20&gt;AL20,"Klaida! Negali būti daugiau moterų nei iš viso buvo sporto vadybininkų!",IF(AP20&gt;AO20,"Klaida! Negali būti daugiau moterų nei iš viso buvo kitų darbuotojų!",IF(R20&gt;Q20,"Klaida! Negali būti moterų daugiau nei iš viso buvo AM sporto instruktorių!",IF(S20+T20+U20+V20&gt;Q20,"Klaida! Negali būti išsilavinimų, veklos leidimų ir t.t. daugiau negu AM spoto instruktorių!",IF(X20&gt;W20,"Klaida! Negali būti moterų daugiau nei iš viso buvo FA specialistų!",IF(Y20+Z20+AA20&gt;W20,"Klaida! Negali būti išsilavinimų, veklos leidimų ir t.t. daugiau negu buvo FA specialistų!",IF(AC20&gt;AB20,"Klaida! Negali būti moterų daugiau nei iš viso buvo FA instruktorių!",IF(AD20+AE20+AF20+AG20&gt;AB20,"Klaida! Negali būti išsilavinimų, veklos leidimų ir t.t. daugiau negu buvo FA instruktorių!",IF(AJ20+AK20&gt;AH20,"Klaida! Negali būti išsilavinimų arba veklos leidimų daugiau nei iš viso buvo fizinio ugdymo mokytojų, dėstytojų, lektorių!",IF(AN20&gt;AL20,"Klaida! Negali būti išsilavinimų daugiau negu sporto vadybininkų!",""))))))))))))))</f>
        <v/>
      </c>
      <c r="AT20" s="28"/>
      <c r="AU20" s="28"/>
      <c r="AV20" s="28"/>
      <c r="AW20" s="28"/>
      <c r="AX20" s="28"/>
      <c r="AY20" s="28"/>
    </row>
    <row r="21" spans="1:51" ht="22.5" customHeight="1">
      <c r="A21" s="11" t="s">
        <v>397</v>
      </c>
      <c r="B21" s="201" t="s">
        <v>398</v>
      </c>
      <c r="C21" s="75">
        <f>E21+Q21+W21+AB21+AH21+AL21+AO21</f>
        <v>11</v>
      </c>
      <c r="D21" s="75">
        <f t="shared" si="2"/>
        <v>6</v>
      </c>
      <c r="E21" s="322"/>
      <c r="F21" s="79"/>
      <c r="G21" s="78"/>
      <c r="H21" s="79"/>
      <c r="I21" s="79"/>
      <c r="J21" s="79"/>
      <c r="K21" s="79"/>
      <c r="L21" s="79"/>
      <c r="M21" s="79"/>
      <c r="N21" s="79"/>
      <c r="O21" s="79"/>
      <c r="P21" s="302"/>
      <c r="Q21" s="299"/>
      <c r="R21" s="79"/>
      <c r="S21" s="79"/>
      <c r="T21" s="79"/>
      <c r="U21" s="79"/>
      <c r="V21" s="321"/>
      <c r="W21" s="299"/>
      <c r="X21" s="79"/>
      <c r="Y21" s="79"/>
      <c r="Z21" s="79"/>
      <c r="AA21" s="297"/>
      <c r="AB21" s="326"/>
      <c r="AC21" s="79"/>
      <c r="AD21" s="79"/>
      <c r="AE21" s="79"/>
      <c r="AF21" s="79"/>
      <c r="AG21" s="321"/>
      <c r="AH21" s="298">
        <v>11</v>
      </c>
      <c r="AI21" s="77">
        <v>6</v>
      </c>
      <c r="AJ21" s="77">
        <v>11</v>
      </c>
      <c r="AK21" s="77">
        <v>0</v>
      </c>
      <c r="AL21" s="79"/>
      <c r="AM21" s="79"/>
      <c r="AN21" s="79"/>
      <c r="AO21" s="79"/>
      <c r="AP21" s="79"/>
      <c r="AQ21" s="79"/>
      <c r="AR21" s="28"/>
      <c r="AS21" s="329" t="str">
        <f t="shared" ref="AS21:AS22" si="8">IF(F21&gt;E21,"Klaida! Negali būti moterų daugiau nei iš viso buvo trenerių/AM specialistų!",IF(H21+I21+J21+K21+L21+M21&gt;E21,"Klaida! Negali būti daugiau kvalifikacinių kategorijų nei iš viso buvo trenerių/AM specialistų!",IF(N21+O21+P21&gt;E21,"Klaida! Negali būti išsilavinimų, veklos leidimų ir t.t. daugiau negu buvo trenerių/AM specialistų!",IF(AI21&gt;AH21,"Klaida! Negali būti daugiau moterų nei iš viso buvo fizinio ugdymo mokytojų, dėstytojų, lektorių!",IF(AM21&gt;AL21,"Klaida! Negali būti daugiau moterų nei iš viso buvo sporto vadybininkų!",IF(AP21&gt;AO21,"Klaida! Negali būti daugiau moterų nei iš viso buvo kitų darbuotojų!",IF(R21&gt;Q21,"Klaida! Negali būti moterų daugiau nei iš viso buvo AM sporto instruktorių!",IF(S21+T21+U21+V21&gt;Q21,"Klaida! Negali būti išsilavinimų, veklos leidimų ir t.t. daugiau negu AM spoto instruktorių!",IF(X21&gt;W21,"Klaida! Negali būti moterų daugiau nei iš viso buvo FA specialistų!",IF(Y21+Z21+AA21&gt;W21,"Klaida! Negali būti išsilavinimų, veklos leidimų ir t.t. daugiau negu buvo FA specialistų!",IF(AC21&gt;AB21,"Klaida! Negali būti moterų daugiau nei iš viso buvo FA instruktorių!",IF(AD21+AE21+AF21+AG21&gt;AB21,"Klaida! Negali būti išsilavinimų, veklos leidimų ir t.t. daugiau negu buvo FA instruktorių!",IF(AJ21+AK21&gt;AH21,"Klaida! Negali būti išsilavinimų arba veklos leidimų daugiau nei iš viso buvo fizinio ugdymo mokytojų, dėstytojų, lektorių!",IF(AN21&gt;AL21,"Klaida! Negali būti išsilavinimų daugiau negu sporto vadybininkų!",""))))))))))))))</f>
        <v/>
      </c>
      <c r="AT21" s="28"/>
      <c r="AU21" s="28"/>
      <c r="AV21" s="28"/>
      <c r="AW21" s="28"/>
      <c r="AX21" s="28"/>
      <c r="AY21" s="28"/>
    </row>
    <row r="22" spans="1:51" ht="17.25" customHeight="1">
      <c r="A22" s="11" t="s">
        <v>399</v>
      </c>
      <c r="B22" s="234" t="s">
        <v>400</v>
      </c>
      <c r="C22" s="75">
        <f>E22+Q22+W22+AB22+AH22+AL22+AO22</f>
        <v>1</v>
      </c>
      <c r="D22" s="75">
        <f t="shared" si="2"/>
        <v>0</v>
      </c>
      <c r="E22" s="322"/>
      <c r="F22" s="79"/>
      <c r="G22" s="78"/>
      <c r="H22" s="79"/>
      <c r="I22" s="79"/>
      <c r="J22" s="79"/>
      <c r="K22" s="79"/>
      <c r="L22" s="79"/>
      <c r="M22" s="79"/>
      <c r="N22" s="79"/>
      <c r="O22" s="79"/>
      <c r="P22" s="302"/>
      <c r="Q22" s="299"/>
      <c r="R22" s="79"/>
      <c r="S22" s="79"/>
      <c r="T22" s="79"/>
      <c r="U22" s="79"/>
      <c r="V22" s="321"/>
      <c r="W22" s="299"/>
      <c r="X22" s="79"/>
      <c r="Y22" s="79"/>
      <c r="Z22" s="79"/>
      <c r="AA22" s="297"/>
      <c r="AB22" s="326"/>
      <c r="AC22" s="79"/>
      <c r="AD22" s="79"/>
      <c r="AE22" s="79"/>
      <c r="AF22" s="79"/>
      <c r="AG22" s="321"/>
      <c r="AH22" s="298">
        <v>1</v>
      </c>
      <c r="AI22" s="77">
        <v>0</v>
      </c>
      <c r="AJ22" s="77">
        <v>1</v>
      </c>
      <c r="AK22" s="77">
        <v>0</v>
      </c>
      <c r="AL22" s="79"/>
      <c r="AM22" s="79"/>
      <c r="AN22" s="79"/>
      <c r="AO22" s="79"/>
      <c r="AP22" s="79"/>
      <c r="AQ22" s="79"/>
      <c r="AR22" s="28"/>
      <c r="AS22" s="329" t="str">
        <f t="shared" si="8"/>
        <v/>
      </c>
      <c r="AT22" s="28"/>
      <c r="AU22" s="28"/>
      <c r="AV22" s="28"/>
      <c r="AW22" s="28"/>
      <c r="AX22" s="28"/>
      <c r="AY22" s="28"/>
    </row>
    <row r="23" spans="1:51" ht="16.5" customHeight="1">
      <c r="A23" s="11" t="s">
        <v>401</v>
      </c>
      <c r="B23" s="234" t="s">
        <v>402</v>
      </c>
      <c r="C23" s="75">
        <f>E23+Q23+W23+AB23+AH23+AL23+AO23</f>
        <v>8</v>
      </c>
      <c r="D23" s="75">
        <f t="shared" si="2"/>
        <v>5</v>
      </c>
      <c r="E23" s="322"/>
      <c r="F23" s="79"/>
      <c r="G23" s="78"/>
      <c r="H23" s="79"/>
      <c r="I23" s="79"/>
      <c r="J23" s="79"/>
      <c r="K23" s="79"/>
      <c r="L23" s="79"/>
      <c r="M23" s="79"/>
      <c r="N23" s="79"/>
      <c r="O23" s="79"/>
      <c r="P23" s="302"/>
      <c r="Q23" s="299"/>
      <c r="R23" s="79"/>
      <c r="S23" s="79"/>
      <c r="T23" s="79"/>
      <c r="U23" s="79"/>
      <c r="V23" s="321"/>
      <c r="W23" s="299"/>
      <c r="X23" s="79"/>
      <c r="Y23" s="79"/>
      <c r="Z23" s="79"/>
      <c r="AA23" s="297"/>
      <c r="AB23" s="326"/>
      <c r="AC23" s="79"/>
      <c r="AD23" s="79"/>
      <c r="AE23" s="79"/>
      <c r="AF23" s="79"/>
      <c r="AG23" s="321"/>
      <c r="AH23" s="298">
        <v>8</v>
      </c>
      <c r="AI23" s="77">
        <v>5</v>
      </c>
      <c r="AJ23" s="77">
        <v>8</v>
      </c>
      <c r="AK23" s="77">
        <v>0</v>
      </c>
      <c r="AL23" s="79"/>
      <c r="AM23" s="79"/>
      <c r="AN23" s="79"/>
      <c r="AO23" s="79"/>
      <c r="AP23" s="79"/>
      <c r="AQ23" s="79"/>
      <c r="AR23" s="28"/>
      <c r="AS23" s="329" t="str">
        <f>IF(F23&gt;E23,"Klaida! Negali būti moterų daugiau nei iš viso buvo trenerių/AM specialistų!",IF(H23+I23+J23+K23+L23+M23&gt;E23,"Klaida! Negali būti daugiau kvalifikacinių kategorijų nei iš viso buvo trenerių/AM specialistų!",IF(N23+O23+P23&gt;E23,"Klaida! Negali būti išsilavinimų, veklos leidimų ir t.t. daugiau negu buvo trenerių/AM specialistų!",IF(AI23&gt;AH23,"Klaida! Negali būti daugiau moterų nei iš viso buvo fizinio ugdymo mokytojų, dėstytojų, lektorių!",IF(AM23&gt;AL23,"Klaida! Negali būti daugiau moterų nei iš viso buvo sporto vadybininkų!",IF(AP23&gt;AO23,"Klaida! Negali būti daugiau moterų nei iš viso buvo kitų darbuotojų!",IF(R23&gt;Q23,"Klaida! Negali būti moterų daugiau nei iš viso buvo AM sporto instruktorių!",IF(S23+T23+U23+V23&gt;Q23,"Klaida! Negali būti išsilavinimų, veklos leidimų ir t.t. daugiau negu AM spoto instruktorių!",IF(X23&gt;W23,"Klaida! Negali būti moterų daugiau nei iš viso buvo FA specialistų!",IF(Y23+Z23+AA23&gt;W23,"Klaida! Negali būti išsilavinimų, veklos leidimų ir t.t. daugiau negu buvo FA specialistų!",IF(AC23&gt;AB23,"Klaida! Negali būti moterų daugiau nei iš viso buvo FA instruktorių!",IF(AD23+AE23+AF23+AG23&gt;AB23,"Klaida! Negali būti išsilavinimų, veklos leidimų ir t.t. daugiau negu buvo FA instruktorių!",IF(AJ23+AK23&gt;AH23,"Klaida! Negali būti išsilavinimų arba veklos leidimų daugiau nei iš viso buvo fizinio ugdymo mokytojų, dėstytojų, lektorių!",IF(AN23&gt;AL23,"Klaida! Negali būti išsilavinimų daugiau negu sporto vadybininkų!",""))))))))))))))</f>
        <v/>
      </c>
      <c r="AT23" s="28"/>
      <c r="AU23" s="28"/>
      <c r="AV23" s="28"/>
      <c r="AW23" s="28"/>
      <c r="AX23" s="28"/>
      <c r="AY23" s="28"/>
    </row>
    <row r="24" spans="1:51" ht="21.75" customHeight="1" thickBot="1">
      <c r="A24" s="578" t="s">
        <v>368</v>
      </c>
      <c r="B24" s="579"/>
      <c r="C24" s="80">
        <f>SUM(C12:C23)</f>
        <v>696</v>
      </c>
      <c r="D24" s="80">
        <f t="shared" ref="D24:F24" si="9">SUM(D12:D23)</f>
        <v>259</v>
      </c>
      <c r="E24" s="292">
        <f>SUM(E12:E23)</f>
        <v>245</v>
      </c>
      <c r="F24" s="293">
        <f t="shared" si="9"/>
        <v>87</v>
      </c>
      <c r="G24" s="293">
        <f>SUM(G12:G23)</f>
        <v>119</v>
      </c>
      <c r="H24" s="293">
        <f t="shared" ref="H24:O24" si="10">SUM(H12:H23)</f>
        <v>15</v>
      </c>
      <c r="I24" s="293">
        <f t="shared" si="10"/>
        <v>44</v>
      </c>
      <c r="J24" s="293">
        <f t="shared" si="10"/>
        <v>35</v>
      </c>
      <c r="K24" s="293">
        <f t="shared" si="10"/>
        <v>18</v>
      </c>
      <c r="L24" s="293">
        <f t="shared" si="10"/>
        <v>10</v>
      </c>
      <c r="M24" s="293">
        <f t="shared" si="10"/>
        <v>4</v>
      </c>
      <c r="N24" s="293">
        <f t="shared" si="10"/>
        <v>173</v>
      </c>
      <c r="O24" s="293">
        <f t="shared" si="10"/>
        <v>6</v>
      </c>
      <c r="P24" s="323">
        <f t="shared" ref="P24" si="11">SUM(P12:P23)</f>
        <v>32</v>
      </c>
      <c r="Q24" s="293">
        <f t="shared" ref="Q24:R24" si="12">SUM(Q12:Q23)</f>
        <v>18</v>
      </c>
      <c r="R24" s="293">
        <f t="shared" si="12"/>
        <v>5</v>
      </c>
      <c r="S24" s="293">
        <f t="shared" ref="S24" si="13">SUM(S12:S23)</f>
        <v>8</v>
      </c>
      <c r="T24" s="293">
        <f t="shared" ref="T24" si="14">SUM(T12:T23)</f>
        <v>2</v>
      </c>
      <c r="U24" s="293">
        <f t="shared" ref="U24" si="15">SUM(U12:U23)</f>
        <v>1</v>
      </c>
      <c r="V24" s="294">
        <f t="shared" ref="V24:AH24" si="16">SUM(V12:V23)</f>
        <v>2</v>
      </c>
      <c r="W24" s="293">
        <f t="shared" ref="W24:X24" si="17">SUM(W12:W23)</f>
        <v>38</v>
      </c>
      <c r="X24" s="293">
        <f t="shared" si="17"/>
        <v>20</v>
      </c>
      <c r="Y24" s="293">
        <f t="shared" ref="Y24" si="18">SUM(Y12:Y23)</f>
        <v>30</v>
      </c>
      <c r="Z24" s="293">
        <f t="shared" ref="Z24:AA24" si="19">SUM(Z12:Z23)</f>
        <v>2</v>
      </c>
      <c r="AA24" s="293">
        <f t="shared" si="19"/>
        <v>4</v>
      </c>
      <c r="AB24" s="325">
        <f t="shared" ref="AB24:AC24" si="20">SUM(AB12:AB23)</f>
        <v>16</v>
      </c>
      <c r="AC24" s="293">
        <f t="shared" si="20"/>
        <v>2</v>
      </c>
      <c r="AD24" s="293">
        <f t="shared" ref="AD24" si="21">SUM(AD12:AD23)</f>
        <v>2</v>
      </c>
      <c r="AE24" s="293">
        <f t="shared" ref="AE24" si="22">SUM(AE12:AE23)</f>
        <v>3</v>
      </c>
      <c r="AF24" s="293">
        <f t="shared" ref="AF24:AG24" si="23">SUM(AF12:AF23)</f>
        <v>3</v>
      </c>
      <c r="AG24" s="294">
        <f t="shared" si="23"/>
        <v>3</v>
      </c>
      <c r="AH24" s="288">
        <f t="shared" si="16"/>
        <v>105</v>
      </c>
      <c r="AI24" s="80">
        <f>SUM(AI12:AI23)</f>
        <v>53</v>
      </c>
      <c r="AJ24" s="80">
        <f t="shared" ref="AJ24:AO24" si="24">SUM(AJ12:AJ23)</f>
        <v>105</v>
      </c>
      <c r="AK24" s="80">
        <f t="shared" si="24"/>
        <v>0</v>
      </c>
      <c r="AL24" s="80">
        <f t="shared" si="24"/>
        <v>131</v>
      </c>
      <c r="AM24" s="80">
        <f t="shared" si="24"/>
        <v>49</v>
      </c>
      <c r="AN24" s="80">
        <f>SUM(AN12:AN23)</f>
        <v>33</v>
      </c>
      <c r="AO24" s="80">
        <f t="shared" si="24"/>
        <v>143</v>
      </c>
      <c r="AP24" s="80">
        <f>SUM(AP12:AP23)</f>
        <v>43</v>
      </c>
      <c r="AQ24" s="81">
        <f>SUM(AQ12:AQ23)</f>
        <v>232</v>
      </c>
      <c r="AR24" s="28"/>
      <c r="AS24" s="262"/>
      <c r="AT24" s="28"/>
      <c r="AU24" s="28"/>
      <c r="AV24" s="28"/>
      <c r="AW24" s="28"/>
      <c r="AX24" s="28"/>
      <c r="AY24" s="28"/>
    </row>
    <row r="25" spans="1:51" ht="4.5" customHeight="1" thickTop="1">
      <c r="A25"/>
      <c r="B25" s="94"/>
      <c r="C25" s="95"/>
      <c r="D25" s="95"/>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28"/>
      <c r="AS25" s="28"/>
      <c r="AT25" s="28"/>
      <c r="AU25" s="28"/>
      <c r="AV25" s="28"/>
      <c r="AW25" s="28"/>
      <c r="AX25" s="28"/>
      <c r="AY25" s="28"/>
    </row>
    <row r="26" spans="1:51" ht="12.75" customHeight="1">
      <c r="A26" s="97" t="s">
        <v>403</v>
      </c>
      <c r="B26" s="105"/>
      <c r="C26" s="96"/>
      <c r="D26" s="96"/>
      <c r="E26" s="96"/>
      <c r="F26" s="96"/>
      <c r="G26" s="96"/>
      <c r="H26" s="96"/>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28"/>
      <c r="AS26" s="28"/>
      <c r="AT26" s="28"/>
      <c r="AU26" s="28"/>
      <c r="AV26" s="28"/>
      <c r="AW26" s="28"/>
      <c r="AX26" s="28"/>
      <c r="AY26" s="28"/>
    </row>
    <row r="27" spans="1:51" ht="14.25" customHeight="1">
      <c r="A27" s="1"/>
      <c r="B27" s="1"/>
      <c r="C27" s="1"/>
      <c r="D27" s="1"/>
      <c r="E27" s="1"/>
      <c r="F27" s="1"/>
      <c r="G27" s="1"/>
      <c r="H27" s="1"/>
      <c r="I27" s="1"/>
      <c r="J27" s="1"/>
      <c r="K27" s="1"/>
      <c r="L27" s="1"/>
      <c r="M27" s="92"/>
      <c r="N27"/>
      <c r="O27"/>
      <c r="P27"/>
      <c r="Q27" s="1"/>
      <c r="R27" s="1"/>
      <c r="S27"/>
      <c r="T27"/>
      <c r="U27"/>
      <c r="V27"/>
      <c r="W27"/>
      <c r="X27"/>
      <c r="Y27"/>
      <c r="Z27"/>
      <c r="AA27"/>
      <c r="AB27"/>
      <c r="AC27"/>
      <c r="AD27"/>
      <c r="AE27"/>
      <c r="AF27"/>
      <c r="AG27"/>
      <c r="AH27"/>
      <c r="AI27"/>
      <c r="AJ27"/>
      <c r="AK27"/>
      <c r="AL27"/>
      <c r="AM27"/>
      <c r="AN27"/>
      <c r="AO27"/>
      <c r="AP27"/>
      <c r="AQ27"/>
      <c r="AR27"/>
      <c r="AS27" s="28"/>
      <c r="AT27" s="28"/>
      <c r="AU27" s="28"/>
      <c r="AV27" s="28"/>
      <c r="AW27" s="28"/>
      <c r="AX27" s="28"/>
      <c r="AY27" s="28"/>
    </row>
    <row r="28" spans="1:51" ht="39" customHeight="1">
      <c r="A28" s="576" t="s">
        <v>404</v>
      </c>
      <c r="B28" s="576"/>
      <c r="C28" s="576"/>
      <c r="D28" s="576"/>
      <c r="E28" s="13">
        <f>'2.3Sportuojantieji ir tr.'!M144</f>
        <v>245</v>
      </c>
      <c r="F28" s="13">
        <f>'2.3Sportuojantieji ir tr.'!N144</f>
        <v>87</v>
      </c>
      <c r="G28" s="13">
        <f>'2.3Sportuojantieji ir tr.'!O144</f>
        <v>119</v>
      </c>
      <c r="H28" s="13">
        <f>'2.3Sportuojantieji ir tr.'!P144</f>
        <v>15</v>
      </c>
      <c r="I28" s="13">
        <f>'2.3Sportuojantieji ir tr.'!Q144</f>
        <v>44</v>
      </c>
      <c r="J28" s="13">
        <f>'2.3Sportuojantieji ir tr.'!R144</f>
        <v>35</v>
      </c>
      <c r="K28" s="13">
        <f>'2.3Sportuojantieji ir tr.'!S144</f>
        <v>18</v>
      </c>
      <c r="L28" s="13">
        <f>'2.3Sportuojantieji ir tr.'!T144</f>
        <v>10</v>
      </c>
      <c r="M28" s="13">
        <f>'2.3Sportuojantieji ir tr.'!U144</f>
        <v>4</v>
      </c>
      <c r="N28" s="13">
        <f>'2.3Sportuojantieji ir tr.'!V144</f>
        <v>173</v>
      </c>
      <c r="O28" s="13">
        <f>'2.3Sportuojantieji ir tr.'!W144</f>
        <v>6</v>
      </c>
      <c r="P28" s="13">
        <f>'2.3Sportuojantieji ir tr.'!X144</f>
        <v>32</v>
      </c>
      <c r="Q28" s="13">
        <f>'2.3Sportuojantieji ir tr.'!Y144</f>
        <v>18</v>
      </c>
      <c r="R28" s="13">
        <f>'2.3Sportuojantieji ir tr.'!Z144</f>
        <v>5</v>
      </c>
      <c r="S28" s="13">
        <f>'2.3Sportuojantieji ir tr.'!AA144</f>
        <v>8</v>
      </c>
      <c r="T28" s="13">
        <f>'2.3Sportuojantieji ir tr.'!AB144</f>
        <v>2</v>
      </c>
      <c r="U28" s="13">
        <f>'2.3Sportuojantieji ir tr.'!AC144</f>
        <v>1</v>
      </c>
      <c r="V28" s="13">
        <f>'2.3Sportuojantieji ir tr.'!AD144</f>
        <v>2</v>
      </c>
      <c r="W28" s="13">
        <f>'2.3Sportuojantieji ir tr.'!AE144</f>
        <v>38</v>
      </c>
      <c r="X28" s="13">
        <f>'2.3Sportuojantieji ir tr.'!AF144</f>
        <v>20</v>
      </c>
      <c r="Y28" s="13">
        <f>'2.3Sportuojantieji ir tr.'!AG144</f>
        <v>30</v>
      </c>
      <c r="Z28" s="13">
        <f>'2.3Sportuojantieji ir tr.'!AH144</f>
        <v>2</v>
      </c>
      <c r="AA28" s="13">
        <f>'2.3Sportuojantieji ir tr.'!AI144</f>
        <v>4</v>
      </c>
      <c r="AB28" s="13">
        <f>'2.3Sportuojantieji ir tr.'!AJ144</f>
        <v>16</v>
      </c>
      <c r="AC28" s="13">
        <f>'2.3Sportuojantieji ir tr.'!AK144</f>
        <v>2</v>
      </c>
      <c r="AD28" s="13">
        <f>'2.3Sportuojantieji ir tr.'!AL144</f>
        <v>2</v>
      </c>
      <c r="AE28" s="13">
        <f>'2.3Sportuojantieji ir tr.'!AM144</f>
        <v>3</v>
      </c>
      <c r="AF28" s="13">
        <f>'2.3Sportuojantieji ir tr.'!AN144</f>
        <v>3</v>
      </c>
      <c r="AG28" s="13">
        <f>'2.3Sportuojantieji ir tr.'!AO144</f>
        <v>3</v>
      </c>
      <c r="AH28" s="14"/>
      <c r="AI28" s="575" t="s">
        <v>405</v>
      </c>
      <c r="AJ28" s="575"/>
      <c r="AK28" s="575"/>
      <c r="AL28" s="575"/>
      <c r="AM28" s="575"/>
      <c r="AN28" s="575"/>
      <c r="AO28" s="575"/>
      <c r="AP28" s="575"/>
      <c r="AQ28" s="575"/>
      <c r="AR28"/>
      <c r="AS28" s="28"/>
      <c r="AT28" s="28"/>
      <c r="AU28" s="28"/>
      <c r="AV28" s="28"/>
      <c r="AW28" s="28"/>
      <c r="AX28" s="28"/>
      <c r="AY28" s="28"/>
    </row>
    <row r="29" spans="1:51" ht="27" customHeight="1">
      <c r="A29" s="577" t="s">
        <v>406</v>
      </c>
      <c r="B29" s="577"/>
      <c r="C29" s="577"/>
      <c r="D29" s="577"/>
      <c r="E29" s="74">
        <f t="shared" ref="E29" si="25">E24-E28</f>
        <v>0</v>
      </c>
      <c r="F29" s="74">
        <f t="shared" ref="F29:AF29" si="26">F24-F28</f>
        <v>0</v>
      </c>
      <c r="G29" s="74">
        <f t="shared" si="26"/>
        <v>0</v>
      </c>
      <c r="H29" s="74">
        <f t="shared" si="26"/>
        <v>0</v>
      </c>
      <c r="I29" s="74">
        <f t="shared" si="26"/>
        <v>0</v>
      </c>
      <c r="J29" s="74">
        <f t="shared" si="26"/>
        <v>0</v>
      </c>
      <c r="K29" s="74">
        <f t="shared" si="26"/>
        <v>0</v>
      </c>
      <c r="L29" s="74">
        <f t="shared" si="26"/>
        <v>0</v>
      </c>
      <c r="M29" s="74">
        <f t="shared" si="26"/>
        <v>0</v>
      </c>
      <c r="N29" s="74">
        <f t="shared" si="26"/>
        <v>0</v>
      </c>
      <c r="O29" s="74">
        <f t="shared" si="26"/>
        <v>0</v>
      </c>
      <c r="P29" s="74">
        <f t="shared" si="26"/>
        <v>0</v>
      </c>
      <c r="Q29" s="74">
        <f t="shared" si="26"/>
        <v>0</v>
      </c>
      <c r="R29" s="74">
        <f t="shared" si="26"/>
        <v>0</v>
      </c>
      <c r="S29" s="74">
        <f t="shared" si="26"/>
        <v>0</v>
      </c>
      <c r="T29" s="74">
        <f t="shared" si="26"/>
        <v>0</v>
      </c>
      <c r="U29" s="74">
        <f t="shared" si="26"/>
        <v>0</v>
      </c>
      <c r="V29" s="74">
        <f t="shared" si="26"/>
        <v>0</v>
      </c>
      <c r="W29" s="74">
        <f t="shared" si="26"/>
        <v>0</v>
      </c>
      <c r="X29" s="74">
        <f t="shared" si="26"/>
        <v>0</v>
      </c>
      <c r="Y29" s="74">
        <f t="shared" si="26"/>
        <v>0</v>
      </c>
      <c r="Z29" s="74">
        <f t="shared" si="26"/>
        <v>0</v>
      </c>
      <c r="AA29" s="74">
        <f t="shared" si="26"/>
        <v>0</v>
      </c>
      <c r="AB29" s="74">
        <f t="shared" si="26"/>
        <v>0</v>
      </c>
      <c r="AC29" s="74">
        <f t="shared" si="26"/>
        <v>0</v>
      </c>
      <c r="AD29" s="74">
        <f t="shared" si="26"/>
        <v>0</v>
      </c>
      <c r="AE29" s="74">
        <f t="shared" si="26"/>
        <v>0</v>
      </c>
      <c r="AF29" s="74">
        <f t="shared" si="26"/>
        <v>0</v>
      </c>
      <c r="AG29" s="74">
        <f>AG24-AG28</f>
        <v>0</v>
      </c>
      <c r="AH29"/>
      <c r="AI29" s="573" t="s">
        <v>407</v>
      </c>
      <c r="AJ29" s="573"/>
      <c r="AK29" s="573"/>
      <c r="AL29" s="573"/>
      <c r="AM29" s="573"/>
      <c r="AN29" s="573"/>
      <c r="AO29" s="573"/>
      <c r="AP29" s="573"/>
      <c r="AQ29" s="573"/>
      <c r="AR29"/>
      <c r="AS29" s="28"/>
      <c r="AT29" s="28"/>
      <c r="AU29" s="28"/>
      <c r="AV29" s="28"/>
      <c r="AW29" s="28"/>
      <c r="AX29" s="28"/>
      <c r="AY29" s="28"/>
    </row>
    <row r="30" spans="1:51">
      <c r="A30"/>
      <c r="B30"/>
      <c r="C30"/>
      <c r="D30"/>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c r="AI30"/>
      <c r="AJ30"/>
      <c r="AK30"/>
      <c r="AL30"/>
      <c r="AM30"/>
      <c r="AN30"/>
      <c r="AO30"/>
      <c r="AP30"/>
      <c r="AQ30"/>
      <c r="AR30"/>
      <c r="AS30" s="28"/>
      <c r="AT30" s="28"/>
      <c r="AU30" s="28"/>
      <c r="AV30" s="28"/>
      <c r="AW30" s="28"/>
      <c r="AX30" s="28"/>
      <c r="AY30" s="28"/>
    </row>
    <row r="31" spans="1:51">
      <c r="A31" s="568" t="s">
        <v>408</v>
      </c>
      <c r="B31" s="568"/>
      <c r="C31" s="568"/>
      <c r="D31" s="568"/>
      <c r="E31" s="568"/>
      <c r="F31" s="568"/>
      <c r="G31" s="568"/>
      <c r="H31" s="568"/>
      <c r="I31" s="568"/>
      <c r="J31" s="568"/>
      <c r="K31" s="568"/>
      <c r="L31" s="568"/>
      <c r="M31" s="568"/>
      <c r="N31" s="568"/>
      <c r="O31" s="568"/>
      <c r="P31" s="568"/>
      <c r="Q31" s="568"/>
      <c r="R31" s="568"/>
      <c r="S31" s="568"/>
      <c r="T31" s="568"/>
      <c r="U31" s="568"/>
      <c r="V31" s="568"/>
      <c r="W31" s="568"/>
      <c r="X31" s="568"/>
      <c r="Y31" s="568"/>
      <c r="Z31" s="568"/>
      <c r="AA31" s="568"/>
      <c r="AB31" s="568"/>
      <c r="AC31" s="568"/>
      <c r="AD31" s="568"/>
      <c r="AE31" s="568"/>
      <c r="AF31" s="568"/>
      <c r="AG31" s="568"/>
      <c r="AH31" s="568"/>
      <c r="AI31" s="568"/>
      <c r="AJ31" s="568"/>
      <c r="AK31" s="568"/>
      <c r="AL31" s="568"/>
      <c r="AM31" s="568"/>
      <c r="AN31" s="568"/>
      <c r="AO31" s="568"/>
      <c r="AP31" s="568"/>
      <c r="AQ31" s="568"/>
      <c r="AR31" s="278"/>
    </row>
    <row r="32" spans="1:51" ht="41.25" customHeight="1">
      <c r="A32" s="571" t="s">
        <v>409</v>
      </c>
      <c r="B32" s="572"/>
      <c r="C32" s="572"/>
      <c r="D32" s="572"/>
      <c r="E32" s="572"/>
      <c r="F32" s="572"/>
      <c r="G32" s="572"/>
      <c r="H32" s="572"/>
      <c r="I32" s="572"/>
      <c r="J32" s="572"/>
      <c r="K32" s="572"/>
      <c r="L32" s="572"/>
      <c r="M32" s="572"/>
      <c r="N32" s="572"/>
      <c r="O32" s="572"/>
      <c r="P32" s="572"/>
      <c r="Q32" s="572"/>
      <c r="R32" s="572"/>
      <c r="S32" s="572"/>
      <c r="T32" s="572"/>
      <c r="U32" s="572"/>
      <c r="V32" s="572"/>
      <c r="W32" s="572"/>
      <c r="X32" s="572"/>
      <c r="Y32" s="572"/>
      <c r="Z32" s="572"/>
      <c r="AA32" s="572"/>
      <c r="AB32" s="572"/>
      <c r="AC32" s="572"/>
      <c r="AD32" s="572"/>
      <c r="AE32" s="572"/>
      <c r="AF32" s="572"/>
      <c r="AG32" s="572"/>
      <c r="AH32" s="572"/>
      <c r="AI32" s="572"/>
      <c r="AJ32" s="572"/>
      <c r="AK32" s="572"/>
      <c r="AL32" s="572"/>
      <c r="AM32" s="572"/>
      <c r="AN32" s="572"/>
      <c r="AO32" s="572"/>
      <c r="AP32" s="572"/>
      <c r="AQ32" s="572"/>
      <c r="AR32" s="572"/>
    </row>
    <row r="33" spans="1:44" ht="27" customHeight="1">
      <c r="A33" s="571" t="s">
        <v>410</v>
      </c>
      <c r="B33" s="572"/>
      <c r="C33" s="572"/>
      <c r="D33" s="572"/>
      <c r="E33" s="572"/>
      <c r="F33" s="572"/>
      <c r="G33" s="572"/>
      <c r="H33" s="572"/>
      <c r="I33" s="572"/>
      <c r="J33" s="572"/>
      <c r="K33" s="572"/>
      <c r="L33" s="572"/>
      <c r="M33" s="572"/>
      <c r="N33" s="572"/>
      <c r="O33" s="572"/>
      <c r="P33" s="572"/>
      <c r="Q33" s="572"/>
      <c r="R33" s="572"/>
      <c r="S33" s="572"/>
      <c r="T33" s="572"/>
      <c r="U33" s="572"/>
      <c r="V33" s="572"/>
      <c r="W33" s="572"/>
      <c r="X33" s="572"/>
      <c r="Y33" s="572"/>
      <c r="Z33" s="572"/>
      <c r="AA33" s="572"/>
      <c r="AB33" s="572"/>
      <c r="AC33" s="572"/>
      <c r="AD33" s="572"/>
      <c r="AE33" s="572"/>
      <c r="AF33" s="572"/>
      <c r="AG33" s="572"/>
      <c r="AH33" s="572"/>
      <c r="AI33" s="572"/>
      <c r="AJ33" s="572"/>
      <c r="AK33" s="572"/>
      <c r="AL33" s="572"/>
      <c r="AM33" s="572"/>
      <c r="AN33" s="572"/>
      <c r="AO33" s="572"/>
      <c r="AP33" s="572"/>
      <c r="AQ33" s="572"/>
      <c r="AR33" s="572"/>
    </row>
    <row r="34" spans="1:44" ht="42" customHeight="1">
      <c r="A34" s="569" t="s">
        <v>411</v>
      </c>
      <c r="B34" s="570"/>
      <c r="C34" s="570"/>
      <c r="D34" s="570"/>
      <c r="E34" s="570"/>
      <c r="F34" s="570"/>
      <c r="G34" s="570"/>
      <c r="H34" s="570"/>
      <c r="I34" s="570"/>
      <c r="J34" s="570"/>
      <c r="K34" s="570"/>
      <c r="L34" s="570"/>
      <c r="M34" s="570"/>
      <c r="N34" s="570"/>
      <c r="O34" s="570"/>
      <c r="P34" s="570"/>
      <c r="Q34" s="570"/>
      <c r="R34" s="570"/>
      <c r="S34" s="570"/>
      <c r="T34" s="570"/>
      <c r="U34" s="570"/>
      <c r="V34" s="570"/>
      <c r="W34" s="570"/>
      <c r="X34" s="570"/>
      <c r="Y34" s="570"/>
      <c r="Z34" s="570"/>
      <c r="AA34" s="570"/>
      <c r="AB34" s="570"/>
      <c r="AC34" s="570"/>
      <c r="AD34" s="570"/>
      <c r="AE34" s="570"/>
      <c r="AF34" s="570"/>
      <c r="AG34" s="570"/>
      <c r="AH34" s="570"/>
      <c r="AI34" s="570"/>
      <c r="AJ34" s="570"/>
      <c r="AK34" s="570"/>
      <c r="AL34" s="570"/>
      <c r="AM34" s="570"/>
      <c r="AN34" s="570"/>
      <c r="AO34" s="570"/>
      <c r="AP34" s="570"/>
      <c r="AQ34" s="570"/>
      <c r="AR34" s="570"/>
    </row>
    <row r="35" spans="1:44" ht="21" customHeight="1">
      <c r="A35" s="569" t="s">
        <v>412</v>
      </c>
      <c r="B35" s="570"/>
      <c r="C35" s="570"/>
      <c r="D35" s="570"/>
      <c r="E35" s="570"/>
      <c r="F35" s="570"/>
      <c r="G35" s="570"/>
      <c r="H35" s="570"/>
      <c r="I35" s="570"/>
      <c r="J35" s="570"/>
      <c r="K35" s="570"/>
      <c r="L35" s="570"/>
      <c r="M35" s="570"/>
      <c r="N35" s="570"/>
      <c r="O35" s="570"/>
      <c r="P35" s="570"/>
      <c r="Q35" s="570"/>
      <c r="R35" s="570"/>
      <c r="S35" s="570"/>
      <c r="T35" s="570"/>
      <c r="U35" s="570"/>
      <c r="V35" s="570"/>
      <c r="W35" s="570"/>
      <c r="X35" s="570"/>
      <c r="Y35" s="570"/>
      <c r="Z35" s="570"/>
      <c r="AA35" s="570"/>
      <c r="AB35" s="570"/>
      <c r="AC35" s="570"/>
      <c r="AD35" s="570"/>
      <c r="AE35" s="570"/>
      <c r="AF35" s="570"/>
      <c r="AG35" s="570"/>
      <c r="AH35" s="570"/>
      <c r="AI35" s="570"/>
      <c r="AJ35" s="570"/>
      <c r="AK35" s="570"/>
      <c r="AL35" s="570"/>
      <c r="AM35" s="570"/>
      <c r="AN35" s="570"/>
      <c r="AO35" s="570"/>
      <c r="AP35" s="570"/>
      <c r="AQ35" s="570"/>
      <c r="AR35" s="570"/>
    </row>
    <row r="36" spans="1:44" ht="21" customHeight="1">
      <c r="A36" s="569" t="s">
        <v>413</v>
      </c>
      <c r="B36" s="570"/>
      <c r="C36" s="570"/>
      <c r="D36" s="570"/>
      <c r="E36" s="570"/>
      <c r="F36" s="570"/>
      <c r="G36" s="570"/>
      <c r="H36" s="570"/>
      <c r="I36" s="570"/>
      <c r="J36" s="570"/>
      <c r="K36" s="570"/>
      <c r="L36" s="570"/>
      <c r="M36" s="570"/>
      <c r="N36" s="570"/>
      <c r="O36" s="570"/>
      <c r="P36" s="570"/>
      <c r="Q36" s="570"/>
      <c r="R36" s="570"/>
      <c r="S36" s="570"/>
      <c r="T36" s="570"/>
      <c r="U36" s="570"/>
      <c r="V36" s="570"/>
      <c r="W36" s="570"/>
      <c r="X36" s="570"/>
      <c r="Y36" s="570"/>
      <c r="Z36" s="570"/>
      <c r="AA36" s="570"/>
      <c r="AB36" s="570"/>
      <c r="AC36" s="570"/>
      <c r="AD36" s="570"/>
      <c r="AE36" s="570"/>
      <c r="AF36" s="570"/>
      <c r="AG36" s="570"/>
      <c r="AH36" s="570"/>
      <c r="AI36" s="570"/>
      <c r="AJ36" s="570"/>
      <c r="AK36" s="570"/>
      <c r="AL36" s="570"/>
      <c r="AM36" s="570"/>
      <c r="AN36" s="570"/>
      <c r="AO36" s="570"/>
      <c r="AP36" s="570"/>
      <c r="AQ36" s="570"/>
      <c r="AR36" s="570"/>
    </row>
    <row r="37" spans="1:44" ht="26.25" customHeight="1">
      <c r="A37" s="570" t="s">
        <v>414</v>
      </c>
      <c r="B37" s="570"/>
      <c r="C37" s="570"/>
      <c r="D37" s="570"/>
      <c r="E37" s="570"/>
      <c r="F37" s="570"/>
      <c r="G37" s="570"/>
      <c r="H37" s="570"/>
      <c r="I37" s="570"/>
      <c r="J37" s="570"/>
      <c r="K37" s="570"/>
      <c r="L37" s="570"/>
      <c r="M37" s="570"/>
      <c r="N37" s="570"/>
      <c r="O37" s="570"/>
      <c r="P37" s="570"/>
      <c r="Q37" s="570"/>
      <c r="R37" s="570"/>
      <c r="S37" s="570"/>
      <c r="T37" s="570"/>
      <c r="U37" s="570"/>
      <c r="V37" s="570"/>
      <c r="W37" s="570"/>
      <c r="X37" s="570"/>
      <c r="Y37" s="570"/>
      <c r="Z37" s="570"/>
      <c r="AA37" s="570"/>
      <c r="AB37" s="570"/>
      <c r="AC37" s="570"/>
      <c r="AD37" s="570"/>
      <c r="AE37" s="570"/>
      <c r="AF37" s="570"/>
      <c r="AG37" s="570"/>
      <c r="AH37" s="570"/>
      <c r="AI37" s="570"/>
      <c r="AJ37" s="570"/>
      <c r="AK37" s="570"/>
      <c r="AL37" s="570"/>
      <c r="AM37" s="570"/>
      <c r="AN37" s="570"/>
      <c r="AO37" s="570"/>
      <c r="AP37" s="570"/>
      <c r="AQ37" s="570"/>
      <c r="AR37" s="570"/>
    </row>
    <row r="38" spans="1:44" customFormat="1" ht="30.75" customHeight="1">
      <c r="A38" s="566" t="s">
        <v>415</v>
      </c>
      <c r="B38" s="566"/>
      <c r="C38" s="566"/>
      <c r="D38" s="566"/>
      <c r="E38" s="566"/>
      <c r="F38" s="566"/>
      <c r="G38" s="566"/>
      <c r="H38" s="566"/>
      <c r="I38" s="566"/>
      <c r="J38" s="566"/>
      <c r="K38" s="566"/>
      <c r="L38" s="566"/>
      <c r="M38" s="566"/>
      <c r="N38" s="566"/>
      <c r="O38" s="566"/>
      <c r="P38" s="566"/>
      <c r="Q38" s="566"/>
      <c r="R38" s="566"/>
      <c r="S38" s="566"/>
      <c r="T38" s="566"/>
      <c r="U38" s="566"/>
      <c r="V38" s="566"/>
      <c r="W38" s="566"/>
      <c r="X38" s="566"/>
      <c r="Y38" s="566"/>
      <c r="Z38" s="566"/>
      <c r="AA38" s="566"/>
      <c r="AB38" s="566"/>
      <c r="AC38" s="566"/>
      <c r="AD38" s="566"/>
      <c r="AE38" s="566"/>
      <c r="AF38" s="566"/>
      <c r="AG38" s="566"/>
      <c r="AH38" s="566"/>
      <c r="AI38" s="566"/>
      <c r="AJ38" s="566"/>
      <c r="AK38" s="566"/>
      <c r="AL38" s="566"/>
      <c r="AM38" s="566"/>
    </row>
    <row r="39" spans="1:44" customFormat="1" ht="18" customHeight="1">
      <c r="A39" s="566" t="s">
        <v>416</v>
      </c>
      <c r="B39" s="566"/>
      <c r="C39" s="566"/>
      <c r="D39" s="566"/>
      <c r="E39" s="566"/>
      <c r="F39" s="566"/>
      <c r="G39" s="566"/>
      <c r="H39" s="566"/>
      <c r="I39" s="566"/>
      <c r="J39" s="566"/>
      <c r="K39" s="566"/>
      <c r="L39" s="566"/>
      <c r="M39" s="566"/>
      <c r="N39" s="566"/>
      <c r="O39" s="566"/>
      <c r="P39" s="566"/>
      <c r="Q39" s="566"/>
      <c r="R39" s="566"/>
      <c r="S39" s="566"/>
      <c r="T39" s="566"/>
      <c r="U39" s="566"/>
      <c r="V39" s="566"/>
      <c r="W39" s="566"/>
      <c r="X39" s="566"/>
      <c r="Y39" s="566"/>
      <c r="Z39" s="566"/>
      <c r="AA39" s="566"/>
      <c r="AB39" s="566"/>
      <c r="AC39" s="566"/>
      <c r="AD39" s="566"/>
      <c r="AE39" s="566"/>
      <c r="AF39" s="566"/>
      <c r="AG39" s="566"/>
      <c r="AH39" s="566"/>
      <c r="AI39" s="566"/>
      <c r="AJ39" s="566"/>
      <c r="AK39" s="566"/>
      <c r="AL39" s="566"/>
      <c r="AM39" s="566"/>
      <c r="AN39" s="566"/>
      <c r="AO39" s="566"/>
    </row>
    <row r="40" spans="1:44" customFormat="1" ht="13.5" customHeight="1">
      <c r="A40" s="566" t="s">
        <v>417</v>
      </c>
      <c r="B40" s="566"/>
      <c r="C40" s="566"/>
      <c r="D40" s="566"/>
      <c r="E40" s="566"/>
      <c r="F40" s="566"/>
      <c r="G40" s="566"/>
      <c r="H40" s="566"/>
      <c r="I40" s="566"/>
      <c r="J40" s="566"/>
      <c r="K40" s="566"/>
      <c r="L40" s="566"/>
      <c r="M40" s="566"/>
      <c r="N40" s="566"/>
      <c r="O40" s="566"/>
      <c r="P40" s="566"/>
      <c r="Q40" s="566"/>
      <c r="R40" s="566"/>
      <c r="S40" s="566"/>
      <c r="T40" s="566"/>
      <c r="U40" s="566"/>
      <c r="V40" s="566"/>
      <c r="W40" s="566"/>
      <c r="X40" s="566"/>
      <c r="Y40" s="566"/>
      <c r="Z40" s="566"/>
      <c r="AA40" s="566"/>
      <c r="AB40" s="566"/>
      <c r="AC40" s="566"/>
      <c r="AD40" s="566"/>
      <c r="AE40" s="566"/>
      <c r="AF40" s="566"/>
      <c r="AG40" s="566"/>
      <c r="AH40" s="566"/>
      <c r="AI40" s="566"/>
      <c r="AJ40" s="566"/>
      <c r="AK40" s="566"/>
      <c r="AL40" s="566"/>
      <c r="AM40" s="566"/>
      <c r="AN40" s="566"/>
      <c r="AO40" s="566"/>
    </row>
    <row r="41" spans="1:44" customFormat="1" ht="16.5" customHeight="1">
      <c r="A41" s="566" t="s">
        <v>418</v>
      </c>
      <c r="B41" s="566"/>
      <c r="C41" s="566"/>
      <c r="D41" s="566"/>
      <c r="E41" s="566"/>
      <c r="F41" s="566"/>
      <c r="G41" s="566"/>
      <c r="H41" s="566"/>
      <c r="I41" s="566"/>
      <c r="J41" s="566"/>
      <c r="K41" s="566"/>
      <c r="L41" s="566"/>
      <c r="M41" s="566"/>
      <c r="N41" s="566"/>
      <c r="O41" s="566"/>
      <c r="P41" s="566"/>
      <c r="Q41" s="566"/>
      <c r="R41" s="566"/>
      <c r="S41" s="566"/>
      <c r="T41" s="566"/>
      <c r="U41" s="566"/>
      <c r="V41" s="566"/>
      <c r="W41" s="566"/>
      <c r="X41" s="566"/>
      <c r="Y41" s="566"/>
      <c r="Z41" s="566"/>
      <c r="AA41" s="566"/>
      <c r="AB41" s="566"/>
      <c r="AC41" s="566"/>
      <c r="AD41" s="566"/>
      <c r="AE41" s="566"/>
      <c r="AF41" s="566"/>
      <c r="AG41" s="566"/>
      <c r="AH41" s="566"/>
      <c r="AI41" s="566"/>
      <c r="AJ41" s="566"/>
      <c r="AK41" s="566"/>
      <c r="AL41" s="566"/>
      <c r="AM41" s="566"/>
      <c r="AN41" s="566"/>
      <c r="AO41" s="566"/>
    </row>
    <row r="42" spans="1:44" customFormat="1" ht="18" customHeight="1">
      <c r="A42" s="566" t="s">
        <v>419</v>
      </c>
      <c r="B42" s="566"/>
      <c r="C42" s="566"/>
      <c r="D42" s="566"/>
      <c r="E42" s="566"/>
      <c r="F42" s="566"/>
      <c r="G42" s="566"/>
      <c r="H42" s="566"/>
      <c r="I42" s="566"/>
      <c r="J42" s="566"/>
      <c r="K42" s="566"/>
      <c r="L42" s="566"/>
      <c r="M42" s="566"/>
      <c r="N42" s="566"/>
      <c r="O42" s="566"/>
      <c r="P42" s="566"/>
      <c r="Q42" s="566"/>
      <c r="R42" s="566"/>
      <c r="S42" s="566"/>
      <c r="T42" s="566"/>
      <c r="U42" s="566"/>
      <c r="V42" s="566"/>
      <c r="W42" s="566"/>
      <c r="X42" s="566"/>
      <c r="Y42" s="566"/>
      <c r="Z42" s="566"/>
      <c r="AA42" s="566"/>
      <c r="AB42" s="566"/>
      <c r="AC42" s="566"/>
      <c r="AD42" s="566"/>
      <c r="AE42" s="566"/>
      <c r="AF42" s="566"/>
      <c r="AG42" s="566"/>
      <c r="AH42" s="566"/>
      <c r="AI42" s="566"/>
      <c r="AJ42" s="566"/>
      <c r="AK42" s="566"/>
      <c r="AL42" s="566"/>
      <c r="AM42" s="566"/>
      <c r="AN42" s="566"/>
      <c r="AO42" s="566"/>
    </row>
    <row r="43" spans="1:44">
      <c r="A43" s="567"/>
      <c r="B43" s="567"/>
      <c r="C43" s="567"/>
      <c r="D43" s="567"/>
      <c r="E43" s="567"/>
      <c r="F43" s="567"/>
      <c r="G43" s="567"/>
      <c r="H43" s="567"/>
      <c r="I43" s="567"/>
      <c r="J43" s="567"/>
      <c r="K43" s="567"/>
      <c r="L43" s="567"/>
      <c r="M43" s="567"/>
      <c r="N43" s="567"/>
      <c r="O43" s="567"/>
      <c r="P43" s="567"/>
      <c r="Q43" s="567"/>
      <c r="R43" s="567"/>
      <c r="S43" s="567"/>
      <c r="T43" s="567"/>
      <c r="U43" s="567"/>
      <c r="V43" s="567"/>
      <c r="W43" s="567"/>
      <c r="X43" s="567"/>
      <c r="Y43" s="567"/>
      <c r="Z43" s="567"/>
      <c r="AA43" s="567"/>
      <c r="AB43" s="567"/>
      <c r="AC43" s="567"/>
      <c r="AD43" s="567"/>
      <c r="AE43" s="567"/>
      <c r="AF43" s="567"/>
      <c r="AG43" s="567"/>
      <c r="AH43" s="567"/>
      <c r="AI43" s="567"/>
      <c r="AJ43" s="567"/>
      <c r="AK43" s="567"/>
      <c r="AL43" s="567"/>
      <c r="AM43" s="567"/>
      <c r="AN43" s="567"/>
      <c r="AO43" s="567"/>
      <c r="AP43" s="567"/>
      <c r="AQ43" s="567"/>
      <c r="AR43" s="567"/>
    </row>
    <row r="44" spans="1:44">
      <c r="A44" s="567"/>
      <c r="B44" s="567"/>
      <c r="C44" s="567"/>
      <c r="D44" s="567"/>
      <c r="E44" s="567"/>
      <c r="F44" s="567"/>
      <c r="G44" s="567"/>
      <c r="H44" s="567"/>
      <c r="I44" s="567"/>
      <c r="J44" s="567"/>
      <c r="K44" s="567"/>
      <c r="L44" s="567"/>
      <c r="M44" s="567"/>
      <c r="N44" s="567"/>
      <c r="O44" s="567"/>
      <c r="P44" s="567"/>
      <c r="Q44" s="567"/>
      <c r="R44" s="567"/>
      <c r="S44" s="567"/>
      <c r="T44" s="567"/>
      <c r="U44" s="567"/>
      <c r="V44" s="567"/>
      <c r="W44" s="567"/>
      <c r="X44" s="567"/>
      <c r="Y44" s="567"/>
      <c r="Z44" s="567"/>
      <c r="AA44" s="567"/>
      <c r="AB44" s="567"/>
      <c r="AC44" s="567"/>
      <c r="AD44" s="567"/>
      <c r="AE44" s="567"/>
      <c r="AF44" s="567"/>
      <c r="AG44" s="567"/>
      <c r="AH44" s="567"/>
      <c r="AI44" s="567"/>
      <c r="AJ44" s="567"/>
      <c r="AK44" s="567"/>
      <c r="AL44" s="567"/>
      <c r="AM44" s="567"/>
      <c r="AN44" s="567"/>
      <c r="AO44" s="567"/>
      <c r="AP44" s="567"/>
      <c r="AQ44" s="567"/>
      <c r="AR44" s="567"/>
    </row>
    <row r="45" spans="1:44">
      <c r="A45" s="567"/>
      <c r="B45" s="567"/>
      <c r="C45" s="567"/>
      <c r="D45" s="567"/>
      <c r="E45" s="567"/>
      <c r="F45" s="567"/>
      <c r="G45" s="567"/>
      <c r="H45" s="567"/>
      <c r="I45" s="567"/>
      <c r="J45" s="567"/>
      <c r="K45" s="567"/>
      <c r="L45" s="567"/>
      <c r="M45" s="567"/>
      <c r="N45" s="567"/>
      <c r="O45" s="567"/>
      <c r="P45" s="567"/>
      <c r="Q45" s="567"/>
      <c r="R45" s="567"/>
      <c r="S45" s="567"/>
      <c r="T45" s="567"/>
      <c r="U45" s="567"/>
      <c r="V45" s="567"/>
      <c r="W45" s="567"/>
      <c r="X45" s="567"/>
      <c r="Y45" s="567"/>
      <c r="Z45" s="567"/>
      <c r="AA45" s="567"/>
      <c r="AB45" s="567"/>
      <c r="AC45" s="567"/>
      <c r="AD45" s="567"/>
      <c r="AE45" s="567"/>
      <c r="AF45" s="567"/>
      <c r="AG45" s="567"/>
      <c r="AH45" s="567"/>
      <c r="AI45" s="567"/>
      <c r="AJ45" s="567"/>
      <c r="AK45" s="567"/>
      <c r="AL45" s="567"/>
      <c r="AM45" s="567"/>
      <c r="AN45" s="567"/>
      <c r="AO45" s="567"/>
      <c r="AP45" s="567"/>
      <c r="AQ45" s="567"/>
      <c r="AR45" s="567"/>
    </row>
    <row r="46" spans="1:44">
      <c r="A46" s="567"/>
      <c r="B46" s="567"/>
      <c r="C46" s="567"/>
      <c r="D46" s="567"/>
      <c r="E46" s="567"/>
      <c r="F46" s="567"/>
      <c r="G46" s="567"/>
      <c r="H46" s="567"/>
      <c r="I46" s="567"/>
      <c r="J46" s="567"/>
      <c r="K46" s="567"/>
      <c r="L46" s="567"/>
      <c r="M46" s="567"/>
      <c r="N46" s="567"/>
      <c r="O46" s="567"/>
      <c r="P46" s="567"/>
      <c r="Q46" s="567"/>
      <c r="R46" s="567"/>
      <c r="S46" s="567"/>
      <c r="T46" s="567"/>
      <c r="U46" s="567"/>
      <c r="V46" s="567"/>
      <c r="W46" s="567"/>
      <c r="X46" s="567"/>
      <c r="Y46" s="567"/>
      <c r="Z46" s="567"/>
      <c r="AA46" s="567"/>
      <c r="AB46" s="567"/>
      <c r="AC46" s="567"/>
      <c r="AD46" s="567"/>
      <c r="AE46" s="567"/>
      <c r="AF46" s="567"/>
      <c r="AG46" s="567"/>
      <c r="AH46" s="567"/>
      <c r="AI46" s="567"/>
      <c r="AJ46" s="567"/>
      <c r="AK46" s="567"/>
      <c r="AL46" s="567"/>
      <c r="AM46" s="567"/>
      <c r="AN46" s="567"/>
      <c r="AO46" s="567"/>
      <c r="AP46" s="567"/>
      <c r="AQ46" s="567"/>
      <c r="AR46" s="567"/>
    </row>
    <row r="47" spans="1:44">
      <c r="A47" s="567"/>
      <c r="B47" s="567"/>
      <c r="C47" s="567"/>
      <c r="D47" s="567"/>
      <c r="E47" s="567"/>
      <c r="F47" s="567"/>
      <c r="G47" s="567"/>
      <c r="H47" s="567"/>
      <c r="I47" s="567"/>
      <c r="J47" s="567"/>
      <c r="K47" s="567"/>
      <c r="L47" s="567"/>
      <c r="M47" s="567"/>
      <c r="N47" s="567"/>
      <c r="O47" s="567"/>
      <c r="P47" s="567"/>
      <c r="Q47" s="567"/>
      <c r="R47" s="567"/>
      <c r="S47" s="567"/>
      <c r="T47" s="567"/>
      <c r="U47" s="567"/>
      <c r="V47" s="567"/>
      <c r="W47" s="567"/>
      <c r="X47" s="567"/>
      <c r="Y47" s="567"/>
      <c r="Z47" s="567"/>
      <c r="AA47" s="567"/>
      <c r="AB47" s="567"/>
      <c r="AC47" s="567"/>
      <c r="AD47" s="567"/>
      <c r="AE47" s="567"/>
      <c r="AF47" s="567"/>
      <c r="AG47" s="567"/>
      <c r="AH47" s="567"/>
      <c r="AI47" s="567"/>
      <c r="AJ47" s="567"/>
      <c r="AK47" s="567"/>
      <c r="AL47" s="567"/>
      <c r="AM47" s="567"/>
      <c r="AN47" s="567"/>
      <c r="AO47" s="567"/>
      <c r="AP47" s="567"/>
      <c r="AQ47" s="567"/>
      <c r="AR47" s="567"/>
    </row>
    <row r="48" spans="1:44">
      <c r="A48" s="111"/>
      <c r="B48" s="111"/>
      <c r="C48" s="111"/>
      <c r="D48" s="111"/>
      <c r="E48" s="111"/>
      <c r="F48" s="111"/>
      <c r="G48" s="111"/>
      <c r="H48" s="111"/>
      <c r="I48" s="111"/>
      <c r="J48" s="111"/>
      <c r="K48" s="111"/>
      <c r="L48" s="111"/>
      <c r="M48" s="111"/>
      <c r="N48" s="111"/>
      <c r="O48" s="111"/>
      <c r="P48" s="111"/>
      <c r="Q48" s="111"/>
      <c r="R48" s="111"/>
      <c r="S48" s="111"/>
      <c r="T48" s="111"/>
      <c r="U48" s="111"/>
      <c r="V48" s="111"/>
      <c r="W48" s="111"/>
      <c r="X48" s="111"/>
      <c r="Y48" s="111"/>
      <c r="Z48" s="111"/>
      <c r="AA48" s="111"/>
      <c r="AB48" s="111"/>
      <c r="AC48" s="111"/>
      <c r="AD48" s="111"/>
      <c r="AE48" s="111"/>
      <c r="AF48" s="111"/>
      <c r="AG48" s="111"/>
      <c r="AH48" s="111"/>
      <c r="AI48" s="111"/>
      <c r="AJ48" s="111"/>
      <c r="AK48" s="111"/>
      <c r="AL48" s="111"/>
      <c r="AM48" s="111"/>
      <c r="AN48" s="111"/>
      <c r="AO48" s="111"/>
      <c r="AP48" s="111"/>
      <c r="AQ48" s="111"/>
      <c r="AR48" s="111"/>
    </row>
    <row r="49" spans="1:44">
      <c r="A49" s="111"/>
      <c r="B49" s="111"/>
      <c r="C49" s="111"/>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1"/>
      <c r="AB49" s="111"/>
      <c r="AC49" s="111"/>
      <c r="AD49" s="111"/>
      <c r="AE49" s="111"/>
      <c r="AF49" s="111"/>
      <c r="AG49" s="111"/>
      <c r="AH49" s="111"/>
      <c r="AI49" s="111"/>
      <c r="AJ49" s="111"/>
      <c r="AK49" s="111"/>
      <c r="AL49" s="111"/>
      <c r="AM49" s="111"/>
      <c r="AN49" s="111"/>
      <c r="AO49" s="111"/>
      <c r="AP49" s="111"/>
      <c r="AQ49" s="111"/>
      <c r="AR49" s="111"/>
    </row>
    <row r="50" spans="1:44">
      <c r="A50" s="111"/>
      <c r="B50" s="111"/>
      <c r="C50" s="111"/>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c r="AF50" s="111"/>
      <c r="AG50" s="111"/>
      <c r="AH50" s="111"/>
      <c r="AI50" s="111"/>
      <c r="AJ50" s="111"/>
      <c r="AK50" s="111"/>
      <c r="AL50" s="111"/>
      <c r="AM50" s="111"/>
      <c r="AN50" s="111"/>
      <c r="AO50" s="111"/>
      <c r="AP50" s="111"/>
      <c r="AQ50" s="111"/>
      <c r="AR50" s="111"/>
    </row>
    <row r="51" spans="1:44">
      <c r="A51" s="111"/>
      <c r="B51" s="111"/>
      <c r="C51" s="111"/>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c r="AD51" s="111"/>
      <c r="AE51" s="111"/>
      <c r="AF51" s="111"/>
      <c r="AG51" s="111"/>
      <c r="AH51" s="111"/>
      <c r="AI51" s="111"/>
      <c r="AJ51" s="111"/>
      <c r="AK51" s="111"/>
      <c r="AL51" s="111"/>
      <c r="AM51" s="111"/>
      <c r="AN51" s="111"/>
      <c r="AO51" s="111"/>
      <c r="AP51" s="111"/>
      <c r="AQ51" s="111"/>
      <c r="AR51" s="111"/>
    </row>
    <row r="52" spans="1:44">
      <c r="A52" s="111"/>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1"/>
      <c r="AH52" s="111"/>
      <c r="AI52" s="111"/>
      <c r="AJ52" s="111"/>
      <c r="AK52" s="111"/>
      <c r="AL52" s="111"/>
      <c r="AM52" s="111"/>
      <c r="AN52" s="111"/>
      <c r="AO52" s="111"/>
      <c r="AP52" s="111"/>
      <c r="AQ52" s="111"/>
      <c r="AR52" s="111"/>
    </row>
  </sheetData>
  <sheetProtection algorithmName="SHA-512" hashValue="whnycYPGzEzM1l3OHCRnQIS2BaolWP52wdegslfemn0ylzbTXStcXRKFU72pLMpiODEOawgxxqjPSSZRiIvfCQ==" saltValue="rWRkq9ek/u8x8LFBaGtFsg==" spinCount="100000" sheet="1" objects="1" scenarios="1"/>
  <mergeCells count="72">
    <mergeCell ref="A1:AQ1"/>
    <mergeCell ref="A2:AQ2"/>
    <mergeCell ref="AH9:AK9"/>
    <mergeCell ref="B5:B10"/>
    <mergeCell ref="Z8:Z10"/>
    <mergeCell ref="AD8:AD10"/>
    <mergeCell ref="AE8:AE10"/>
    <mergeCell ref="AG8:AG10"/>
    <mergeCell ref="AA8:AA10"/>
    <mergeCell ref="AB8:AB10"/>
    <mergeCell ref="AF8:AF10"/>
    <mergeCell ref="U8:U10"/>
    <mergeCell ref="V8:V10"/>
    <mergeCell ref="J9:J10"/>
    <mergeCell ref="I9:I10"/>
    <mergeCell ref="H9:H10"/>
    <mergeCell ref="P8:P10"/>
    <mergeCell ref="H8:M8"/>
    <mergeCell ref="L9:L10"/>
    <mergeCell ref="K9:K10"/>
    <mergeCell ref="A3:AQ3"/>
    <mergeCell ref="AQ5:AQ10"/>
    <mergeCell ref="A5:A10"/>
    <mergeCell ref="E7:P7"/>
    <mergeCell ref="E8:E10"/>
    <mergeCell ref="F8:F10"/>
    <mergeCell ref="N8:N10"/>
    <mergeCell ref="O8:O10"/>
    <mergeCell ref="AC8:AC10"/>
    <mergeCell ref="AH6:AN8"/>
    <mergeCell ref="E6:V6"/>
    <mergeCell ref="AB7:AG7"/>
    <mergeCell ref="Q7:V7"/>
    <mergeCell ref="Q8:Q10"/>
    <mergeCell ref="R8:R10"/>
    <mergeCell ref="S8:S10"/>
    <mergeCell ref="W7:AA7"/>
    <mergeCell ref="W8:W10"/>
    <mergeCell ref="X8:X10"/>
    <mergeCell ref="T8:T10"/>
    <mergeCell ref="A41:AO41"/>
    <mergeCell ref="A38:AM38"/>
    <mergeCell ref="AI29:AQ29"/>
    <mergeCell ref="W6:AG6"/>
    <mergeCell ref="AI28:AQ28"/>
    <mergeCell ref="AO5:AP9"/>
    <mergeCell ref="A28:D28"/>
    <mergeCell ref="A29:D29"/>
    <mergeCell ref="A24:B24"/>
    <mergeCell ref="E5:AN5"/>
    <mergeCell ref="C5:C10"/>
    <mergeCell ref="D5:D10"/>
    <mergeCell ref="AL9:AN9"/>
    <mergeCell ref="M9:M10"/>
    <mergeCell ref="G8:G10"/>
    <mergeCell ref="Y8:Y10"/>
    <mergeCell ref="AS9:AV10"/>
    <mergeCell ref="A39:AO39"/>
    <mergeCell ref="A40:AO40"/>
    <mergeCell ref="A47:AR47"/>
    <mergeCell ref="A31:AQ31"/>
    <mergeCell ref="A34:AR34"/>
    <mergeCell ref="A35:AR35"/>
    <mergeCell ref="A36:AR36"/>
    <mergeCell ref="A33:AR33"/>
    <mergeCell ref="A46:AR46"/>
    <mergeCell ref="A37:AR37"/>
    <mergeCell ref="A32:AR32"/>
    <mergeCell ref="A44:AR44"/>
    <mergeCell ref="A45:AR45"/>
    <mergeCell ref="A43:AR43"/>
    <mergeCell ref="A42:AO42"/>
  </mergeCells>
  <phoneticPr fontId="0" type="noConversion"/>
  <conditionalFormatting sqref="E17:F19 H17:AG19 AL17:AQ19">
    <cfRule type="cellIs" dxfId="54" priority="11" stopIfTrue="1" operator="equal">
      <formula>0</formula>
    </cfRule>
  </conditionalFormatting>
  <conditionalFormatting sqref="Q12:Q16">
    <cfRule type="cellIs" dxfId="53" priority="2" stopIfTrue="1" operator="equal">
      <formula>0</formula>
    </cfRule>
  </conditionalFormatting>
  <conditionalFormatting sqref="W12:W16">
    <cfRule type="cellIs" dxfId="52" priority="4" stopIfTrue="1" operator="equal">
      <formula>0</formula>
    </cfRule>
  </conditionalFormatting>
  <conditionalFormatting sqref="AB12:AB16">
    <cfRule type="cellIs" dxfId="51" priority="3" stopIfTrue="1" operator="equal">
      <formula>0</formula>
    </cfRule>
  </conditionalFormatting>
  <conditionalFormatting sqref="AH12:AH16">
    <cfRule type="cellIs" dxfId="50" priority="10" stopIfTrue="1" operator="equal">
      <formula>0</formula>
    </cfRule>
  </conditionalFormatting>
  <conditionalFormatting sqref="AH20:AH23">
    <cfRule type="cellIs" dxfId="49" priority="8" stopIfTrue="1" operator="equal">
      <formula>0</formula>
    </cfRule>
  </conditionalFormatting>
  <conditionalFormatting sqref="AL12:AL16">
    <cfRule type="cellIs" dxfId="48" priority="9" stopIfTrue="1" operator="equal">
      <formula>0</formula>
    </cfRule>
  </conditionalFormatting>
  <conditionalFormatting sqref="AO12:AO16">
    <cfRule type="cellIs" dxfId="47" priority="1" stopIfTrue="1" operator="equal">
      <formula>0</formula>
    </cfRule>
  </conditionalFormatting>
  <printOptions horizontalCentered="1"/>
  <pageMargins left="0.19685039370078741" right="0.31496062992125984" top="1.1811023622047245" bottom="0.19685039370078741" header="0.70866141732283472" footer="0.15748031496062992"/>
  <pageSetup paperSize="9" scale="91" orientation="landscape"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13"/>
    <pageSetUpPr fitToPage="1"/>
  </sheetPr>
  <dimension ref="A1:AO328"/>
  <sheetViews>
    <sheetView showGridLines="0" zoomScale="94" zoomScaleNormal="94" workbookViewId="0">
      <pane ySplit="9" topLeftCell="A133" activePane="bottomLeft" state="frozen"/>
      <selection pane="bottomLeft" activeCell="I148" sqref="I148:AK149"/>
    </sheetView>
  </sheetViews>
  <sheetFormatPr defaultColWidth="9" defaultRowHeight="12.75"/>
  <cols>
    <col min="1" max="1" width="3.125" style="18" customWidth="1"/>
    <col min="2" max="2" width="23" style="17" customWidth="1"/>
    <col min="3" max="6" width="4.375" style="17" customWidth="1"/>
    <col min="7" max="7" width="3.25" style="17" customWidth="1"/>
    <col min="8" max="9" width="3.625" style="18" customWidth="1"/>
    <col min="10" max="10" width="3.375" style="18" customWidth="1"/>
    <col min="11" max="16" width="3.375" style="17" customWidth="1"/>
    <col min="17" max="19" width="3.625" style="17" customWidth="1"/>
    <col min="20" max="36" width="3.875" style="17" customWidth="1"/>
    <col min="37" max="37" width="3.625" style="17" customWidth="1"/>
    <col min="38" max="38" width="1.5" style="2" customWidth="1"/>
    <col min="39" max="39" width="3.375" style="2" customWidth="1"/>
    <col min="40" max="16384" width="9" style="2"/>
  </cols>
  <sheetData>
    <row r="1" spans="1:40" ht="15.75">
      <c r="A1" s="622" t="str">
        <f>'KKS1_1.Duomenys apie org.'!A13:AI13</f>
        <v>Klaipėdos miesto savivaldybės administracijos Kultūros, sporto ir turizmo departamento Sporto, jaunimo ir bendruomeninių reikalų skyrius</v>
      </c>
      <c r="B1" s="622"/>
      <c r="C1" s="622"/>
      <c r="D1" s="622"/>
      <c r="E1" s="622"/>
      <c r="F1" s="622"/>
      <c r="G1" s="622"/>
      <c r="H1" s="622"/>
      <c r="I1" s="622"/>
      <c r="J1" s="622"/>
      <c r="K1" s="622"/>
      <c r="L1" s="622"/>
      <c r="M1" s="622"/>
      <c r="N1" s="622"/>
      <c r="O1" s="622"/>
      <c r="P1" s="622"/>
      <c r="Q1" s="622"/>
      <c r="R1" s="622"/>
      <c r="S1" s="622"/>
      <c r="T1" s="622"/>
      <c r="U1" s="622"/>
      <c r="V1" s="622"/>
      <c r="W1" s="622"/>
      <c r="X1" s="622"/>
      <c r="Y1" s="622"/>
      <c r="Z1" s="622"/>
      <c r="AA1" s="622"/>
      <c r="AB1" s="622"/>
      <c r="AC1" s="622"/>
      <c r="AD1" s="622"/>
      <c r="AE1" s="622"/>
      <c r="AF1" s="622"/>
      <c r="AG1" s="622"/>
      <c r="AH1" s="622"/>
      <c r="AI1" s="622"/>
      <c r="AJ1" s="622"/>
      <c r="AK1" s="622"/>
    </row>
    <row r="2" spans="1:40" ht="9" customHeight="1">
      <c r="A2" s="623" t="s">
        <v>343</v>
      </c>
      <c r="B2" s="623"/>
      <c r="C2" s="623"/>
      <c r="D2" s="623"/>
      <c r="E2" s="623"/>
      <c r="F2" s="623"/>
      <c r="G2" s="623"/>
      <c r="H2" s="623"/>
      <c r="I2" s="623"/>
      <c r="J2" s="623"/>
      <c r="K2" s="623"/>
      <c r="L2" s="623"/>
      <c r="M2" s="623"/>
      <c r="N2" s="623"/>
      <c r="O2" s="623"/>
      <c r="P2" s="623"/>
      <c r="Q2" s="623"/>
      <c r="R2" s="623"/>
      <c r="S2" s="623"/>
      <c r="T2" s="623"/>
      <c r="U2" s="623"/>
      <c r="V2" s="623"/>
      <c r="W2" s="623"/>
      <c r="X2" s="623"/>
      <c r="Y2" s="623"/>
      <c r="Z2" s="623"/>
      <c r="AA2" s="623"/>
      <c r="AB2" s="623"/>
      <c r="AC2" s="623"/>
      <c r="AD2" s="623"/>
      <c r="AE2" s="623"/>
      <c r="AF2" s="623"/>
      <c r="AG2" s="623"/>
      <c r="AH2" s="623"/>
      <c r="AI2" s="623"/>
      <c r="AJ2" s="623"/>
      <c r="AK2" s="623"/>
    </row>
    <row r="3" spans="1:40" ht="28.5" customHeight="1">
      <c r="A3" s="627" t="s">
        <v>420</v>
      </c>
      <c r="B3" s="627"/>
      <c r="C3" s="627"/>
      <c r="D3" s="627"/>
      <c r="E3" s="627"/>
      <c r="F3" s="627"/>
      <c r="G3" s="627"/>
      <c r="H3" s="627"/>
      <c r="I3" s="627"/>
      <c r="J3" s="627"/>
      <c r="K3" s="627"/>
      <c r="L3" s="627"/>
      <c r="M3" s="627"/>
      <c r="N3" s="627"/>
      <c r="O3" s="627"/>
      <c r="P3" s="627"/>
      <c r="Q3" s="627"/>
      <c r="R3" s="627"/>
      <c r="S3" s="627"/>
      <c r="T3" s="627"/>
      <c r="U3" s="627"/>
      <c r="V3" s="627"/>
      <c r="W3" s="627"/>
      <c r="X3" s="336"/>
      <c r="Y3" s="336"/>
      <c r="Z3" s="336"/>
      <c r="AA3" s="336"/>
      <c r="AB3" s="336"/>
      <c r="AC3" s="336"/>
      <c r="AD3" s="336"/>
      <c r="AE3" s="336"/>
      <c r="AF3" s="336"/>
      <c r="AG3" s="336"/>
      <c r="AH3" s="336"/>
      <c r="AI3" s="336"/>
      <c r="AJ3" s="336"/>
      <c r="AK3" s="344" t="s">
        <v>339</v>
      </c>
    </row>
    <row r="4" spans="1:40" ht="33" customHeight="1" thickBot="1">
      <c r="A4" s="610" t="s">
        <v>16</v>
      </c>
      <c r="B4" s="610" t="s">
        <v>17</v>
      </c>
      <c r="C4" s="624" t="s">
        <v>421</v>
      </c>
      <c r="D4" s="624"/>
      <c r="E4" s="624"/>
      <c r="F4" s="624"/>
      <c r="G4" s="625"/>
      <c r="H4" s="423" t="s">
        <v>165</v>
      </c>
      <c r="I4" s="423"/>
      <c r="J4" s="423"/>
      <c r="K4" s="423"/>
      <c r="L4" s="423"/>
      <c r="M4" s="423"/>
      <c r="N4" s="423"/>
      <c r="O4" s="423"/>
      <c r="P4" s="423"/>
      <c r="Q4" s="423"/>
      <c r="R4" s="423"/>
      <c r="S4" s="423"/>
      <c r="T4" s="423"/>
      <c r="U4" s="423"/>
      <c r="V4" s="423"/>
      <c r="W4" s="423"/>
      <c r="X4" s="423"/>
      <c r="Y4" s="423"/>
      <c r="Z4" s="424" t="s">
        <v>166</v>
      </c>
      <c r="AA4" s="425"/>
      <c r="AB4" s="425"/>
      <c r="AC4" s="425"/>
      <c r="AD4" s="425"/>
      <c r="AE4" s="425"/>
      <c r="AF4" s="425"/>
      <c r="AG4" s="425"/>
      <c r="AH4" s="425"/>
      <c r="AI4" s="425"/>
      <c r="AJ4" s="426"/>
      <c r="AK4" s="613" t="s">
        <v>167</v>
      </c>
    </row>
    <row r="5" spans="1:40" ht="19.5" customHeight="1" thickTop="1">
      <c r="A5" s="611"/>
      <c r="B5" s="611"/>
      <c r="C5" s="616" t="s">
        <v>351</v>
      </c>
      <c r="D5" s="616" t="s">
        <v>22</v>
      </c>
      <c r="E5" s="616" t="s">
        <v>23</v>
      </c>
      <c r="F5" s="619" t="s">
        <v>30</v>
      </c>
      <c r="G5" s="628" t="s">
        <v>173</v>
      </c>
      <c r="H5" s="412" t="s">
        <v>168</v>
      </c>
      <c r="I5" s="413"/>
      <c r="J5" s="413"/>
      <c r="K5" s="413"/>
      <c r="L5" s="413"/>
      <c r="M5" s="413"/>
      <c r="N5" s="413"/>
      <c r="O5" s="413"/>
      <c r="P5" s="413"/>
      <c r="Q5" s="413"/>
      <c r="R5" s="413"/>
      <c r="S5" s="414"/>
      <c r="T5" s="415" t="s">
        <v>169</v>
      </c>
      <c r="U5" s="415"/>
      <c r="V5" s="415"/>
      <c r="W5" s="415"/>
      <c r="X5" s="415"/>
      <c r="Y5" s="415"/>
      <c r="Z5" s="626" t="s">
        <v>170</v>
      </c>
      <c r="AA5" s="417"/>
      <c r="AB5" s="417"/>
      <c r="AC5" s="417"/>
      <c r="AD5" s="605"/>
      <c r="AE5" s="626" t="s">
        <v>171</v>
      </c>
      <c r="AF5" s="417"/>
      <c r="AG5" s="417"/>
      <c r="AH5" s="417"/>
      <c r="AI5" s="417"/>
      <c r="AJ5" s="605"/>
      <c r="AK5" s="614"/>
    </row>
    <row r="6" spans="1:40" ht="14.25" customHeight="1">
      <c r="A6" s="611"/>
      <c r="B6" s="611"/>
      <c r="C6" s="617"/>
      <c r="D6" s="617"/>
      <c r="E6" s="617"/>
      <c r="F6" s="620"/>
      <c r="G6" s="629"/>
      <c r="H6" s="428" t="s">
        <v>172</v>
      </c>
      <c r="I6" s="422" t="s">
        <v>173</v>
      </c>
      <c r="J6" s="422" t="s">
        <v>174</v>
      </c>
      <c r="K6" s="429" t="s">
        <v>175</v>
      </c>
      <c r="L6" s="429"/>
      <c r="M6" s="429"/>
      <c r="N6" s="429"/>
      <c r="O6" s="429"/>
      <c r="P6" s="429"/>
      <c r="Q6" s="422" t="s">
        <v>176</v>
      </c>
      <c r="R6" s="422" t="s">
        <v>177</v>
      </c>
      <c r="S6" s="427" t="s">
        <v>178</v>
      </c>
      <c r="T6" s="419" t="s">
        <v>172</v>
      </c>
      <c r="U6" s="430" t="s">
        <v>173</v>
      </c>
      <c r="V6" s="422" t="s">
        <v>176</v>
      </c>
      <c r="W6" s="422" t="s">
        <v>177</v>
      </c>
      <c r="X6" s="422" t="s">
        <v>179</v>
      </c>
      <c r="Y6" s="427" t="s">
        <v>178</v>
      </c>
      <c r="Z6" s="419" t="s">
        <v>172</v>
      </c>
      <c r="AA6" s="430" t="s">
        <v>173</v>
      </c>
      <c r="AB6" s="422" t="s">
        <v>176</v>
      </c>
      <c r="AC6" s="422" t="s">
        <v>177</v>
      </c>
      <c r="AD6" s="427" t="s">
        <v>178</v>
      </c>
      <c r="AE6" s="419" t="s">
        <v>172</v>
      </c>
      <c r="AF6" s="422" t="s">
        <v>173</v>
      </c>
      <c r="AG6" s="422" t="s">
        <v>176</v>
      </c>
      <c r="AH6" s="422" t="s">
        <v>177</v>
      </c>
      <c r="AI6" s="422" t="s">
        <v>179</v>
      </c>
      <c r="AJ6" s="427" t="s">
        <v>178</v>
      </c>
      <c r="AK6" s="614"/>
    </row>
    <row r="7" spans="1:40" ht="47.25" customHeight="1">
      <c r="A7" s="611"/>
      <c r="B7" s="611"/>
      <c r="C7" s="617"/>
      <c r="D7" s="617"/>
      <c r="E7" s="617"/>
      <c r="F7" s="620"/>
      <c r="G7" s="629"/>
      <c r="H7" s="428"/>
      <c r="I7" s="422"/>
      <c r="J7" s="422"/>
      <c r="K7" s="422" t="s">
        <v>180</v>
      </c>
      <c r="L7" s="422" t="s">
        <v>181</v>
      </c>
      <c r="M7" s="422" t="s">
        <v>182</v>
      </c>
      <c r="N7" s="422" t="s">
        <v>183</v>
      </c>
      <c r="O7" s="422" t="s">
        <v>184</v>
      </c>
      <c r="P7" s="422" t="s">
        <v>185</v>
      </c>
      <c r="Q7" s="422"/>
      <c r="R7" s="422"/>
      <c r="S7" s="427"/>
      <c r="T7" s="420"/>
      <c r="U7" s="431"/>
      <c r="V7" s="422"/>
      <c r="W7" s="422"/>
      <c r="X7" s="422"/>
      <c r="Y7" s="427"/>
      <c r="Z7" s="420"/>
      <c r="AA7" s="431"/>
      <c r="AB7" s="422"/>
      <c r="AC7" s="422"/>
      <c r="AD7" s="427"/>
      <c r="AE7" s="420"/>
      <c r="AF7" s="422"/>
      <c r="AG7" s="422"/>
      <c r="AH7" s="422"/>
      <c r="AI7" s="422"/>
      <c r="AJ7" s="427"/>
      <c r="AK7" s="614"/>
    </row>
    <row r="8" spans="1:40" ht="38.25" customHeight="1">
      <c r="A8" s="612"/>
      <c r="B8" s="612"/>
      <c r="C8" s="618"/>
      <c r="D8" s="618"/>
      <c r="E8" s="618"/>
      <c r="F8" s="621"/>
      <c r="G8" s="630"/>
      <c r="H8" s="428"/>
      <c r="I8" s="422"/>
      <c r="J8" s="422"/>
      <c r="K8" s="422"/>
      <c r="L8" s="422"/>
      <c r="M8" s="422"/>
      <c r="N8" s="422"/>
      <c r="O8" s="422"/>
      <c r="P8" s="422"/>
      <c r="Q8" s="422"/>
      <c r="R8" s="422"/>
      <c r="S8" s="427"/>
      <c r="T8" s="421"/>
      <c r="U8" s="432"/>
      <c r="V8" s="422"/>
      <c r="W8" s="422"/>
      <c r="X8" s="422"/>
      <c r="Y8" s="427"/>
      <c r="Z8" s="421"/>
      <c r="AA8" s="432"/>
      <c r="AB8" s="422"/>
      <c r="AC8" s="422"/>
      <c r="AD8" s="427"/>
      <c r="AE8" s="421"/>
      <c r="AF8" s="422"/>
      <c r="AG8" s="422"/>
      <c r="AH8" s="422"/>
      <c r="AI8" s="422"/>
      <c r="AJ8" s="427"/>
      <c r="AK8" s="615"/>
    </row>
    <row r="9" spans="1:40" ht="7.5" customHeight="1">
      <c r="A9" s="19">
        <v>1</v>
      </c>
      <c r="B9" s="20">
        <v>2</v>
      </c>
      <c r="C9" s="20">
        <v>3</v>
      </c>
      <c r="D9" s="20">
        <v>4</v>
      </c>
      <c r="E9" s="20">
        <v>5</v>
      </c>
      <c r="F9" s="20">
        <v>6</v>
      </c>
      <c r="G9" s="20">
        <v>7</v>
      </c>
      <c r="H9" s="20">
        <v>8</v>
      </c>
      <c r="I9" s="20">
        <v>9</v>
      </c>
      <c r="J9" s="20">
        <v>10</v>
      </c>
      <c r="K9" s="20">
        <v>11</v>
      </c>
      <c r="L9" s="20">
        <v>12</v>
      </c>
      <c r="M9" s="20">
        <v>13</v>
      </c>
      <c r="N9" s="20">
        <v>14</v>
      </c>
      <c r="O9" s="20">
        <v>15</v>
      </c>
      <c r="P9" s="20">
        <v>16</v>
      </c>
      <c r="Q9" s="20">
        <v>17</v>
      </c>
      <c r="R9" s="20">
        <v>18</v>
      </c>
      <c r="S9" s="20">
        <v>19</v>
      </c>
      <c r="T9" s="20">
        <v>20</v>
      </c>
      <c r="U9" s="20">
        <v>21</v>
      </c>
      <c r="V9" s="20">
        <v>22</v>
      </c>
      <c r="W9" s="20">
        <v>23</v>
      </c>
      <c r="X9" s="20">
        <v>24</v>
      </c>
      <c r="Y9" s="20">
        <v>25</v>
      </c>
      <c r="Z9" s="20">
        <v>26</v>
      </c>
      <c r="AA9" s="20">
        <v>27</v>
      </c>
      <c r="AB9" s="20">
        <v>28</v>
      </c>
      <c r="AC9" s="20">
        <v>29</v>
      </c>
      <c r="AD9" s="20">
        <v>30</v>
      </c>
      <c r="AE9" s="20">
        <v>31</v>
      </c>
      <c r="AF9" s="20">
        <v>32</v>
      </c>
      <c r="AG9" s="20">
        <v>33</v>
      </c>
      <c r="AH9" s="20">
        <v>34</v>
      </c>
      <c r="AI9" s="20">
        <v>35</v>
      </c>
      <c r="AJ9" s="20">
        <v>36</v>
      </c>
      <c r="AK9" s="20">
        <v>37</v>
      </c>
    </row>
    <row r="10" spans="1:40" ht="11.25" customHeight="1">
      <c r="A10" s="55"/>
      <c r="B10" s="636" t="s">
        <v>38</v>
      </c>
      <c r="C10" s="636"/>
      <c r="D10" s="636"/>
      <c r="E10" s="636"/>
      <c r="F10" s="636"/>
      <c r="G10" s="636"/>
      <c r="H10" s="636"/>
      <c r="I10" s="636"/>
      <c r="J10" s="636"/>
      <c r="K10" s="636"/>
      <c r="L10" s="636"/>
      <c r="M10" s="636"/>
      <c r="N10" s="636"/>
      <c r="O10" s="636"/>
      <c r="P10" s="636"/>
      <c r="Q10" s="38"/>
      <c r="R10" s="38"/>
      <c r="S10" s="38"/>
      <c r="T10" s="38"/>
      <c r="U10" s="38"/>
      <c r="V10" s="38"/>
      <c r="W10" s="38"/>
      <c r="X10" s="38"/>
      <c r="Y10" s="38"/>
      <c r="Z10" s="38"/>
      <c r="AA10" s="38"/>
      <c r="AB10" s="38"/>
      <c r="AC10" s="38"/>
      <c r="AD10" s="38"/>
      <c r="AE10" s="38"/>
      <c r="AF10" s="38"/>
      <c r="AG10" s="38"/>
      <c r="AH10" s="38"/>
      <c r="AI10" s="38"/>
      <c r="AJ10" s="38"/>
      <c r="AK10" s="39"/>
      <c r="AM10" s="191"/>
      <c r="AN10" s="197"/>
    </row>
    <row r="11" spans="1:40" ht="10.5" customHeight="1">
      <c r="A11" s="56" t="s">
        <v>422</v>
      </c>
      <c r="B11" s="232" t="s">
        <v>39</v>
      </c>
      <c r="C11" s="15">
        <v>105</v>
      </c>
      <c r="D11" s="15">
        <v>16</v>
      </c>
      <c r="E11" s="15">
        <v>49</v>
      </c>
      <c r="F11" s="128">
        <f>SUM(C11:E11)</f>
        <v>170</v>
      </c>
      <c r="G11" s="15">
        <v>127</v>
      </c>
      <c r="H11" s="16">
        <v>2</v>
      </c>
      <c r="I11" s="16">
        <v>1</v>
      </c>
      <c r="J11" s="36">
        <f>H11-(K11+L11+M11+N11+O11+P11)</f>
        <v>1</v>
      </c>
      <c r="K11" s="16"/>
      <c r="L11" s="16"/>
      <c r="M11" s="16"/>
      <c r="N11" s="16"/>
      <c r="O11" s="16"/>
      <c r="P11" s="16">
        <v>1</v>
      </c>
      <c r="Q11" s="16">
        <v>2</v>
      </c>
      <c r="R11" s="16"/>
      <c r="S11" s="16"/>
      <c r="T11" s="148">
        <f>V11+W11+X11+Y11</f>
        <v>0</v>
      </c>
      <c r="U11" s="16"/>
      <c r="V11" s="16"/>
      <c r="W11" s="16"/>
      <c r="X11" s="16"/>
      <c r="Y11" s="16"/>
      <c r="Z11" s="148">
        <f>AB11+AC11+AD11</f>
        <v>0</v>
      </c>
      <c r="AA11" s="16"/>
      <c r="AB11" s="16"/>
      <c r="AC11" s="16"/>
      <c r="AD11" s="331"/>
      <c r="AE11" s="148">
        <f>AG11+AH11+AI11+AJ11</f>
        <v>0</v>
      </c>
      <c r="AF11" s="16"/>
      <c r="AG11" s="16"/>
      <c r="AH11" s="16"/>
      <c r="AI11" s="16"/>
      <c r="AJ11" s="16"/>
      <c r="AK11" s="16">
        <v>1</v>
      </c>
      <c r="AM11" s="259" t="str">
        <f>IF(G11&gt;F11,"Klaida! Negali būti moterų daugiau nei iš viso sportuojančiųjų!",IF(I11&gt;H11,"Klaida! Negali būti moterų daugiau nei iš viso trenerių!",IF(K11+L11+M11+N11+O11+P11&gt;H11,"Klaida! Negali būti kategorijų daugiau negu trenerių!",IF(K11+L11+M11+N11+O11+P11&gt;H11,"Klaida! Negali būti kategorijų daugiau negu trenerių!",IF(Q11+S11&gt;H11,"Klaida! Negali būti išsilavinimų arba veklos leidimų daugiau negu trenerių!","")))))</f>
        <v/>
      </c>
    </row>
    <row r="12" spans="1:40" ht="10.5" customHeight="1">
      <c r="A12" s="40" t="s">
        <v>423</v>
      </c>
      <c r="B12" s="232" t="s">
        <v>40</v>
      </c>
      <c r="C12" s="15">
        <v>83</v>
      </c>
      <c r="D12" s="15">
        <v>9</v>
      </c>
      <c r="E12" s="15"/>
      <c r="F12" s="128">
        <f t="shared" ref="F12:F66" si="0">SUM(C12:E12)</f>
        <v>92</v>
      </c>
      <c r="G12" s="15">
        <v>20</v>
      </c>
      <c r="H12" s="16">
        <f t="shared" ref="H12:H66" si="1">Q12+R12+S12</f>
        <v>0</v>
      </c>
      <c r="I12" s="16"/>
      <c r="J12" s="36">
        <f t="shared" ref="J12:J66" si="2">H12-(K12+L12+M12+N12+O12+P12)</f>
        <v>0</v>
      </c>
      <c r="K12" s="16"/>
      <c r="L12" s="16"/>
      <c r="M12" s="16"/>
      <c r="N12" s="16"/>
      <c r="O12" s="16"/>
      <c r="P12" s="16"/>
      <c r="Q12" s="16"/>
      <c r="R12" s="16"/>
      <c r="S12" s="16"/>
      <c r="T12" s="148">
        <f t="shared" ref="T12:T66" si="3">V12+W12+X12+Y12</f>
        <v>0</v>
      </c>
      <c r="U12" s="16"/>
      <c r="V12" s="16"/>
      <c r="W12" s="16"/>
      <c r="X12" s="16"/>
      <c r="Y12" s="16"/>
      <c r="Z12" s="148">
        <f t="shared" ref="Z12:Z66" si="4">AB12+AC12+AD12</f>
        <v>0</v>
      </c>
      <c r="AA12" s="16"/>
      <c r="AB12" s="16"/>
      <c r="AC12" s="16"/>
      <c r="AD12" s="16"/>
      <c r="AE12" s="148">
        <f t="shared" ref="AE12:AE66" si="5">AG12+AH12+AI12+AJ12</f>
        <v>0</v>
      </c>
      <c r="AF12" s="16"/>
      <c r="AG12" s="16"/>
      <c r="AH12" s="16"/>
      <c r="AI12" s="16"/>
      <c r="AJ12" s="16"/>
      <c r="AK12" s="16"/>
      <c r="AM12" s="259" t="str">
        <f t="shared" ref="AM12:AM66" si="6">IF(G12&gt;F12,"Klaida! Negali būti moterų daugiau nei iš viso sportuojančiųjų!",IF(I12&gt;H12,"Klaida! Negali būti moterų daugiau nei iš viso trenerių!",IF(K12+L12+M12+N12+O12+P12&gt;H12,"Klaida! Negali būti kategorijų daugiau negu trenerių!",IF(K12+L12+M12+N12+O12+P12&gt;H12,"Klaida! Negali būti kategorijų daugiau negu trenerių!",IF(Q12+S12&gt;H12,"Klaida! Negali būti išsilavinimų arba veklos leidimų daugiau negu trenerių!","")))))</f>
        <v/>
      </c>
    </row>
    <row r="13" spans="1:40" ht="10.5" customHeight="1">
      <c r="A13" s="40" t="s">
        <v>424</v>
      </c>
      <c r="B13" s="232" t="s">
        <v>41</v>
      </c>
      <c r="C13" s="15">
        <v>39</v>
      </c>
      <c r="D13" s="15">
        <v>33</v>
      </c>
      <c r="E13" s="15">
        <v>20</v>
      </c>
      <c r="F13" s="128">
        <f t="shared" si="0"/>
        <v>92</v>
      </c>
      <c r="G13" s="15">
        <v>70</v>
      </c>
      <c r="H13" s="16">
        <v>1</v>
      </c>
      <c r="I13" s="16"/>
      <c r="J13" s="36">
        <f t="shared" si="2"/>
        <v>0</v>
      </c>
      <c r="K13" s="16">
        <v>1</v>
      </c>
      <c r="L13" s="16"/>
      <c r="M13" s="16"/>
      <c r="N13" s="16"/>
      <c r="O13" s="16"/>
      <c r="P13" s="16"/>
      <c r="Q13" s="16">
        <v>1</v>
      </c>
      <c r="R13" s="16"/>
      <c r="S13" s="16"/>
      <c r="T13" s="148">
        <f t="shared" si="3"/>
        <v>0</v>
      </c>
      <c r="U13" s="16"/>
      <c r="V13" s="16"/>
      <c r="W13" s="16"/>
      <c r="X13" s="16"/>
      <c r="Y13" s="16"/>
      <c r="Z13" s="148">
        <f t="shared" si="4"/>
        <v>0</v>
      </c>
      <c r="AA13" s="16"/>
      <c r="AB13" s="16"/>
      <c r="AC13" s="16"/>
      <c r="AD13" s="16"/>
      <c r="AE13" s="148">
        <f t="shared" si="5"/>
        <v>0</v>
      </c>
      <c r="AF13" s="16"/>
      <c r="AG13" s="16"/>
      <c r="AH13" s="16"/>
      <c r="AI13" s="16"/>
      <c r="AJ13" s="16"/>
      <c r="AK13" s="16">
        <v>3</v>
      </c>
      <c r="AM13" s="259" t="str">
        <f t="shared" si="6"/>
        <v/>
      </c>
    </row>
    <row r="14" spans="1:40" ht="10.5" customHeight="1">
      <c r="A14" s="40" t="s">
        <v>425</v>
      </c>
      <c r="B14" s="232" t="s">
        <v>426</v>
      </c>
      <c r="C14" s="15"/>
      <c r="D14" s="15"/>
      <c r="E14" s="15"/>
      <c r="F14" s="128">
        <f t="shared" si="0"/>
        <v>0</v>
      </c>
      <c r="G14" s="15"/>
      <c r="H14" s="16">
        <f t="shared" si="1"/>
        <v>0</v>
      </c>
      <c r="I14" s="16"/>
      <c r="J14" s="36">
        <f t="shared" si="2"/>
        <v>0</v>
      </c>
      <c r="K14" s="16"/>
      <c r="L14" s="16"/>
      <c r="M14" s="16"/>
      <c r="N14" s="16"/>
      <c r="O14" s="16"/>
      <c r="P14" s="16"/>
      <c r="Q14" s="16"/>
      <c r="R14" s="16"/>
      <c r="S14" s="16"/>
      <c r="T14" s="148">
        <f t="shared" si="3"/>
        <v>0</v>
      </c>
      <c r="U14" s="16"/>
      <c r="V14" s="16"/>
      <c r="W14" s="16"/>
      <c r="X14" s="16"/>
      <c r="Y14" s="16"/>
      <c r="Z14" s="148">
        <f t="shared" si="4"/>
        <v>0</v>
      </c>
      <c r="AA14" s="16"/>
      <c r="AB14" s="16"/>
      <c r="AC14" s="16"/>
      <c r="AD14" s="16"/>
      <c r="AE14" s="148">
        <f t="shared" si="5"/>
        <v>0</v>
      </c>
      <c r="AF14" s="16"/>
      <c r="AG14" s="16"/>
      <c r="AH14" s="16"/>
      <c r="AI14" s="16"/>
      <c r="AJ14" s="16"/>
      <c r="AK14" s="16"/>
      <c r="AM14" s="259" t="str">
        <f t="shared" si="6"/>
        <v/>
      </c>
    </row>
    <row r="15" spans="1:40" ht="10.5" customHeight="1">
      <c r="A15" s="40" t="s">
        <v>427</v>
      </c>
      <c r="B15" s="232" t="s">
        <v>428</v>
      </c>
      <c r="C15" s="15"/>
      <c r="D15" s="15"/>
      <c r="E15" s="15"/>
      <c r="F15" s="128">
        <f t="shared" si="0"/>
        <v>0</v>
      </c>
      <c r="G15" s="15"/>
      <c r="H15" s="16">
        <f t="shared" si="1"/>
        <v>0</v>
      </c>
      <c r="I15" s="16"/>
      <c r="J15" s="36">
        <f t="shared" si="2"/>
        <v>0</v>
      </c>
      <c r="K15" s="16"/>
      <c r="L15" s="16"/>
      <c r="M15" s="16"/>
      <c r="N15" s="16"/>
      <c r="O15" s="16"/>
      <c r="P15" s="16"/>
      <c r="Q15" s="16"/>
      <c r="R15" s="16"/>
      <c r="S15" s="16"/>
      <c r="T15" s="148">
        <f t="shared" si="3"/>
        <v>0</v>
      </c>
      <c r="U15" s="16"/>
      <c r="V15" s="16"/>
      <c r="W15" s="16"/>
      <c r="X15" s="16"/>
      <c r="Y15" s="16"/>
      <c r="Z15" s="148">
        <f t="shared" si="4"/>
        <v>0</v>
      </c>
      <c r="AA15" s="16"/>
      <c r="AB15" s="16"/>
      <c r="AC15" s="16"/>
      <c r="AD15" s="16"/>
      <c r="AE15" s="148">
        <f t="shared" si="5"/>
        <v>0</v>
      </c>
      <c r="AF15" s="16"/>
      <c r="AG15" s="16"/>
      <c r="AH15" s="16"/>
      <c r="AI15" s="16"/>
      <c r="AJ15" s="16"/>
      <c r="AK15" s="16"/>
      <c r="AM15" s="259" t="str">
        <f t="shared" si="6"/>
        <v/>
      </c>
    </row>
    <row r="16" spans="1:40" ht="10.5" customHeight="1">
      <c r="A16" s="40" t="s">
        <v>429</v>
      </c>
      <c r="B16" s="232" t="s">
        <v>44</v>
      </c>
      <c r="C16" s="15"/>
      <c r="D16" s="15"/>
      <c r="E16" s="15"/>
      <c r="F16" s="128">
        <f t="shared" si="0"/>
        <v>0</v>
      </c>
      <c r="G16" s="15"/>
      <c r="H16" s="16">
        <f t="shared" si="1"/>
        <v>0</v>
      </c>
      <c r="I16" s="16"/>
      <c r="J16" s="36">
        <f t="shared" si="2"/>
        <v>0</v>
      </c>
      <c r="K16" s="16"/>
      <c r="L16" s="16"/>
      <c r="M16" s="16"/>
      <c r="N16" s="16"/>
      <c r="O16" s="16"/>
      <c r="P16" s="16"/>
      <c r="Q16" s="16"/>
      <c r="R16" s="16"/>
      <c r="S16" s="16"/>
      <c r="T16" s="148">
        <f t="shared" si="3"/>
        <v>0</v>
      </c>
      <c r="U16" s="16"/>
      <c r="V16" s="16"/>
      <c r="W16" s="16"/>
      <c r="X16" s="16"/>
      <c r="Y16" s="16"/>
      <c r="Z16" s="148">
        <f t="shared" si="4"/>
        <v>0</v>
      </c>
      <c r="AA16" s="16"/>
      <c r="AB16" s="16"/>
      <c r="AC16" s="16"/>
      <c r="AD16" s="16"/>
      <c r="AE16" s="148">
        <f t="shared" si="5"/>
        <v>0</v>
      </c>
      <c r="AF16" s="16"/>
      <c r="AG16" s="16"/>
      <c r="AH16" s="16"/>
      <c r="AI16" s="16"/>
      <c r="AJ16" s="16"/>
      <c r="AK16" s="16"/>
      <c r="AM16" s="259" t="str">
        <f t="shared" si="6"/>
        <v/>
      </c>
    </row>
    <row r="17" spans="1:39" ht="10.5" customHeight="1">
      <c r="A17" s="40" t="s">
        <v>430</v>
      </c>
      <c r="B17" s="232" t="s">
        <v>45</v>
      </c>
      <c r="C17" s="15"/>
      <c r="D17" s="15"/>
      <c r="E17" s="15"/>
      <c r="F17" s="128">
        <f t="shared" si="0"/>
        <v>0</v>
      </c>
      <c r="G17" s="15"/>
      <c r="H17" s="16">
        <f t="shared" si="1"/>
        <v>0</v>
      </c>
      <c r="I17" s="16"/>
      <c r="J17" s="36">
        <f t="shared" si="2"/>
        <v>0</v>
      </c>
      <c r="K17" s="16"/>
      <c r="L17" s="16"/>
      <c r="M17" s="16"/>
      <c r="N17" s="16"/>
      <c r="O17" s="16"/>
      <c r="P17" s="16"/>
      <c r="Q17" s="16"/>
      <c r="R17" s="16"/>
      <c r="S17" s="16"/>
      <c r="T17" s="148">
        <f t="shared" si="3"/>
        <v>0</v>
      </c>
      <c r="U17" s="16"/>
      <c r="V17" s="16"/>
      <c r="W17" s="16"/>
      <c r="X17" s="16"/>
      <c r="Y17" s="16"/>
      <c r="Z17" s="148">
        <f t="shared" si="4"/>
        <v>0</v>
      </c>
      <c r="AA17" s="16"/>
      <c r="AB17" s="16"/>
      <c r="AC17" s="16"/>
      <c r="AD17" s="16"/>
      <c r="AE17" s="148">
        <f t="shared" si="5"/>
        <v>0</v>
      </c>
      <c r="AF17" s="16"/>
      <c r="AG17" s="16"/>
      <c r="AH17" s="16"/>
      <c r="AI17" s="16"/>
      <c r="AJ17" s="16"/>
      <c r="AK17" s="16"/>
      <c r="AM17" s="259" t="str">
        <f t="shared" si="6"/>
        <v/>
      </c>
    </row>
    <row r="18" spans="1:39" ht="10.5" customHeight="1">
      <c r="A18" s="40" t="s">
        <v>431</v>
      </c>
      <c r="B18" s="232" t="s">
        <v>46</v>
      </c>
      <c r="C18" s="15">
        <v>42</v>
      </c>
      <c r="D18" s="15">
        <v>34</v>
      </c>
      <c r="E18" s="15">
        <v>15</v>
      </c>
      <c r="F18" s="128">
        <f t="shared" si="0"/>
        <v>91</v>
      </c>
      <c r="G18" s="15">
        <v>16</v>
      </c>
      <c r="H18" s="16">
        <v>6</v>
      </c>
      <c r="I18" s="16">
        <v>1</v>
      </c>
      <c r="J18" s="36">
        <f t="shared" si="2"/>
        <v>3</v>
      </c>
      <c r="K18" s="16">
        <v>1</v>
      </c>
      <c r="L18" s="16">
        <v>1</v>
      </c>
      <c r="M18" s="16">
        <v>1</v>
      </c>
      <c r="N18" s="16"/>
      <c r="O18" s="16"/>
      <c r="P18" s="16"/>
      <c r="Q18" s="16">
        <v>3</v>
      </c>
      <c r="R18" s="16"/>
      <c r="S18" s="16"/>
      <c r="T18" s="148">
        <f t="shared" si="3"/>
        <v>0</v>
      </c>
      <c r="U18" s="16"/>
      <c r="V18" s="16"/>
      <c r="W18" s="16"/>
      <c r="X18" s="16"/>
      <c r="Y18" s="16"/>
      <c r="Z18" s="148">
        <f t="shared" si="4"/>
        <v>0</v>
      </c>
      <c r="AA18" s="16"/>
      <c r="AB18" s="16"/>
      <c r="AC18" s="16"/>
      <c r="AD18" s="16"/>
      <c r="AE18" s="148">
        <f t="shared" si="5"/>
        <v>0</v>
      </c>
      <c r="AF18" s="16"/>
      <c r="AG18" s="16"/>
      <c r="AH18" s="16"/>
      <c r="AI18" s="16"/>
      <c r="AJ18" s="16"/>
      <c r="AK18" s="16"/>
      <c r="AM18" s="259" t="str">
        <f t="shared" si="6"/>
        <v/>
      </c>
    </row>
    <row r="19" spans="1:39" ht="10.5" customHeight="1">
      <c r="A19" s="40" t="s">
        <v>432</v>
      </c>
      <c r="B19" s="232" t="s">
        <v>47</v>
      </c>
      <c r="C19" s="15"/>
      <c r="D19" s="15"/>
      <c r="E19" s="15"/>
      <c r="F19" s="128">
        <f t="shared" ref="F19:F20" si="7">SUM(C19:E19)</f>
        <v>0</v>
      </c>
      <c r="G19" s="15"/>
      <c r="H19" s="16">
        <f t="shared" ref="H19" si="8">Q19+R19+S19</f>
        <v>0</v>
      </c>
      <c r="I19" s="16"/>
      <c r="J19" s="36">
        <f t="shared" ref="J19:J20" si="9">H19-(K19+L19+M19+N19+O19+P19)</f>
        <v>0</v>
      </c>
      <c r="K19" s="16"/>
      <c r="L19" s="16"/>
      <c r="M19" s="16"/>
      <c r="N19" s="16"/>
      <c r="O19" s="16"/>
      <c r="P19" s="16"/>
      <c r="Q19" s="16"/>
      <c r="R19" s="16"/>
      <c r="S19" s="16"/>
      <c r="T19" s="148">
        <f t="shared" ref="T19" si="10">V19+W19+X19+Y19</f>
        <v>0</v>
      </c>
      <c r="U19" s="16"/>
      <c r="V19" s="16"/>
      <c r="W19" s="16"/>
      <c r="X19" s="16"/>
      <c r="Y19" s="16"/>
      <c r="Z19" s="148">
        <f t="shared" ref="Z19" si="11">AB19+AC19+AD19</f>
        <v>0</v>
      </c>
      <c r="AA19" s="16"/>
      <c r="AB19" s="16"/>
      <c r="AC19" s="16"/>
      <c r="AD19" s="16"/>
      <c r="AE19" s="148">
        <f t="shared" ref="AE19:AE20" si="12">AG19+AH19+AI19+AJ19</f>
        <v>0</v>
      </c>
      <c r="AF19" s="16"/>
      <c r="AG19" s="16"/>
      <c r="AH19" s="16"/>
      <c r="AI19" s="16"/>
      <c r="AJ19" s="16"/>
      <c r="AK19" s="16"/>
      <c r="AM19" s="259"/>
    </row>
    <row r="20" spans="1:39" ht="10.5" customHeight="1">
      <c r="A20" s="40" t="s">
        <v>433</v>
      </c>
      <c r="B20" s="232" t="s">
        <v>48</v>
      </c>
      <c r="C20" s="15">
        <v>70</v>
      </c>
      <c r="D20" s="15"/>
      <c r="E20" s="15"/>
      <c r="F20" s="128">
        <f t="shared" si="7"/>
        <v>70</v>
      </c>
      <c r="G20" s="15">
        <v>21</v>
      </c>
      <c r="H20" s="16">
        <v>2</v>
      </c>
      <c r="I20" s="16"/>
      <c r="J20" s="36">
        <f t="shared" si="9"/>
        <v>2</v>
      </c>
      <c r="K20" s="16"/>
      <c r="L20" s="16"/>
      <c r="M20" s="16"/>
      <c r="N20" s="16"/>
      <c r="O20" s="16"/>
      <c r="P20" s="16"/>
      <c r="Q20" s="16">
        <v>2</v>
      </c>
      <c r="R20" s="16"/>
      <c r="S20" s="16"/>
      <c r="T20" s="148">
        <v>6</v>
      </c>
      <c r="U20" s="16"/>
      <c r="V20" s="16">
        <v>1</v>
      </c>
      <c r="W20" s="16"/>
      <c r="X20" s="16"/>
      <c r="Y20" s="16"/>
      <c r="Z20" s="148">
        <v>1</v>
      </c>
      <c r="AA20" s="16">
        <v>1</v>
      </c>
      <c r="AB20" s="16">
        <v>1</v>
      </c>
      <c r="AC20" s="16"/>
      <c r="AD20" s="16"/>
      <c r="AE20" s="148">
        <f t="shared" si="12"/>
        <v>0</v>
      </c>
      <c r="AF20" s="16"/>
      <c r="AG20" s="16"/>
      <c r="AH20" s="16"/>
      <c r="AI20" s="16"/>
      <c r="AJ20" s="16"/>
      <c r="AK20" s="16">
        <v>1</v>
      </c>
      <c r="AM20" s="259" t="str">
        <f t="shared" si="6"/>
        <v/>
      </c>
    </row>
    <row r="21" spans="1:39" ht="10.5" customHeight="1">
      <c r="A21" s="40" t="s">
        <v>434</v>
      </c>
      <c r="B21" s="232" t="s">
        <v>49</v>
      </c>
      <c r="C21" s="15">
        <v>76</v>
      </c>
      <c r="D21" s="15">
        <v>2</v>
      </c>
      <c r="E21" s="15">
        <v>2</v>
      </c>
      <c r="F21" s="128">
        <f t="shared" si="0"/>
        <v>80</v>
      </c>
      <c r="G21" s="15">
        <v>77</v>
      </c>
      <c r="H21" s="16">
        <v>2</v>
      </c>
      <c r="I21" s="16">
        <v>2</v>
      </c>
      <c r="J21" s="36">
        <f t="shared" si="2"/>
        <v>2</v>
      </c>
      <c r="K21" s="16"/>
      <c r="L21" s="16"/>
      <c r="M21" s="16"/>
      <c r="N21" s="16"/>
      <c r="O21" s="16"/>
      <c r="P21" s="16"/>
      <c r="Q21" s="16">
        <v>2</v>
      </c>
      <c r="R21" s="16"/>
      <c r="S21" s="16"/>
      <c r="T21" s="148">
        <f t="shared" si="3"/>
        <v>0</v>
      </c>
      <c r="U21" s="16"/>
      <c r="V21" s="16"/>
      <c r="W21" s="16"/>
      <c r="X21" s="16"/>
      <c r="Y21" s="16"/>
      <c r="Z21" s="148">
        <f t="shared" si="4"/>
        <v>0</v>
      </c>
      <c r="AA21" s="16"/>
      <c r="AB21" s="16"/>
      <c r="AC21" s="16"/>
      <c r="AD21" s="16"/>
      <c r="AE21" s="148">
        <v>1</v>
      </c>
      <c r="AF21" s="16">
        <v>1</v>
      </c>
      <c r="AG21" s="16"/>
      <c r="AH21" s="16"/>
      <c r="AI21" s="16"/>
      <c r="AJ21" s="16">
        <v>1</v>
      </c>
      <c r="AK21" s="16"/>
      <c r="AM21" s="259" t="str">
        <f t="shared" si="6"/>
        <v/>
      </c>
    </row>
    <row r="22" spans="1:39" ht="10.5" customHeight="1">
      <c r="A22" s="40" t="s">
        <v>435</v>
      </c>
      <c r="B22" s="232" t="s">
        <v>50</v>
      </c>
      <c r="C22" s="15"/>
      <c r="D22" s="15"/>
      <c r="E22" s="15"/>
      <c r="F22" s="128">
        <f t="shared" si="0"/>
        <v>0</v>
      </c>
      <c r="G22" s="15"/>
      <c r="H22" s="16">
        <f t="shared" si="1"/>
        <v>0</v>
      </c>
      <c r="I22" s="16"/>
      <c r="J22" s="36">
        <f t="shared" si="2"/>
        <v>0</v>
      </c>
      <c r="K22" s="16"/>
      <c r="L22" s="16"/>
      <c r="M22" s="16"/>
      <c r="N22" s="16"/>
      <c r="O22" s="16"/>
      <c r="P22" s="16"/>
      <c r="Q22" s="16"/>
      <c r="R22" s="16"/>
      <c r="S22" s="16"/>
      <c r="T22" s="148">
        <f t="shared" si="3"/>
        <v>0</v>
      </c>
      <c r="U22" s="16"/>
      <c r="V22" s="16"/>
      <c r="W22" s="16"/>
      <c r="X22" s="16"/>
      <c r="Y22" s="16"/>
      <c r="Z22" s="148">
        <f t="shared" si="4"/>
        <v>0</v>
      </c>
      <c r="AA22" s="16"/>
      <c r="AB22" s="16"/>
      <c r="AC22" s="16"/>
      <c r="AD22" s="16"/>
      <c r="AE22" s="148">
        <f t="shared" si="5"/>
        <v>0</v>
      </c>
      <c r="AF22" s="16"/>
      <c r="AG22" s="16"/>
      <c r="AH22" s="16"/>
      <c r="AI22" s="16"/>
      <c r="AJ22" s="16"/>
      <c r="AK22" s="16"/>
      <c r="AM22" s="259" t="str">
        <f t="shared" si="6"/>
        <v/>
      </c>
    </row>
    <row r="23" spans="1:39" ht="10.5" customHeight="1">
      <c r="A23" s="40" t="s">
        <v>436</v>
      </c>
      <c r="B23" s="232" t="s">
        <v>51</v>
      </c>
      <c r="C23" s="15"/>
      <c r="D23" s="15"/>
      <c r="E23" s="15"/>
      <c r="F23" s="128">
        <f t="shared" si="0"/>
        <v>0</v>
      </c>
      <c r="G23" s="15"/>
      <c r="H23" s="16">
        <f t="shared" si="1"/>
        <v>0</v>
      </c>
      <c r="I23" s="16"/>
      <c r="J23" s="36">
        <f t="shared" si="2"/>
        <v>0</v>
      </c>
      <c r="K23" s="16"/>
      <c r="L23" s="16"/>
      <c r="M23" s="16"/>
      <c r="N23" s="16"/>
      <c r="O23" s="16"/>
      <c r="P23" s="16"/>
      <c r="Q23" s="16"/>
      <c r="R23" s="16"/>
      <c r="S23" s="16"/>
      <c r="T23" s="148">
        <f t="shared" si="3"/>
        <v>0</v>
      </c>
      <c r="U23" s="16"/>
      <c r="V23" s="16"/>
      <c r="W23" s="16"/>
      <c r="X23" s="16"/>
      <c r="Y23" s="16"/>
      <c r="Z23" s="148">
        <f t="shared" si="4"/>
        <v>0</v>
      </c>
      <c r="AA23" s="16"/>
      <c r="AB23" s="16"/>
      <c r="AC23" s="16"/>
      <c r="AD23" s="16"/>
      <c r="AE23" s="148">
        <f t="shared" si="5"/>
        <v>0</v>
      </c>
      <c r="AF23" s="16"/>
      <c r="AG23" s="16"/>
      <c r="AH23" s="16"/>
      <c r="AI23" s="16"/>
      <c r="AJ23" s="16"/>
      <c r="AK23" s="16"/>
      <c r="AM23" s="259" t="str">
        <f t="shared" si="6"/>
        <v/>
      </c>
    </row>
    <row r="24" spans="1:39" ht="10.5" customHeight="1">
      <c r="A24" s="40" t="s">
        <v>437</v>
      </c>
      <c r="B24" s="232" t="s">
        <v>52</v>
      </c>
      <c r="C24" s="15"/>
      <c r="D24" s="15"/>
      <c r="E24" s="15"/>
      <c r="F24" s="128">
        <f t="shared" si="0"/>
        <v>0</v>
      </c>
      <c r="G24" s="15"/>
      <c r="H24" s="16">
        <f t="shared" si="1"/>
        <v>0</v>
      </c>
      <c r="I24" s="16"/>
      <c r="J24" s="36">
        <f t="shared" si="2"/>
        <v>0</v>
      </c>
      <c r="K24" s="16"/>
      <c r="L24" s="16"/>
      <c r="M24" s="16"/>
      <c r="N24" s="16"/>
      <c r="O24" s="16"/>
      <c r="P24" s="16"/>
      <c r="Q24" s="16"/>
      <c r="R24" s="16"/>
      <c r="S24" s="16"/>
      <c r="T24" s="148">
        <f t="shared" si="3"/>
        <v>0</v>
      </c>
      <c r="U24" s="16"/>
      <c r="V24" s="16"/>
      <c r="W24" s="16"/>
      <c r="X24" s="16"/>
      <c r="Y24" s="16"/>
      <c r="Z24" s="148">
        <f t="shared" si="4"/>
        <v>0</v>
      </c>
      <c r="AA24" s="16"/>
      <c r="AB24" s="16"/>
      <c r="AC24" s="16"/>
      <c r="AD24" s="16"/>
      <c r="AE24" s="148">
        <f t="shared" si="5"/>
        <v>0</v>
      </c>
      <c r="AF24" s="16"/>
      <c r="AG24" s="16"/>
      <c r="AH24" s="16"/>
      <c r="AI24" s="16"/>
      <c r="AJ24" s="16"/>
      <c r="AK24" s="16"/>
      <c r="AM24" s="259" t="str">
        <f t="shared" si="6"/>
        <v/>
      </c>
    </row>
    <row r="25" spans="1:39" ht="10.5" customHeight="1">
      <c r="A25" s="40" t="s">
        <v>438</v>
      </c>
      <c r="B25" s="232" t="s">
        <v>53</v>
      </c>
      <c r="C25" s="15"/>
      <c r="D25" s="15"/>
      <c r="E25" s="15"/>
      <c r="F25" s="128">
        <f t="shared" si="0"/>
        <v>0</v>
      </c>
      <c r="G25" s="15"/>
      <c r="H25" s="16">
        <f t="shared" si="1"/>
        <v>0</v>
      </c>
      <c r="I25" s="16"/>
      <c r="J25" s="36">
        <f t="shared" si="2"/>
        <v>0</v>
      </c>
      <c r="K25" s="16"/>
      <c r="L25" s="16"/>
      <c r="M25" s="16"/>
      <c r="N25" s="16"/>
      <c r="O25" s="16"/>
      <c r="P25" s="16"/>
      <c r="Q25" s="16"/>
      <c r="R25" s="16"/>
      <c r="S25" s="16"/>
      <c r="T25" s="148">
        <f t="shared" si="3"/>
        <v>0</v>
      </c>
      <c r="U25" s="16"/>
      <c r="V25" s="16"/>
      <c r="W25" s="16"/>
      <c r="X25" s="16"/>
      <c r="Y25" s="16"/>
      <c r="Z25" s="148">
        <f t="shared" si="4"/>
        <v>0</v>
      </c>
      <c r="AA25" s="16"/>
      <c r="AB25" s="16"/>
      <c r="AC25" s="16"/>
      <c r="AD25" s="16"/>
      <c r="AE25" s="148">
        <f t="shared" si="5"/>
        <v>0</v>
      </c>
      <c r="AF25" s="16"/>
      <c r="AG25" s="16"/>
      <c r="AH25" s="16"/>
      <c r="AI25" s="16"/>
      <c r="AJ25" s="16"/>
      <c r="AK25" s="16"/>
      <c r="AM25" s="259" t="str">
        <f t="shared" si="6"/>
        <v/>
      </c>
    </row>
    <row r="26" spans="1:39" ht="10.5" customHeight="1">
      <c r="A26" s="40" t="s">
        <v>439</v>
      </c>
      <c r="B26" s="232" t="s">
        <v>440</v>
      </c>
      <c r="C26" s="15"/>
      <c r="D26" s="15"/>
      <c r="E26" s="15"/>
      <c r="F26" s="128">
        <f t="shared" si="0"/>
        <v>0</v>
      </c>
      <c r="G26" s="15"/>
      <c r="H26" s="16">
        <f t="shared" si="1"/>
        <v>0</v>
      </c>
      <c r="I26" s="16"/>
      <c r="J26" s="36">
        <f t="shared" si="2"/>
        <v>0</v>
      </c>
      <c r="K26" s="16"/>
      <c r="L26" s="16"/>
      <c r="M26" s="16"/>
      <c r="N26" s="16"/>
      <c r="O26" s="16"/>
      <c r="P26" s="16"/>
      <c r="Q26" s="16"/>
      <c r="R26" s="16"/>
      <c r="S26" s="16"/>
      <c r="T26" s="148">
        <f t="shared" si="3"/>
        <v>0</v>
      </c>
      <c r="U26" s="16"/>
      <c r="V26" s="16"/>
      <c r="W26" s="16"/>
      <c r="X26" s="16"/>
      <c r="Y26" s="16"/>
      <c r="Z26" s="148">
        <f t="shared" si="4"/>
        <v>0</v>
      </c>
      <c r="AA26" s="16"/>
      <c r="AB26" s="16"/>
      <c r="AC26" s="16"/>
      <c r="AD26" s="16"/>
      <c r="AE26" s="148">
        <f t="shared" si="5"/>
        <v>0</v>
      </c>
      <c r="AF26" s="16"/>
      <c r="AG26" s="16"/>
      <c r="AH26" s="16"/>
      <c r="AI26" s="16"/>
      <c r="AJ26" s="16"/>
      <c r="AK26" s="16"/>
      <c r="AM26" s="259" t="str">
        <f t="shared" si="6"/>
        <v/>
      </c>
    </row>
    <row r="27" spans="1:39" ht="10.5" customHeight="1">
      <c r="A27" s="40" t="s">
        <v>441</v>
      </c>
      <c r="B27" s="232" t="s">
        <v>55</v>
      </c>
      <c r="C27" s="15"/>
      <c r="D27" s="15"/>
      <c r="E27" s="15"/>
      <c r="F27" s="128">
        <f t="shared" si="0"/>
        <v>0</v>
      </c>
      <c r="G27" s="15"/>
      <c r="H27" s="16">
        <f t="shared" si="1"/>
        <v>0</v>
      </c>
      <c r="I27" s="16"/>
      <c r="J27" s="36">
        <f t="shared" si="2"/>
        <v>0</v>
      </c>
      <c r="K27" s="16"/>
      <c r="L27" s="16"/>
      <c r="M27" s="16"/>
      <c r="N27" s="16"/>
      <c r="O27" s="16"/>
      <c r="P27" s="16"/>
      <c r="Q27" s="16"/>
      <c r="R27" s="16"/>
      <c r="S27" s="16"/>
      <c r="T27" s="148">
        <f t="shared" si="3"/>
        <v>0</v>
      </c>
      <c r="U27" s="16"/>
      <c r="V27" s="16"/>
      <c r="W27" s="16"/>
      <c r="X27" s="16"/>
      <c r="Y27" s="16"/>
      <c r="Z27" s="148">
        <f t="shared" si="4"/>
        <v>0</v>
      </c>
      <c r="AA27" s="16"/>
      <c r="AB27" s="16"/>
      <c r="AC27" s="16"/>
      <c r="AD27" s="16"/>
      <c r="AE27" s="148">
        <f t="shared" si="5"/>
        <v>0</v>
      </c>
      <c r="AF27" s="16"/>
      <c r="AG27" s="16"/>
      <c r="AH27" s="16"/>
      <c r="AI27" s="16"/>
      <c r="AJ27" s="16"/>
      <c r="AK27" s="16"/>
      <c r="AM27" s="259" t="str">
        <f t="shared" si="6"/>
        <v/>
      </c>
    </row>
    <row r="28" spans="1:39" ht="10.5" customHeight="1">
      <c r="A28" s="40" t="s">
        <v>442</v>
      </c>
      <c r="B28" s="232" t="s">
        <v>56</v>
      </c>
      <c r="C28" s="15">
        <v>30</v>
      </c>
      <c r="D28" s="15">
        <v>5</v>
      </c>
      <c r="E28" s="15">
        <v>5</v>
      </c>
      <c r="F28" s="128">
        <f t="shared" si="0"/>
        <v>40</v>
      </c>
      <c r="G28" s="15">
        <v>19</v>
      </c>
      <c r="H28" s="16">
        <f t="shared" si="1"/>
        <v>0</v>
      </c>
      <c r="I28" s="16"/>
      <c r="J28" s="36">
        <f t="shared" si="2"/>
        <v>0</v>
      </c>
      <c r="K28" s="16"/>
      <c r="L28" s="16"/>
      <c r="M28" s="16"/>
      <c r="N28" s="16"/>
      <c r="O28" s="16"/>
      <c r="P28" s="16"/>
      <c r="Q28" s="16"/>
      <c r="R28" s="16"/>
      <c r="S28" s="16"/>
      <c r="T28" s="148">
        <f t="shared" si="3"/>
        <v>0</v>
      </c>
      <c r="U28" s="16"/>
      <c r="V28" s="16"/>
      <c r="W28" s="16"/>
      <c r="X28" s="16"/>
      <c r="Y28" s="16"/>
      <c r="Z28" s="148">
        <f t="shared" si="4"/>
        <v>0</v>
      </c>
      <c r="AA28" s="16"/>
      <c r="AB28" s="16"/>
      <c r="AC28" s="16"/>
      <c r="AD28" s="16"/>
      <c r="AE28" s="148">
        <f t="shared" si="5"/>
        <v>0</v>
      </c>
      <c r="AF28" s="16"/>
      <c r="AG28" s="16"/>
      <c r="AH28" s="16"/>
      <c r="AI28" s="16"/>
      <c r="AJ28" s="16"/>
      <c r="AK28" s="16"/>
      <c r="AM28" s="259" t="str">
        <f t="shared" si="6"/>
        <v/>
      </c>
    </row>
    <row r="29" spans="1:39" ht="10.5" customHeight="1">
      <c r="A29" s="40" t="s">
        <v>443</v>
      </c>
      <c r="B29" s="232" t="s">
        <v>57</v>
      </c>
      <c r="C29" s="15">
        <v>1492</v>
      </c>
      <c r="D29" s="15">
        <v>44</v>
      </c>
      <c r="E29" s="15">
        <v>7</v>
      </c>
      <c r="F29" s="128">
        <f t="shared" si="0"/>
        <v>1543</v>
      </c>
      <c r="G29" s="15">
        <v>135</v>
      </c>
      <c r="H29" s="16">
        <v>26</v>
      </c>
      <c r="I29" s="16">
        <v>3</v>
      </c>
      <c r="J29" s="36">
        <f t="shared" si="2"/>
        <v>26</v>
      </c>
      <c r="K29" s="16"/>
      <c r="L29" s="16"/>
      <c r="M29" s="16"/>
      <c r="N29" s="16"/>
      <c r="O29" s="16"/>
      <c r="P29" s="16"/>
      <c r="Q29" s="16">
        <v>22</v>
      </c>
      <c r="R29" s="16"/>
      <c r="S29" s="16"/>
      <c r="T29" s="148">
        <v>3</v>
      </c>
      <c r="U29" s="16"/>
      <c r="V29" s="16"/>
      <c r="W29" s="16">
        <v>2</v>
      </c>
      <c r="X29" s="16">
        <v>1</v>
      </c>
      <c r="Y29" s="16"/>
      <c r="Z29" s="148">
        <v>6</v>
      </c>
      <c r="AA29" s="16">
        <v>1</v>
      </c>
      <c r="AB29" s="16">
        <v>5</v>
      </c>
      <c r="AC29" s="16"/>
      <c r="AD29" s="16"/>
      <c r="AE29" s="148">
        <f t="shared" si="5"/>
        <v>0</v>
      </c>
      <c r="AF29" s="16"/>
      <c r="AG29" s="16"/>
      <c r="AH29" s="16"/>
      <c r="AI29" s="16"/>
      <c r="AJ29" s="16"/>
      <c r="AK29" s="16"/>
      <c r="AM29" s="259" t="str">
        <f t="shared" si="6"/>
        <v/>
      </c>
    </row>
    <row r="30" spans="1:39" ht="10.5" customHeight="1">
      <c r="A30" s="40" t="s">
        <v>444</v>
      </c>
      <c r="B30" s="232" t="s">
        <v>58</v>
      </c>
      <c r="C30" s="15"/>
      <c r="D30" s="15"/>
      <c r="E30" s="15"/>
      <c r="F30" s="128">
        <f t="shared" si="0"/>
        <v>0</v>
      </c>
      <c r="G30" s="15"/>
      <c r="H30" s="16">
        <f t="shared" si="1"/>
        <v>0</v>
      </c>
      <c r="I30" s="16"/>
      <c r="J30" s="36">
        <f t="shared" si="2"/>
        <v>0</v>
      </c>
      <c r="K30" s="16"/>
      <c r="L30" s="16"/>
      <c r="M30" s="16"/>
      <c r="N30" s="16"/>
      <c r="O30" s="16"/>
      <c r="P30" s="16"/>
      <c r="Q30" s="16"/>
      <c r="R30" s="16"/>
      <c r="S30" s="16"/>
      <c r="T30" s="148">
        <f t="shared" si="3"/>
        <v>0</v>
      </c>
      <c r="U30" s="16"/>
      <c r="V30" s="16"/>
      <c r="W30" s="16"/>
      <c r="X30" s="16"/>
      <c r="Y30" s="16"/>
      <c r="Z30" s="148">
        <f t="shared" si="4"/>
        <v>0</v>
      </c>
      <c r="AA30" s="16"/>
      <c r="AB30" s="16"/>
      <c r="AC30" s="16"/>
      <c r="AD30" s="16"/>
      <c r="AE30" s="148">
        <f t="shared" si="5"/>
        <v>0</v>
      </c>
      <c r="AF30" s="16"/>
      <c r="AG30" s="16"/>
      <c r="AH30" s="16"/>
      <c r="AI30" s="16"/>
      <c r="AJ30" s="16"/>
      <c r="AK30" s="16"/>
      <c r="AM30" s="259" t="str">
        <f t="shared" si="6"/>
        <v/>
      </c>
    </row>
    <row r="31" spans="1:39" ht="10.5" customHeight="1">
      <c r="A31" s="40" t="s">
        <v>445</v>
      </c>
      <c r="B31" s="232" t="s">
        <v>59</v>
      </c>
      <c r="C31" s="15"/>
      <c r="D31" s="15"/>
      <c r="E31" s="15"/>
      <c r="F31" s="128">
        <f t="shared" si="0"/>
        <v>0</v>
      </c>
      <c r="G31" s="15"/>
      <c r="H31" s="16">
        <f t="shared" si="1"/>
        <v>0</v>
      </c>
      <c r="I31" s="16"/>
      <c r="J31" s="36">
        <f t="shared" si="2"/>
        <v>0</v>
      </c>
      <c r="K31" s="16"/>
      <c r="L31" s="16"/>
      <c r="M31" s="16"/>
      <c r="N31" s="16"/>
      <c r="O31" s="16"/>
      <c r="P31" s="16"/>
      <c r="Q31" s="16"/>
      <c r="R31" s="16"/>
      <c r="S31" s="16"/>
      <c r="T31" s="148">
        <f t="shared" si="3"/>
        <v>0</v>
      </c>
      <c r="U31" s="16"/>
      <c r="V31" s="16"/>
      <c r="W31" s="16"/>
      <c r="X31" s="16"/>
      <c r="Y31" s="16"/>
      <c r="Z31" s="148">
        <f t="shared" si="4"/>
        <v>0</v>
      </c>
      <c r="AA31" s="16"/>
      <c r="AB31" s="16"/>
      <c r="AC31" s="16"/>
      <c r="AD31" s="16"/>
      <c r="AE31" s="148">
        <f t="shared" si="5"/>
        <v>0</v>
      </c>
      <c r="AF31" s="16"/>
      <c r="AG31" s="16"/>
      <c r="AH31" s="16"/>
      <c r="AI31" s="16"/>
      <c r="AJ31" s="16"/>
      <c r="AK31" s="16"/>
      <c r="AM31" s="259" t="str">
        <f t="shared" si="6"/>
        <v/>
      </c>
    </row>
    <row r="32" spans="1:39" ht="10.5" customHeight="1">
      <c r="A32" s="40" t="s">
        <v>446</v>
      </c>
      <c r="B32" s="232" t="s">
        <v>60</v>
      </c>
      <c r="C32" s="15"/>
      <c r="D32" s="15"/>
      <c r="E32" s="15"/>
      <c r="F32" s="128">
        <f t="shared" si="0"/>
        <v>0</v>
      </c>
      <c r="G32" s="15"/>
      <c r="H32" s="16">
        <f t="shared" si="1"/>
        <v>0</v>
      </c>
      <c r="I32" s="16"/>
      <c r="J32" s="36">
        <f t="shared" si="2"/>
        <v>0</v>
      </c>
      <c r="K32" s="16"/>
      <c r="L32" s="16"/>
      <c r="M32" s="16"/>
      <c r="N32" s="16"/>
      <c r="O32" s="16"/>
      <c r="P32" s="16"/>
      <c r="Q32" s="16"/>
      <c r="R32" s="16"/>
      <c r="S32" s="16"/>
      <c r="T32" s="148">
        <f t="shared" si="3"/>
        <v>0</v>
      </c>
      <c r="U32" s="16"/>
      <c r="V32" s="16"/>
      <c r="W32" s="16"/>
      <c r="X32" s="16"/>
      <c r="Y32" s="16"/>
      <c r="Z32" s="148">
        <f t="shared" si="4"/>
        <v>0</v>
      </c>
      <c r="AA32" s="16"/>
      <c r="AB32" s="16"/>
      <c r="AC32" s="16"/>
      <c r="AD32" s="16"/>
      <c r="AE32" s="148">
        <f t="shared" si="5"/>
        <v>0</v>
      </c>
      <c r="AF32" s="16"/>
      <c r="AG32" s="16"/>
      <c r="AH32" s="16"/>
      <c r="AI32" s="16"/>
      <c r="AJ32" s="16"/>
      <c r="AK32" s="16"/>
      <c r="AM32" s="259" t="str">
        <f t="shared" si="6"/>
        <v/>
      </c>
    </row>
    <row r="33" spans="1:39" ht="10.5" customHeight="1">
      <c r="A33" s="40" t="s">
        <v>447</v>
      </c>
      <c r="B33" s="232" t="s">
        <v>61</v>
      </c>
      <c r="C33" s="16"/>
      <c r="D33" s="16"/>
      <c r="E33" s="16"/>
      <c r="F33" s="128">
        <f t="shared" si="0"/>
        <v>0</v>
      </c>
      <c r="G33" s="16"/>
      <c r="H33" s="16">
        <f t="shared" si="1"/>
        <v>0</v>
      </c>
      <c r="I33" s="16"/>
      <c r="J33" s="36">
        <f t="shared" si="2"/>
        <v>0</v>
      </c>
      <c r="K33" s="16"/>
      <c r="L33" s="16"/>
      <c r="M33" s="16"/>
      <c r="N33" s="16"/>
      <c r="O33" s="16"/>
      <c r="P33" s="16"/>
      <c r="Q33" s="16"/>
      <c r="R33" s="16"/>
      <c r="S33" s="16"/>
      <c r="T33" s="148">
        <f t="shared" si="3"/>
        <v>0</v>
      </c>
      <c r="U33" s="16"/>
      <c r="V33" s="16"/>
      <c r="W33" s="16"/>
      <c r="X33" s="16"/>
      <c r="Y33" s="16"/>
      <c r="Z33" s="148">
        <f t="shared" si="4"/>
        <v>0</v>
      </c>
      <c r="AA33" s="16"/>
      <c r="AB33" s="16"/>
      <c r="AC33" s="16"/>
      <c r="AD33" s="16"/>
      <c r="AE33" s="148">
        <f t="shared" si="5"/>
        <v>0</v>
      </c>
      <c r="AF33" s="16"/>
      <c r="AG33" s="16"/>
      <c r="AH33" s="16"/>
      <c r="AI33" s="16"/>
      <c r="AJ33" s="16"/>
      <c r="AK33" s="16"/>
      <c r="AM33" s="259" t="str">
        <f t="shared" si="6"/>
        <v/>
      </c>
    </row>
    <row r="34" spans="1:39" ht="10.5" customHeight="1">
      <c r="A34" s="40" t="s">
        <v>448</v>
      </c>
      <c r="B34" s="232" t="s">
        <v>62</v>
      </c>
      <c r="C34" s="15">
        <v>44</v>
      </c>
      <c r="D34" s="15">
        <v>19</v>
      </c>
      <c r="E34" s="15">
        <v>12</v>
      </c>
      <c r="F34" s="128">
        <f t="shared" si="0"/>
        <v>75</v>
      </c>
      <c r="G34" s="15">
        <v>10</v>
      </c>
      <c r="H34" s="16">
        <v>7</v>
      </c>
      <c r="I34" s="16">
        <v>2</v>
      </c>
      <c r="J34" s="36">
        <f t="shared" si="2"/>
        <v>3</v>
      </c>
      <c r="K34" s="16"/>
      <c r="L34" s="16"/>
      <c r="M34" s="16">
        <v>1</v>
      </c>
      <c r="N34" s="16">
        <v>2</v>
      </c>
      <c r="O34" s="16"/>
      <c r="P34" s="16">
        <v>1</v>
      </c>
      <c r="Q34" s="16">
        <v>4</v>
      </c>
      <c r="R34" s="16"/>
      <c r="S34" s="16"/>
      <c r="T34" s="148">
        <f t="shared" si="3"/>
        <v>0</v>
      </c>
      <c r="U34" s="16"/>
      <c r="V34" s="16"/>
      <c r="W34" s="16"/>
      <c r="X34" s="16"/>
      <c r="Y34" s="16"/>
      <c r="Z34" s="148">
        <f t="shared" si="4"/>
        <v>0</v>
      </c>
      <c r="AA34" s="16"/>
      <c r="AB34" s="16"/>
      <c r="AC34" s="16"/>
      <c r="AD34" s="16"/>
      <c r="AE34" s="148">
        <f t="shared" si="5"/>
        <v>0</v>
      </c>
      <c r="AF34" s="16"/>
      <c r="AG34" s="16"/>
      <c r="AH34" s="16"/>
      <c r="AI34" s="16"/>
      <c r="AJ34" s="16"/>
      <c r="AK34" s="16">
        <v>2</v>
      </c>
      <c r="AM34" s="259" t="str">
        <f t="shared" si="6"/>
        <v/>
      </c>
    </row>
    <row r="35" spans="1:39" ht="10.5" customHeight="1">
      <c r="A35" s="40" t="s">
        <v>449</v>
      </c>
      <c r="B35" s="232" t="s">
        <v>63</v>
      </c>
      <c r="C35" s="15"/>
      <c r="D35" s="15"/>
      <c r="E35" s="15"/>
      <c r="F35" s="128">
        <f t="shared" si="0"/>
        <v>0</v>
      </c>
      <c r="G35" s="15"/>
      <c r="H35" s="16">
        <f t="shared" si="1"/>
        <v>0</v>
      </c>
      <c r="I35" s="16"/>
      <c r="J35" s="36">
        <f t="shared" si="2"/>
        <v>0</v>
      </c>
      <c r="K35" s="16"/>
      <c r="L35" s="16"/>
      <c r="M35" s="16"/>
      <c r="N35" s="16"/>
      <c r="O35" s="16"/>
      <c r="P35" s="16"/>
      <c r="Q35" s="16"/>
      <c r="R35" s="16"/>
      <c r="S35" s="16"/>
      <c r="T35" s="148">
        <f t="shared" si="3"/>
        <v>0</v>
      </c>
      <c r="U35" s="16"/>
      <c r="V35" s="16"/>
      <c r="W35" s="16"/>
      <c r="X35" s="16"/>
      <c r="Y35" s="16"/>
      <c r="Z35" s="148">
        <f t="shared" si="4"/>
        <v>0</v>
      </c>
      <c r="AA35" s="16"/>
      <c r="AB35" s="16"/>
      <c r="AC35" s="16"/>
      <c r="AD35" s="16"/>
      <c r="AE35" s="148">
        <f t="shared" si="5"/>
        <v>0</v>
      </c>
      <c r="AF35" s="16"/>
      <c r="AG35" s="16"/>
      <c r="AH35" s="16"/>
      <c r="AI35" s="16"/>
      <c r="AJ35" s="16"/>
      <c r="AK35" s="16"/>
      <c r="AM35" s="259" t="str">
        <f t="shared" si="6"/>
        <v/>
      </c>
    </row>
    <row r="36" spans="1:39" ht="10.5" customHeight="1">
      <c r="A36" s="40" t="s">
        <v>450</v>
      </c>
      <c r="B36" s="232" t="s">
        <v>64</v>
      </c>
      <c r="C36" s="15">
        <v>3</v>
      </c>
      <c r="D36" s="15"/>
      <c r="E36" s="15"/>
      <c r="F36" s="128">
        <f t="shared" si="0"/>
        <v>3</v>
      </c>
      <c r="G36" s="15">
        <v>3</v>
      </c>
      <c r="H36" s="16">
        <v>1</v>
      </c>
      <c r="I36" s="16">
        <v>1</v>
      </c>
      <c r="J36" s="36">
        <f t="shared" si="2"/>
        <v>0</v>
      </c>
      <c r="K36" s="16"/>
      <c r="L36" s="16">
        <v>1</v>
      </c>
      <c r="M36" s="16"/>
      <c r="N36" s="16"/>
      <c r="O36" s="16"/>
      <c r="P36" s="16"/>
      <c r="Q36" s="16">
        <v>1</v>
      </c>
      <c r="R36" s="16"/>
      <c r="S36" s="16"/>
      <c r="T36" s="148">
        <f t="shared" si="3"/>
        <v>0</v>
      </c>
      <c r="U36" s="16"/>
      <c r="V36" s="16"/>
      <c r="W36" s="16"/>
      <c r="X36" s="16"/>
      <c r="Y36" s="16"/>
      <c r="Z36" s="148">
        <f t="shared" si="4"/>
        <v>0</v>
      </c>
      <c r="AA36" s="16"/>
      <c r="AB36" s="16"/>
      <c r="AC36" s="16"/>
      <c r="AD36" s="16"/>
      <c r="AE36" s="148">
        <f t="shared" si="5"/>
        <v>0</v>
      </c>
      <c r="AF36" s="16"/>
      <c r="AG36" s="16"/>
      <c r="AH36" s="16"/>
      <c r="AI36" s="16"/>
      <c r="AJ36" s="16"/>
      <c r="AK36" s="16">
        <v>1</v>
      </c>
      <c r="AM36" s="259" t="str">
        <f t="shared" si="6"/>
        <v/>
      </c>
    </row>
    <row r="37" spans="1:39" ht="10.5" customHeight="1">
      <c r="A37" s="40" t="s">
        <v>451</v>
      </c>
      <c r="B37" s="232" t="s">
        <v>65</v>
      </c>
      <c r="C37" s="15">
        <v>153</v>
      </c>
      <c r="D37" s="15">
        <v>57</v>
      </c>
      <c r="E37" s="15">
        <v>67</v>
      </c>
      <c r="F37" s="128">
        <f t="shared" si="0"/>
        <v>277</v>
      </c>
      <c r="G37" s="15">
        <v>93</v>
      </c>
      <c r="H37" s="16">
        <f t="shared" si="1"/>
        <v>0</v>
      </c>
      <c r="I37" s="16"/>
      <c r="J37" s="36">
        <f t="shared" si="2"/>
        <v>0</v>
      </c>
      <c r="K37" s="16"/>
      <c r="L37" s="16"/>
      <c r="M37" s="16"/>
      <c r="N37" s="16"/>
      <c r="O37" s="16"/>
      <c r="P37" s="16"/>
      <c r="Q37" s="16"/>
      <c r="R37" s="16"/>
      <c r="S37" s="16"/>
      <c r="T37" s="148">
        <f t="shared" si="3"/>
        <v>0</v>
      </c>
      <c r="U37" s="16"/>
      <c r="V37" s="16"/>
      <c r="W37" s="16"/>
      <c r="X37" s="16"/>
      <c r="Y37" s="16"/>
      <c r="Z37" s="148">
        <f t="shared" si="4"/>
        <v>0</v>
      </c>
      <c r="AA37" s="16"/>
      <c r="AB37" s="16"/>
      <c r="AC37" s="16"/>
      <c r="AD37" s="16"/>
      <c r="AE37" s="148">
        <f t="shared" si="5"/>
        <v>0</v>
      </c>
      <c r="AF37" s="16"/>
      <c r="AG37" s="16"/>
      <c r="AH37" s="16"/>
      <c r="AI37" s="16"/>
      <c r="AJ37" s="16"/>
      <c r="AK37" s="16">
        <v>3</v>
      </c>
      <c r="AM37" s="259" t="str">
        <f t="shared" si="6"/>
        <v/>
      </c>
    </row>
    <row r="38" spans="1:39" ht="10.5" customHeight="1">
      <c r="A38" s="40" t="s">
        <v>452</v>
      </c>
      <c r="B38" s="232" t="s">
        <v>66</v>
      </c>
      <c r="C38" s="15"/>
      <c r="D38" s="15"/>
      <c r="E38" s="15"/>
      <c r="F38" s="128">
        <f t="shared" si="0"/>
        <v>0</v>
      </c>
      <c r="G38" s="15"/>
      <c r="H38" s="16">
        <f t="shared" si="1"/>
        <v>0</v>
      </c>
      <c r="I38" s="16"/>
      <c r="J38" s="36">
        <f t="shared" si="2"/>
        <v>0</v>
      </c>
      <c r="K38" s="16"/>
      <c r="L38" s="16"/>
      <c r="M38" s="16"/>
      <c r="N38" s="16"/>
      <c r="O38" s="16"/>
      <c r="P38" s="16"/>
      <c r="Q38" s="16"/>
      <c r="R38" s="16"/>
      <c r="S38" s="16"/>
      <c r="T38" s="148">
        <f t="shared" si="3"/>
        <v>0</v>
      </c>
      <c r="U38" s="16"/>
      <c r="V38" s="16"/>
      <c r="W38" s="16"/>
      <c r="X38" s="16"/>
      <c r="Y38" s="16"/>
      <c r="Z38" s="148">
        <f t="shared" si="4"/>
        <v>0</v>
      </c>
      <c r="AA38" s="16"/>
      <c r="AB38" s="16"/>
      <c r="AC38" s="16"/>
      <c r="AD38" s="16"/>
      <c r="AE38" s="148">
        <f t="shared" si="5"/>
        <v>0</v>
      </c>
      <c r="AF38" s="16"/>
      <c r="AG38" s="16"/>
      <c r="AH38" s="16"/>
      <c r="AI38" s="16"/>
      <c r="AJ38" s="16"/>
      <c r="AK38" s="16"/>
      <c r="AM38" s="259" t="str">
        <f t="shared" si="6"/>
        <v/>
      </c>
    </row>
    <row r="39" spans="1:39" ht="10.5" customHeight="1">
      <c r="A39" s="40" t="s">
        <v>453</v>
      </c>
      <c r="B39" s="232" t="s">
        <v>67</v>
      </c>
      <c r="C39" s="15"/>
      <c r="D39" s="15"/>
      <c r="E39" s="15"/>
      <c r="F39" s="128">
        <f t="shared" si="0"/>
        <v>0</v>
      </c>
      <c r="G39" s="15"/>
      <c r="H39" s="16">
        <f t="shared" si="1"/>
        <v>0</v>
      </c>
      <c r="I39" s="16"/>
      <c r="J39" s="36">
        <f t="shared" si="2"/>
        <v>0</v>
      </c>
      <c r="K39" s="16"/>
      <c r="L39" s="16"/>
      <c r="M39" s="16"/>
      <c r="N39" s="16"/>
      <c r="O39" s="16"/>
      <c r="P39" s="16"/>
      <c r="Q39" s="16"/>
      <c r="R39" s="16"/>
      <c r="S39" s="16"/>
      <c r="T39" s="148">
        <f t="shared" si="3"/>
        <v>0</v>
      </c>
      <c r="U39" s="16"/>
      <c r="V39" s="16"/>
      <c r="W39" s="16"/>
      <c r="X39" s="16"/>
      <c r="Y39" s="16"/>
      <c r="Z39" s="148">
        <f t="shared" si="4"/>
        <v>0</v>
      </c>
      <c r="AA39" s="16"/>
      <c r="AB39" s="16"/>
      <c r="AC39" s="16"/>
      <c r="AD39" s="16"/>
      <c r="AE39" s="148">
        <f t="shared" si="5"/>
        <v>0</v>
      </c>
      <c r="AF39" s="16"/>
      <c r="AG39" s="16"/>
      <c r="AH39" s="16"/>
      <c r="AI39" s="16"/>
      <c r="AJ39" s="16"/>
      <c r="AK39" s="16"/>
      <c r="AM39" s="259" t="str">
        <f t="shared" si="6"/>
        <v/>
      </c>
    </row>
    <row r="40" spans="1:39" ht="10.5" customHeight="1">
      <c r="A40" s="40" t="s">
        <v>454</v>
      </c>
      <c r="B40" s="232" t="s">
        <v>68</v>
      </c>
      <c r="C40" s="15">
        <v>1005</v>
      </c>
      <c r="D40" s="15">
        <v>14</v>
      </c>
      <c r="E40" s="15">
        <v>17</v>
      </c>
      <c r="F40" s="128">
        <f t="shared" si="0"/>
        <v>1036</v>
      </c>
      <c r="G40" s="15">
        <v>70</v>
      </c>
      <c r="H40" s="16">
        <v>3</v>
      </c>
      <c r="I40" s="16"/>
      <c r="J40" s="36">
        <f t="shared" si="2"/>
        <v>0</v>
      </c>
      <c r="K40" s="16"/>
      <c r="L40" s="16"/>
      <c r="M40" s="16">
        <v>1</v>
      </c>
      <c r="N40" s="16"/>
      <c r="O40" s="16">
        <v>2</v>
      </c>
      <c r="P40" s="16"/>
      <c r="Q40" s="16">
        <v>3</v>
      </c>
      <c r="R40" s="16"/>
      <c r="S40" s="16"/>
      <c r="T40" s="148">
        <f t="shared" si="3"/>
        <v>0</v>
      </c>
      <c r="U40" s="16"/>
      <c r="V40" s="16"/>
      <c r="W40" s="16"/>
      <c r="X40" s="16"/>
      <c r="Y40" s="16"/>
      <c r="Z40" s="148">
        <v>2</v>
      </c>
      <c r="AA40" s="16"/>
      <c r="AB40" s="16">
        <v>2</v>
      </c>
      <c r="AC40" s="16"/>
      <c r="AD40" s="16"/>
      <c r="AE40" s="148">
        <v>2</v>
      </c>
      <c r="AF40" s="16"/>
      <c r="AG40" s="16">
        <v>2</v>
      </c>
      <c r="AH40" s="16"/>
      <c r="AI40" s="16"/>
      <c r="AJ40" s="16"/>
      <c r="AK40" s="16">
        <v>14</v>
      </c>
      <c r="AM40" s="259" t="str">
        <f t="shared" si="6"/>
        <v/>
      </c>
    </row>
    <row r="41" spans="1:39" ht="10.5" customHeight="1">
      <c r="A41" s="40" t="s">
        <v>455</v>
      </c>
      <c r="B41" s="232" t="s">
        <v>456</v>
      </c>
      <c r="C41" s="15"/>
      <c r="D41" s="15"/>
      <c r="E41" s="15"/>
      <c r="F41" s="128">
        <f t="shared" si="0"/>
        <v>0</v>
      </c>
      <c r="G41" s="15"/>
      <c r="H41" s="16">
        <f t="shared" si="1"/>
        <v>0</v>
      </c>
      <c r="I41" s="16"/>
      <c r="J41" s="36">
        <f t="shared" si="2"/>
        <v>0</v>
      </c>
      <c r="K41" s="16"/>
      <c r="L41" s="16"/>
      <c r="M41" s="16"/>
      <c r="N41" s="16"/>
      <c r="O41" s="16"/>
      <c r="P41" s="16"/>
      <c r="Q41" s="16"/>
      <c r="R41" s="16"/>
      <c r="S41" s="16"/>
      <c r="T41" s="148">
        <f t="shared" si="3"/>
        <v>0</v>
      </c>
      <c r="U41" s="16"/>
      <c r="V41" s="16"/>
      <c r="W41" s="16"/>
      <c r="X41" s="16"/>
      <c r="Y41" s="16"/>
      <c r="Z41" s="148">
        <f t="shared" si="4"/>
        <v>0</v>
      </c>
      <c r="AA41" s="16"/>
      <c r="AB41" s="16"/>
      <c r="AC41" s="16"/>
      <c r="AD41" s="16"/>
      <c r="AE41" s="148">
        <f t="shared" si="5"/>
        <v>0</v>
      </c>
      <c r="AF41" s="16"/>
      <c r="AG41" s="16"/>
      <c r="AH41" s="16"/>
      <c r="AI41" s="16"/>
      <c r="AJ41" s="16"/>
      <c r="AK41" s="16"/>
      <c r="AM41" s="259" t="str">
        <f t="shared" si="6"/>
        <v/>
      </c>
    </row>
    <row r="42" spans="1:39" ht="10.5" customHeight="1">
      <c r="A42" s="40" t="s">
        <v>457</v>
      </c>
      <c r="B42" s="232" t="s">
        <v>70</v>
      </c>
      <c r="C42" s="15">
        <v>340</v>
      </c>
      <c r="D42" s="15">
        <v>33</v>
      </c>
      <c r="E42" s="15">
        <v>44</v>
      </c>
      <c r="F42" s="128">
        <f t="shared" si="0"/>
        <v>417</v>
      </c>
      <c r="G42" s="15">
        <v>71</v>
      </c>
      <c r="H42" s="16">
        <v>22</v>
      </c>
      <c r="I42" s="16">
        <v>1</v>
      </c>
      <c r="J42" s="36">
        <f t="shared" si="2"/>
        <v>19</v>
      </c>
      <c r="K42" s="16">
        <v>3</v>
      </c>
      <c r="L42" s="16"/>
      <c r="M42" s="16"/>
      <c r="N42" s="16"/>
      <c r="O42" s="16"/>
      <c r="P42" s="16"/>
      <c r="Q42" s="16">
        <v>9</v>
      </c>
      <c r="R42" s="16">
        <v>2</v>
      </c>
      <c r="S42" s="16">
        <v>4</v>
      </c>
      <c r="T42" s="148">
        <v>1</v>
      </c>
      <c r="U42" s="16"/>
      <c r="V42" s="16">
        <v>1</v>
      </c>
      <c r="W42" s="16"/>
      <c r="X42" s="16"/>
      <c r="Y42" s="16"/>
      <c r="Z42" s="148">
        <f t="shared" si="4"/>
        <v>0</v>
      </c>
      <c r="AA42" s="16"/>
      <c r="AB42" s="16"/>
      <c r="AC42" s="16"/>
      <c r="AD42" s="16"/>
      <c r="AE42" s="148">
        <v>6</v>
      </c>
      <c r="AF42" s="16"/>
      <c r="AG42" s="16"/>
      <c r="AH42" s="16">
        <v>2</v>
      </c>
      <c r="AI42" s="16"/>
      <c r="AJ42" s="16"/>
      <c r="AK42" s="16">
        <v>4</v>
      </c>
      <c r="AM42" s="259" t="str">
        <f t="shared" si="6"/>
        <v/>
      </c>
    </row>
    <row r="43" spans="1:39" ht="10.5" customHeight="1">
      <c r="A43" s="40" t="s">
        <v>458</v>
      </c>
      <c r="B43" s="232" t="s">
        <v>71</v>
      </c>
      <c r="C43" s="15">
        <v>142</v>
      </c>
      <c r="D43" s="15">
        <v>17</v>
      </c>
      <c r="E43" s="15">
        <v>76</v>
      </c>
      <c r="F43" s="128">
        <f t="shared" si="0"/>
        <v>235</v>
      </c>
      <c r="G43" s="15">
        <v>134</v>
      </c>
      <c r="H43" s="16">
        <v>13</v>
      </c>
      <c r="I43" s="16">
        <v>8</v>
      </c>
      <c r="J43" s="36">
        <f t="shared" si="2"/>
        <v>3</v>
      </c>
      <c r="K43" s="16">
        <v>1</v>
      </c>
      <c r="L43" s="16">
        <v>6</v>
      </c>
      <c r="M43" s="16">
        <v>2</v>
      </c>
      <c r="N43" s="16">
        <v>1</v>
      </c>
      <c r="O43" s="16"/>
      <c r="P43" s="16"/>
      <c r="Q43" s="16">
        <v>11</v>
      </c>
      <c r="R43" s="16">
        <v>1</v>
      </c>
      <c r="S43" s="16"/>
      <c r="T43" s="148">
        <f t="shared" si="3"/>
        <v>0</v>
      </c>
      <c r="U43" s="16"/>
      <c r="V43" s="16"/>
      <c r="W43" s="16"/>
      <c r="X43" s="16"/>
      <c r="Y43" s="16"/>
      <c r="Z43" s="148">
        <f t="shared" si="4"/>
        <v>0</v>
      </c>
      <c r="AA43" s="16"/>
      <c r="AB43" s="16"/>
      <c r="AC43" s="16"/>
      <c r="AD43" s="16"/>
      <c r="AE43" s="148">
        <f t="shared" si="5"/>
        <v>0</v>
      </c>
      <c r="AF43" s="16"/>
      <c r="AG43" s="16"/>
      <c r="AH43" s="16"/>
      <c r="AI43" s="16"/>
      <c r="AJ43" s="16"/>
      <c r="AK43" s="16">
        <v>14</v>
      </c>
      <c r="AM43" s="259" t="str">
        <f t="shared" si="6"/>
        <v/>
      </c>
    </row>
    <row r="44" spans="1:39" ht="10.5" customHeight="1">
      <c r="A44" s="40" t="s">
        <v>459</v>
      </c>
      <c r="B44" s="232" t="s">
        <v>72</v>
      </c>
      <c r="C44" s="15">
        <v>724</v>
      </c>
      <c r="D44" s="15">
        <v>12</v>
      </c>
      <c r="E44" s="15">
        <v>8</v>
      </c>
      <c r="F44" s="128">
        <f t="shared" si="0"/>
        <v>744</v>
      </c>
      <c r="G44" s="15">
        <v>370</v>
      </c>
      <c r="H44" s="16">
        <f t="shared" si="1"/>
        <v>0</v>
      </c>
      <c r="I44" s="16"/>
      <c r="J44" s="36">
        <f t="shared" si="2"/>
        <v>0</v>
      </c>
      <c r="K44" s="16"/>
      <c r="L44" s="16"/>
      <c r="M44" s="16"/>
      <c r="N44" s="16"/>
      <c r="O44" s="16"/>
      <c r="P44" s="16"/>
      <c r="Q44" s="16"/>
      <c r="R44" s="16"/>
      <c r="S44" s="16"/>
      <c r="T44" s="148">
        <f t="shared" si="3"/>
        <v>0</v>
      </c>
      <c r="U44" s="16"/>
      <c r="V44" s="16"/>
      <c r="W44" s="16"/>
      <c r="X44" s="16"/>
      <c r="Y44" s="16"/>
      <c r="Z44" s="148">
        <v>13</v>
      </c>
      <c r="AA44" s="16">
        <v>7</v>
      </c>
      <c r="AB44" s="16">
        <v>11</v>
      </c>
      <c r="AC44" s="16"/>
      <c r="AD44" s="16">
        <v>2</v>
      </c>
      <c r="AE44" s="148">
        <f t="shared" si="5"/>
        <v>0</v>
      </c>
      <c r="AF44" s="16"/>
      <c r="AG44" s="16"/>
      <c r="AH44" s="16"/>
      <c r="AI44" s="16"/>
      <c r="AJ44" s="16"/>
      <c r="AK44" s="16"/>
      <c r="AM44" s="259" t="str">
        <f t="shared" si="6"/>
        <v/>
      </c>
    </row>
    <row r="45" spans="1:39" ht="10.5" customHeight="1">
      <c r="A45" s="40" t="s">
        <v>460</v>
      </c>
      <c r="B45" s="232" t="s">
        <v>73</v>
      </c>
      <c r="C45" s="15"/>
      <c r="D45" s="15"/>
      <c r="E45" s="15"/>
      <c r="F45" s="128">
        <f t="shared" si="0"/>
        <v>0</v>
      </c>
      <c r="G45" s="15"/>
      <c r="H45" s="16">
        <f t="shared" si="1"/>
        <v>0</v>
      </c>
      <c r="I45" s="16"/>
      <c r="J45" s="36">
        <f t="shared" si="2"/>
        <v>0</v>
      </c>
      <c r="K45" s="16"/>
      <c r="L45" s="16"/>
      <c r="M45" s="16"/>
      <c r="N45" s="16"/>
      <c r="O45" s="16"/>
      <c r="P45" s="16"/>
      <c r="Q45" s="16"/>
      <c r="R45" s="16"/>
      <c r="S45" s="16"/>
      <c r="T45" s="148">
        <f t="shared" si="3"/>
        <v>0</v>
      </c>
      <c r="U45" s="16"/>
      <c r="V45" s="16"/>
      <c r="W45" s="16"/>
      <c r="X45" s="16"/>
      <c r="Y45" s="16"/>
      <c r="Z45" s="148">
        <f t="shared" si="4"/>
        <v>0</v>
      </c>
      <c r="AA45" s="16"/>
      <c r="AB45" s="16"/>
      <c r="AC45" s="16"/>
      <c r="AD45" s="16"/>
      <c r="AE45" s="148">
        <f t="shared" si="5"/>
        <v>0</v>
      </c>
      <c r="AF45" s="16"/>
      <c r="AG45" s="16"/>
      <c r="AH45" s="16"/>
      <c r="AI45" s="16"/>
      <c r="AJ45" s="16"/>
      <c r="AK45" s="16"/>
      <c r="AM45" s="259" t="str">
        <f t="shared" si="6"/>
        <v/>
      </c>
    </row>
    <row r="46" spans="1:39" ht="10.5" customHeight="1">
      <c r="A46" s="40" t="s">
        <v>461</v>
      </c>
      <c r="B46" s="232" t="s">
        <v>74</v>
      </c>
      <c r="C46" s="15"/>
      <c r="D46" s="15"/>
      <c r="E46" s="15"/>
      <c r="F46" s="128">
        <f t="shared" si="0"/>
        <v>0</v>
      </c>
      <c r="G46" s="15"/>
      <c r="H46" s="16">
        <f t="shared" si="1"/>
        <v>0</v>
      </c>
      <c r="I46" s="16"/>
      <c r="J46" s="36">
        <f t="shared" si="2"/>
        <v>0</v>
      </c>
      <c r="K46" s="16"/>
      <c r="L46" s="16"/>
      <c r="M46" s="16"/>
      <c r="N46" s="16"/>
      <c r="O46" s="16"/>
      <c r="P46" s="16"/>
      <c r="Q46" s="16"/>
      <c r="R46" s="16"/>
      <c r="S46" s="16"/>
      <c r="T46" s="148">
        <f t="shared" si="3"/>
        <v>0</v>
      </c>
      <c r="U46" s="16"/>
      <c r="V46" s="16"/>
      <c r="W46" s="16"/>
      <c r="X46" s="16"/>
      <c r="Y46" s="16"/>
      <c r="Z46" s="148">
        <f t="shared" si="4"/>
        <v>0</v>
      </c>
      <c r="AA46" s="16"/>
      <c r="AB46" s="16"/>
      <c r="AC46" s="16"/>
      <c r="AD46" s="16"/>
      <c r="AE46" s="148">
        <f t="shared" si="5"/>
        <v>0</v>
      </c>
      <c r="AF46" s="16"/>
      <c r="AG46" s="16"/>
      <c r="AH46" s="16"/>
      <c r="AI46" s="16"/>
      <c r="AJ46" s="16"/>
      <c r="AK46" s="16"/>
      <c r="AM46" s="259" t="str">
        <f t="shared" si="6"/>
        <v/>
      </c>
    </row>
    <row r="47" spans="1:39" ht="10.5" customHeight="1">
      <c r="A47" s="40" t="s">
        <v>462</v>
      </c>
      <c r="B47" s="232" t="s">
        <v>75</v>
      </c>
      <c r="C47" s="15"/>
      <c r="D47" s="15"/>
      <c r="E47" s="15"/>
      <c r="F47" s="128">
        <f t="shared" si="0"/>
        <v>0</v>
      </c>
      <c r="G47" s="15"/>
      <c r="H47" s="16">
        <f t="shared" si="1"/>
        <v>0</v>
      </c>
      <c r="I47" s="16"/>
      <c r="J47" s="36">
        <f t="shared" si="2"/>
        <v>0</v>
      </c>
      <c r="K47" s="16"/>
      <c r="L47" s="16"/>
      <c r="M47" s="16"/>
      <c r="N47" s="16"/>
      <c r="O47" s="16"/>
      <c r="P47" s="16"/>
      <c r="Q47" s="16"/>
      <c r="R47" s="16"/>
      <c r="S47" s="16"/>
      <c r="T47" s="148">
        <f t="shared" si="3"/>
        <v>0</v>
      </c>
      <c r="U47" s="16"/>
      <c r="V47" s="16"/>
      <c r="W47" s="16"/>
      <c r="X47" s="16"/>
      <c r="Y47" s="16"/>
      <c r="Z47" s="148">
        <f t="shared" si="4"/>
        <v>0</v>
      </c>
      <c r="AA47" s="16"/>
      <c r="AB47" s="16"/>
      <c r="AC47" s="16"/>
      <c r="AD47" s="16"/>
      <c r="AE47" s="148">
        <f t="shared" si="5"/>
        <v>0</v>
      </c>
      <c r="AF47" s="16"/>
      <c r="AG47" s="16"/>
      <c r="AH47" s="16"/>
      <c r="AI47" s="16"/>
      <c r="AJ47" s="16"/>
      <c r="AK47" s="16">
        <v>5</v>
      </c>
      <c r="AM47" s="259" t="str">
        <f t="shared" si="6"/>
        <v/>
      </c>
    </row>
    <row r="48" spans="1:39" ht="10.5" customHeight="1">
      <c r="A48" s="40" t="s">
        <v>463</v>
      </c>
      <c r="B48" s="232" t="s">
        <v>76</v>
      </c>
      <c r="C48" s="15">
        <v>160</v>
      </c>
      <c r="D48" s="15"/>
      <c r="E48" s="15">
        <v>20</v>
      </c>
      <c r="F48" s="128">
        <f t="shared" si="0"/>
        <v>180</v>
      </c>
      <c r="G48" s="15">
        <v>25</v>
      </c>
      <c r="H48" s="16">
        <f t="shared" si="1"/>
        <v>0</v>
      </c>
      <c r="I48" s="16"/>
      <c r="J48" s="36">
        <f t="shared" si="2"/>
        <v>0</v>
      </c>
      <c r="K48" s="16"/>
      <c r="L48" s="16"/>
      <c r="M48" s="16"/>
      <c r="N48" s="16"/>
      <c r="O48" s="16"/>
      <c r="P48" s="16"/>
      <c r="Q48" s="16"/>
      <c r="R48" s="16"/>
      <c r="S48" s="16"/>
      <c r="T48" s="148">
        <f t="shared" si="3"/>
        <v>0</v>
      </c>
      <c r="U48" s="16"/>
      <c r="V48" s="16"/>
      <c r="W48" s="16"/>
      <c r="X48" s="16"/>
      <c r="Y48" s="16"/>
      <c r="Z48" s="148">
        <f t="shared" si="4"/>
        <v>0</v>
      </c>
      <c r="AA48" s="16"/>
      <c r="AB48" s="16"/>
      <c r="AC48" s="16"/>
      <c r="AD48" s="16"/>
      <c r="AE48" s="148">
        <f t="shared" si="5"/>
        <v>0</v>
      </c>
      <c r="AF48" s="16"/>
      <c r="AG48" s="16"/>
      <c r="AH48" s="16"/>
      <c r="AI48" s="16"/>
      <c r="AJ48" s="16"/>
      <c r="AK48" s="16"/>
      <c r="AM48" s="259" t="str">
        <f t="shared" si="6"/>
        <v/>
      </c>
    </row>
    <row r="49" spans="1:39" ht="10.5" customHeight="1">
      <c r="A49" s="40" t="s">
        <v>464</v>
      </c>
      <c r="B49" s="232" t="s">
        <v>77</v>
      </c>
      <c r="C49" s="34"/>
      <c r="D49" s="34"/>
      <c r="E49" s="34"/>
      <c r="F49" s="128">
        <f t="shared" si="0"/>
        <v>0</v>
      </c>
      <c r="G49" s="34"/>
      <c r="H49" s="16">
        <f t="shared" si="1"/>
        <v>0</v>
      </c>
      <c r="I49" s="16"/>
      <c r="J49" s="36">
        <f t="shared" si="2"/>
        <v>0</v>
      </c>
      <c r="K49" s="16"/>
      <c r="L49" s="16"/>
      <c r="M49" s="16"/>
      <c r="N49" s="16"/>
      <c r="O49" s="16"/>
      <c r="P49" s="16"/>
      <c r="Q49" s="16"/>
      <c r="R49" s="16"/>
      <c r="S49" s="16"/>
      <c r="T49" s="148">
        <f t="shared" si="3"/>
        <v>0</v>
      </c>
      <c r="U49" s="16"/>
      <c r="V49" s="16"/>
      <c r="W49" s="16"/>
      <c r="X49" s="16"/>
      <c r="Y49" s="16"/>
      <c r="Z49" s="148">
        <f t="shared" si="4"/>
        <v>0</v>
      </c>
      <c r="AA49" s="16"/>
      <c r="AB49" s="16"/>
      <c r="AC49" s="16"/>
      <c r="AD49" s="16"/>
      <c r="AE49" s="148">
        <f t="shared" si="5"/>
        <v>0</v>
      </c>
      <c r="AF49" s="16"/>
      <c r="AG49" s="16"/>
      <c r="AH49" s="16"/>
      <c r="AI49" s="16"/>
      <c r="AJ49" s="16"/>
      <c r="AK49" s="16"/>
      <c r="AM49" s="259" t="str">
        <f t="shared" si="6"/>
        <v/>
      </c>
    </row>
    <row r="50" spans="1:39" ht="10.5" customHeight="1">
      <c r="A50" s="40" t="s">
        <v>465</v>
      </c>
      <c r="B50" s="232" t="s">
        <v>78</v>
      </c>
      <c r="C50" s="35"/>
      <c r="D50" s="35"/>
      <c r="E50" s="35"/>
      <c r="F50" s="128">
        <f t="shared" si="0"/>
        <v>0</v>
      </c>
      <c r="G50" s="35"/>
      <c r="H50" s="16">
        <f t="shared" si="1"/>
        <v>0</v>
      </c>
      <c r="I50" s="16"/>
      <c r="J50" s="36">
        <f t="shared" si="2"/>
        <v>0</v>
      </c>
      <c r="K50" s="16"/>
      <c r="L50" s="16"/>
      <c r="M50" s="16"/>
      <c r="N50" s="16"/>
      <c r="O50" s="16"/>
      <c r="P50" s="16"/>
      <c r="Q50" s="16"/>
      <c r="R50" s="16"/>
      <c r="S50" s="16"/>
      <c r="T50" s="148">
        <f t="shared" si="3"/>
        <v>0</v>
      </c>
      <c r="U50" s="16"/>
      <c r="V50" s="16"/>
      <c r="W50" s="16"/>
      <c r="X50" s="16"/>
      <c r="Y50" s="16"/>
      <c r="Z50" s="148">
        <f t="shared" si="4"/>
        <v>0</v>
      </c>
      <c r="AA50" s="16"/>
      <c r="AB50" s="16"/>
      <c r="AC50" s="16"/>
      <c r="AD50" s="16"/>
      <c r="AE50" s="148">
        <f t="shared" si="5"/>
        <v>0</v>
      </c>
      <c r="AF50" s="16"/>
      <c r="AG50" s="16"/>
      <c r="AH50" s="16"/>
      <c r="AI50" s="16"/>
      <c r="AJ50" s="16"/>
      <c r="AK50" s="16"/>
      <c r="AM50" s="259" t="str">
        <f t="shared" si="6"/>
        <v/>
      </c>
    </row>
    <row r="51" spans="1:39" ht="10.5" customHeight="1">
      <c r="A51" s="40" t="s">
        <v>466</v>
      </c>
      <c r="B51" s="231" t="s">
        <v>79</v>
      </c>
      <c r="C51" s="35"/>
      <c r="D51" s="35"/>
      <c r="E51" s="35"/>
      <c r="F51" s="128">
        <f t="shared" si="0"/>
        <v>0</v>
      </c>
      <c r="G51" s="35"/>
      <c r="H51" s="16">
        <f t="shared" si="1"/>
        <v>0</v>
      </c>
      <c r="I51" s="16"/>
      <c r="J51" s="36">
        <f t="shared" si="2"/>
        <v>0</v>
      </c>
      <c r="K51" s="16"/>
      <c r="L51" s="16"/>
      <c r="M51" s="16"/>
      <c r="N51" s="16"/>
      <c r="O51" s="16"/>
      <c r="P51" s="16"/>
      <c r="Q51" s="16"/>
      <c r="R51" s="16"/>
      <c r="S51" s="16"/>
      <c r="T51" s="148">
        <f t="shared" si="3"/>
        <v>0</v>
      </c>
      <c r="U51" s="16"/>
      <c r="V51" s="16"/>
      <c r="W51" s="16"/>
      <c r="X51" s="16"/>
      <c r="Y51" s="16"/>
      <c r="Z51" s="148">
        <f t="shared" si="4"/>
        <v>0</v>
      </c>
      <c r="AA51" s="16"/>
      <c r="AB51" s="16"/>
      <c r="AC51" s="16"/>
      <c r="AD51" s="16"/>
      <c r="AE51" s="148">
        <f t="shared" si="5"/>
        <v>0</v>
      </c>
      <c r="AF51" s="16"/>
      <c r="AG51" s="16"/>
      <c r="AH51" s="16"/>
      <c r="AI51" s="16"/>
      <c r="AJ51" s="16"/>
      <c r="AK51" s="16"/>
      <c r="AM51" s="259" t="str">
        <f t="shared" si="6"/>
        <v/>
      </c>
    </row>
    <row r="52" spans="1:39" ht="10.5" customHeight="1">
      <c r="A52" s="40" t="s">
        <v>467</v>
      </c>
      <c r="B52" s="231" t="s">
        <v>80</v>
      </c>
      <c r="C52" s="35"/>
      <c r="D52" s="35"/>
      <c r="E52" s="35"/>
      <c r="F52" s="128">
        <f t="shared" si="0"/>
        <v>0</v>
      </c>
      <c r="G52" s="35"/>
      <c r="H52" s="16">
        <f t="shared" si="1"/>
        <v>0</v>
      </c>
      <c r="I52" s="16"/>
      <c r="J52" s="36">
        <f t="shared" si="2"/>
        <v>0</v>
      </c>
      <c r="K52" s="16"/>
      <c r="L52" s="16"/>
      <c r="M52" s="16"/>
      <c r="N52" s="16"/>
      <c r="O52" s="16"/>
      <c r="P52" s="16"/>
      <c r="Q52" s="16"/>
      <c r="R52" s="16"/>
      <c r="S52" s="16"/>
      <c r="T52" s="148">
        <f t="shared" si="3"/>
        <v>0</v>
      </c>
      <c r="U52" s="16"/>
      <c r="V52" s="16"/>
      <c r="W52" s="16"/>
      <c r="X52" s="16"/>
      <c r="Y52" s="16"/>
      <c r="Z52" s="148">
        <f t="shared" si="4"/>
        <v>0</v>
      </c>
      <c r="AA52" s="16"/>
      <c r="AB52" s="16"/>
      <c r="AC52" s="16"/>
      <c r="AD52" s="16"/>
      <c r="AE52" s="148">
        <f t="shared" si="5"/>
        <v>0</v>
      </c>
      <c r="AF52" s="16"/>
      <c r="AG52" s="16"/>
      <c r="AH52" s="16"/>
      <c r="AI52" s="16"/>
      <c r="AJ52" s="16"/>
      <c r="AK52" s="16"/>
      <c r="AM52" s="259" t="str">
        <f t="shared" si="6"/>
        <v/>
      </c>
    </row>
    <row r="53" spans="1:39" ht="10.5" customHeight="1">
      <c r="A53" s="40" t="s">
        <v>468</v>
      </c>
      <c r="B53" s="231" t="s">
        <v>81</v>
      </c>
      <c r="C53" s="35"/>
      <c r="D53" s="35"/>
      <c r="E53" s="35"/>
      <c r="F53" s="128">
        <f t="shared" si="0"/>
        <v>0</v>
      </c>
      <c r="G53" s="35"/>
      <c r="H53" s="16">
        <f t="shared" si="1"/>
        <v>0</v>
      </c>
      <c r="I53" s="16"/>
      <c r="J53" s="36">
        <f t="shared" si="2"/>
        <v>0</v>
      </c>
      <c r="K53" s="16"/>
      <c r="L53" s="16"/>
      <c r="M53" s="16"/>
      <c r="N53" s="16"/>
      <c r="O53" s="16"/>
      <c r="P53" s="16"/>
      <c r="Q53" s="16"/>
      <c r="R53" s="16"/>
      <c r="S53" s="16"/>
      <c r="T53" s="148">
        <f t="shared" si="3"/>
        <v>0</v>
      </c>
      <c r="U53" s="16"/>
      <c r="V53" s="16"/>
      <c r="W53" s="16"/>
      <c r="X53" s="16"/>
      <c r="Y53" s="16"/>
      <c r="Z53" s="148">
        <f t="shared" si="4"/>
        <v>0</v>
      </c>
      <c r="AA53" s="16"/>
      <c r="AB53" s="16"/>
      <c r="AC53" s="16"/>
      <c r="AD53" s="16"/>
      <c r="AE53" s="148">
        <f t="shared" si="5"/>
        <v>0</v>
      </c>
      <c r="AF53" s="16"/>
      <c r="AG53" s="16"/>
      <c r="AH53" s="16"/>
      <c r="AI53" s="16"/>
      <c r="AJ53" s="16"/>
      <c r="AK53" s="16"/>
      <c r="AM53" s="259" t="str">
        <f t="shared" si="6"/>
        <v/>
      </c>
    </row>
    <row r="54" spans="1:39" ht="10.5" customHeight="1">
      <c r="A54" s="40" t="s">
        <v>469</v>
      </c>
      <c r="B54" s="231" t="s">
        <v>82</v>
      </c>
      <c r="C54" s="35"/>
      <c r="D54" s="35"/>
      <c r="E54" s="35"/>
      <c r="F54" s="128">
        <f t="shared" si="0"/>
        <v>0</v>
      </c>
      <c r="G54" s="35"/>
      <c r="H54" s="16">
        <f t="shared" si="1"/>
        <v>0</v>
      </c>
      <c r="I54" s="16"/>
      <c r="J54" s="36">
        <f t="shared" si="2"/>
        <v>0</v>
      </c>
      <c r="K54" s="16"/>
      <c r="L54" s="16"/>
      <c r="M54" s="16"/>
      <c r="N54" s="16"/>
      <c r="O54" s="16"/>
      <c r="P54" s="16"/>
      <c r="Q54" s="16"/>
      <c r="R54" s="16"/>
      <c r="S54" s="16"/>
      <c r="T54" s="148">
        <f t="shared" si="3"/>
        <v>0</v>
      </c>
      <c r="U54" s="16"/>
      <c r="V54" s="16"/>
      <c r="W54" s="16"/>
      <c r="X54" s="16"/>
      <c r="Y54" s="16"/>
      <c r="Z54" s="148">
        <f t="shared" si="4"/>
        <v>0</v>
      </c>
      <c r="AA54" s="16"/>
      <c r="AB54" s="16"/>
      <c r="AC54" s="16"/>
      <c r="AD54" s="16"/>
      <c r="AE54" s="148">
        <f t="shared" si="5"/>
        <v>0</v>
      </c>
      <c r="AF54" s="16"/>
      <c r="AG54" s="16"/>
      <c r="AH54" s="16"/>
      <c r="AI54" s="16"/>
      <c r="AJ54" s="16"/>
      <c r="AK54" s="16"/>
      <c r="AM54" s="259" t="str">
        <f t="shared" si="6"/>
        <v/>
      </c>
    </row>
    <row r="55" spans="1:39" ht="10.5" customHeight="1">
      <c r="A55" s="40" t="s">
        <v>470</v>
      </c>
      <c r="B55" s="231" t="s">
        <v>83</v>
      </c>
      <c r="C55" s="35"/>
      <c r="D55" s="35"/>
      <c r="E55" s="35"/>
      <c r="F55" s="128">
        <f t="shared" si="0"/>
        <v>0</v>
      </c>
      <c r="G55" s="35"/>
      <c r="H55" s="16">
        <f t="shared" si="1"/>
        <v>0</v>
      </c>
      <c r="I55" s="16"/>
      <c r="J55" s="36">
        <f t="shared" si="2"/>
        <v>0</v>
      </c>
      <c r="K55" s="16"/>
      <c r="L55" s="16"/>
      <c r="M55" s="16"/>
      <c r="N55" s="16"/>
      <c r="O55" s="16"/>
      <c r="P55" s="16"/>
      <c r="Q55" s="16"/>
      <c r="R55" s="16"/>
      <c r="S55" s="16"/>
      <c r="T55" s="148">
        <f t="shared" si="3"/>
        <v>0</v>
      </c>
      <c r="U55" s="16"/>
      <c r="V55" s="16"/>
      <c r="W55" s="16"/>
      <c r="X55" s="16"/>
      <c r="Y55" s="16"/>
      <c r="Z55" s="148">
        <f t="shared" si="4"/>
        <v>0</v>
      </c>
      <c r="AA55" s="16"/>
      <c r="AB55" s="16"/>
      <c r="AC55" s="16"/>
      <c r="AD55" s="16"/>
      <c r="AE55" s="148">
        <f t="shared" si="5"/>
        <v>0</v>
      </c>
      <c r="AF55" s="16"/>
      <c r="AG55" s="16"/>
      <c r="AH55" s="16"/>
      <c r="AI55" s="16"/>
      <c r="AJ55" s="16"/>
      <c r="AK55" s="16"/>
      <c r="AM55" s="259" t="str">
        <f t="shared" si="6"/>
        <v/>
      </c>
    </row>
    <row r="56" spans="1:39" ht="10.5" customHeight="1">
      <c r="A56" s="40" t="s">
        <v>471</v>
      </c>
      <c r="B56" s="231" t="s">
        <v>84</v>
      </c>
      <c r="C56" s="35">
        <v>50</v>
      </c>
      <c r="D56" s="35">
        <v>30</v>
      </c>
      <c r="E56" s="35">
        <v>18</v>
      </c>
      <c r="F56" s="128">
        <f t="shared" si="0"/>
        <v>98</v>
      </c>
      <c r="G56" s="35">
        <v>30</v>
      </c>
      <c r="H56" s="16">
        <f t="shared" si="1"/>
        <v>0</v>
      </c>
      <c r="I56" s="16"/>
      <c r="J56" s="36">
        <f t="shared" si="2"/>
        <v>0</v>
      </c>
      <c r="K56" s="16"/>
      <c r="L56" s="16"/>
      <c r="M56" s="16"/>
      <c r="N56" s="16"/>
      <c r="O56" s="16"/>
      <c r="P56" s="16"/>
      <c r="Q56" s="16"/>
      <c r="R56" s="16"/>
      <c r="S56" s="16"/>
      <c r="T56" s="148">
        <f t="shared" si="3"/>
        <v>0</v>
      </c>
      <c r="U56" s="16"/>
      <c r="V56" s="16"/>
      <c r="W56" s="16"/>
      <c r="X56" s="16"/>
      <c r="Y56" s="16"/>
      <c r="Z56" s="148">
        <f t="shared" si="4"/>
        <v>0</v>
      </c>
      <c r="AA56" s="16"/>
      <c r="AB56" s="16"/>
      <c r="AC56" s="16"/>
      <c r="AD56" s="16"/>
      <c r="AE56" s="148">
        <f t="shared" si="5"/>
        <v>0</v>
      </c>
      <c r="AF56" s="16"/>
      <c r="AG56" s="16"/>
      <c r="AH56" s="16"/>
      <c r="AI56" s="16"/>
      <c r="AJ56" s="16"/>
      <c r="AK56" s="16"/>
      <c r="AM56" s="259" t="str">
        <f t="shared" si="6"/>
        <v/>
      </c>
    </row>
    <row r="57" spans="1:39" ht="10.5" customHeight="1">
      <c r="A57" s="40" t="s">
        <v>472</v>
      </c>
      <c r="B57" s="231" t="s">
        <v>85</v>
      </c>
      <c r="C57" s="35">
        <v>3</v>
      </c>
      <c r="D57" s="35"/>
      <c r="E57" s="35">
        <v>16</v>
      </c>
      <c r="F57" s="128">
        <f t="shared" si="0"/>
        <v>19</v>
      </c>
      <c r="G57" s="35">
        <v>2</v>
      </c>
      <c r="H57" s="16">
        <f t="shared" si="1"/>
        <v>0</v>
      </c>
      <c r="I57" s="16"/>
      <c r="J57" s="36">
        <f t="shared" si="2"/>
        <v>0</v>
      </c>
      <c r="K57" s="16"/>
      <c r="L57" s="16"/>
      <c r="M57" s="16"/>
      <c r="N57" s="16"/>
      <c r="O57" s="16"/>
      <c r="P57" s="16"/>
      <c r="Q57" s="16"/>
      <c r="R57" s="16"/>
      <c r="S57" s="16"/>
      <c r="T57" s="148">
        <f t="shared" si="3"/>
        <v>0</v>
      </c>
      <c r="U57" s="16"/>
      <c r="V57" s="16"/>
      <c r="W57" s="16"/>
      <c r="X57" s="16"/>
      <c r="Y57" s="16"/>
      <c r="Z57" s="148">
        <f t="shared" si="4"/>
        <v>0</v>
      </c>
      <c r="AA57" s="16"/>
      <c r="AB57" s="16"/>
      <c r="AC57" s="16"/>
      <c r="AD57" s="16"/>
      <c r="AE57" s="148">
        <f t="shared" si="5"/>
        <v>0</v>
      </c>
      <c r="AF57" s="16"/>
      <c r="AG57" s="16"/>
      <c r="AH57" s="16"/>
      <c r="AI57" s="16"/>
      <c r="AJ57" s="16"/>
      <c r="AK57" s="16"/>
      <c r="AM57" s="259" t="str">
        <f t="shared" si="6"/>
        <v/>
      </c>
    </row>
    <row r="58" spans="1:39" ht="10.5" customHeight="1">
      <c r="A58" s="40" t="s">
        <v>473</v>
      </c>
      <c r="B58" s="231" t="s">
        <v>86</v>
      </c>
      <c r="C58" s="35"/>
      <c r="D58" s="35"/>
      <c r="E58" s="35"/>
      <c r="F58" s="128">
        <f t="shared" si="0"/>
        <v>0</v>
      </c>
      <c r="G58" s="35"/>
      <c r="H58" s="16">
        <f t="shared" si="1"/>
        <v>0</v>
      </c>
      <c r="I58" s="16"/>
      <c r="J58" s="36">
        <f t="shared" si="2"/>
        <v>0</v>
      </c>
      <c r="K58" s="16"/>
      <c r="L58" s="16"/>
      <c r="M58" s="16"/>
      <c r="N58" s="16"/>
      <c r="O58" s="16"/>
      <c r="P58" s="16"/>
      <c r="Q58" s="16"/>
      <c r="R58" s="16"/>
      <c r="S58" s="16"/>
      <c r="T58" s="148">
        <f t="shared" si="3"/>
        <v>0</v>
      </c>
      <c r="U58" s="16"/>
      <c r="V58" s="16"/>
      <c r="W58" s="16"/>
      <c r="X58" s="16"/>
      <c r="Y58" s="16"/>
      <c r="Z58" s="148">
        <f t="shared" si="4"/>
        <v>0</v>
      </c>
      <c r="AA58" s="16"/>
      <c r="AB58" s="16"/>
      <c r="AC58" s="16"/>
      <c r="AD58" s="16"/>
      <c r="AE58" s="148">
        <f t="shared" si="5"/>
        <v>0</v>
      </c>
      <c r="AF58" s="16"/>
      <c r="AG58" s="16"/>
      <c r="AH58" s="16"/>
      <c r="AI58" s="16"/>
      <c r="AJ58" s="16"/>
      <c r="AK58" s="16"/>
      <c r="AM58" s="259" t="str">
        <f t="shared" si="6"/>
        <v/>
      </c>
    </row>
    <row r="59" spans="1:39" ht="10.5" customHeight="1">
      <c r="A59" s="40" t="s">
        <v>474</v>
      </c>
      <c r="B59" s="231" t="s">
        <v>87</v>
      </c>
      <c r="C59" s="35"/>
      <c r="D59" s="35"/>
      <c r="E59" s="35"/>
      <c r="F59" s="128">
        <f t="shared" si="0"/>
        <v>0</v>
      </c>
      <c r="G59" s="35"/>
      <c r="H59" s="16">
        <f t="shared" si="1"/>
        <v>0</v>
      </c>
      <c r="I59" s="16"/>
      <c r="J59" s="36">
        <f t="shared" si="2"/>
        <v>0</v>
      </c>
      <c r="K59" s="16"/>
      <c r="L59" s="16"/>
      <c r="M59" s="16"/>
      <c r="N59" s="16"/>
      <c r="O59" s="16"/>
      <c r="P59" s="16"/>
      <c r="Q59" s="16"/>
      <c r="R59" s="16"/>
      <c r="S59" s="16"/>
      <c r="T59" s="148">
        <f t="shared" si="3"/>
        <v>0</v>
      </c>
      <c r="U59" s="16"/>
      <c r="V59" s="16"/>
      <c r="W59" s="16"/>
      <c r="X59" s="16"/>
      <c r="Y59" s="16"/>
      <c r="Z59" s="148">
        <f t="shared" si="4"/>
        <v>0</v>
      </c>
      <c r="AA59" s="16"/>
      <c r="AB59" s="16"/>
      <c r="AC59" s="16"/>
      <c r="AD59" s="16"/>
      <c r="AE59" s="148">
        <f t="shared" si="5"/>
        <v>0</v>
      </c>
      <c r="AF59" s="16"/>
      <c r="AG59" s="16"/>
      <c r="AH59" s="16"/>
      <c r="AI59" s="16"/>
      <c r="AJ59" s="16"/>
      <c r="AK59" s="16"/>
      <c r="AM59" s="259" t="str">
        <f t="shared" si="6"/>
        <v/>
      </c>
    </row>
    <row r="60" spans="1:39" ht="10.5" customHeight="1">
      <c r="A60" s="40" t="s">
        <v>475</v>
      </c>
      <c r="B60" s="231" t="s">
        <v>88</v>
      </c>
      <c r="C60" s="35">
        <v>150</v>
      </c>
      <c r="D60" s="35">
        <v>25</v>
      </c>
      <c r="E60" s="35">
        <v>15</v>
      </c>
      <c r="F60" s="128">
        <f t="shared" si="0"/>
        <v>190</v>
      </c>
      <c r="G60" s="35">
        <v>50</v>
      </c>
      <c r="H60" s="16">
        <v>5</v>
      </c>
      <c r="I60" s="16">
        <v>1</v>
      </c>
      <c r="J60" s="36">
        <f t="shared" si="2"/>
        <v>4</v>
      </c>
      <c r="K60" s="16"/>
      <c r="L60" s="16"/>
      <c r="M60" s="16">
        <v>1</v>
      </c>
      <c r="N60" s="16"/>
      <c r="O60" s="16"/>
      <c r="P60" s="16"/>
      <c r="Q60" s="16"/>
      <c r="R60" s="16">
        <v>2</v>
      </c>
      <c r="S60" s="16">
        <v>3</v>
      </c>
      <c r="T60" s="148">
        <f t="shared" si="3"/>
        <v>0</v>
      </c>
      <c r="U60" s="16"/>
      <c r="V60" s="16"/>
      <c r="W60" s="16"/>
      <c r="X60" s="16"/>
      <c r="Y60" s="16"/>
      <c r="Z60" s="148">
        <f t="shared" si="4"/>
        <v>0</v>
      </c>
      <c r="AA60" s="16"/>
      <c r="AB60" s="16"/>
      <c r="AC60" s="16"/>
      <c r="AD60" s="16"/>
      <c r="AE60" s="148">
        <f t="shared" si="5"/>
        <v>0</v>
      </c>
      <c r="AF60" s="16"/>
      <c r="AG60" s="16"/>
      <c r="AH60" s="16"/>
      <c r="AI60" s="16"/>
      <c r="AJ60" s="16"/>
      <c r="AK60" s="16"/>
      <c r="AM60" s="259" t="str">
        <f t="shared" si="6"/>
        <v/>
      </c>
    </row>
    <row r="61" spans="1:39" ht="10.5" customHeight="1">
      <c r="A61" s="40" t="s">
        <v>476</v>
      </c>
      <c r="B61" s="231" t="s">
        <v>89</v>
      </c>
      <c r="C61" s="35">
        <v>240</v>
      </c>
      <c r="D61" s="35">
        <v>231</v>
      </c>
      <c r="E61" s="35">
        <v>483</v>
      </c>
      <c r="F61" s="128">
        <f t="shared" si="0"/>
        <v>954</v>
      </c>
      <c r="G61" s="35">
        <v>272</v>
      </c>
      <c r="H61" s="16">
        <v>5</v>
      </c>
      <c r="I61" s="16">
        <v>1</v>
      </c>
      <c r="J61" s="36">
        <f t="shared" si="2"/>
        <v>2</v>
      </c>
      <c r="K61" s="16">
        <v>2</v>
      </c>
      <c r="L61" s="16">
        <v>1</v>
      </c>
      <c r="M61" s="16"/>
      <c r="N61" s="16"/>
      <c r="O61" s="16"/>
      <c r="P61" s="16"/>
      <c r="Q61" s="16">
        <v>5</v>
      </c>
      <c r="R61" s="16"/>
      <c r="S61" s="16"/>
      <c r="T61" s="148">
        <f t="shared" si="3"/>
        <v>0</v>
      </c>
      <c r="U61" s="16"/>
      <c r="V61" s="16"/>
      <c r="W61" s="16"/>
      <c r="X61" s="16"/>
      <c r="Y61" s="16"/>
      <c r="Z61" s="148">
        <v>2</v>
      </c>
      <c r="AA61" s="16"/>
      <c r="AB61" s="16"/>
      <c r="AC61" s="16">
        <v>2</v>
      </c>
      <c r="AD61" s="16"/>
      <c r="AE61" s="148">
        <v>3</v>
      </c>
      <c r="AF61" s="16"/>
      <c r="AG61" s="16"/>
      <c r="AH61" s="16"/>
      <c r="AI61" s="16">
        <v>3</v>
      </c>
      <c r="AJ61" s="16"/>
      <c r="AK61" s="16">
        <v>10</v>
      </c>
      <c r="AM61" s="259" t="str">
        <f t="shared" si="6"/>
        <v/>
      </c>
    </row>
    <row r="62" spans="1:39" ht="10.5" customHeight="1">
      <c r="A62" s="40" t="s">
        <v>477</v>
      </c>
      <c r="B62" s="231" t="s">
        <v>90</v>
      </c>
      <c r="C62" s="35">
        <v>96</v>
      </c>
      <c r="D62" s="35">
        <v>72</v>
      </c>
      <c r="E62" s="35">
        <v>300</v>
      </c>
      <c r="F62" s="128">
        <f t="shared" si="0"/>
        <v>468</v>
      </c>
      <c r="G62" s="35">
        <v>120</v>
      </c>
      <c r="H62" s="16">
        <v>1</v>
      </c>
      <c r="I62" s="16">
        <v>1</v>
      </c>
      <c r="J62" s="36">
        <f t="shared" si="2"/>
        <v>1</v>
      </c>
      <c r="K62" s="16"/>
      <c r="L62" s="16"/>
      <c r="M62" s="16"/>
      <c r="N62" s="16"/>
      <c r="O62" s="16"/>
      <c r="P62" s="16"/>
      <c r="Q62" s="16"/>
      <c r="R62" s="16"/>
      <c r="S62" s="16"/>
      <c r="T62" s="148">
        <f t="shared" si="3"/>
        <v>0</v>
      </c>
      <c r="U62" s="16"/>
      <c r="V62" s="16"/>
      <c r="W62" s="16"/>
      <c r="X62" s="16"/>
      <c r="Y62" s="16"/>
      <c r="Z62" s="148">
        <f t="shared" si="4"/>
        <v>0</v>
      </c>
      <c r="AA62" s="16"/>
      <c r="AB62" s="16"/>
      <c r="AC62" s="16"/>
      <c r="AD62" s="16"/>
      <c r="AE62" s="148">
        <f t="shared" si="5"/>
        <v>0</v>
      </c>
      <c r="AF62" s="16"/>
      <c r="AG62" s="16"/>
      <c r="AH62" s="16"/>
      <c r="AI62" s="16"/>
      <c r="AJ62" s="16"/>
      <c r="AK62" s="16"/>
      <c r="AM62" s="259" t="str">
        <f t="shared" si="6"/>
        <v/>
      </c>
    </row>
    <row r="63" spans="1:39" ht="10.5" customHeight="1">
      <c r="A63" s="40" t="s">
        <v>478</v>
      </c>
      <c r="B63" s="231" t="s">
        <v>91</v>
      </c>
      <c r="C63" s="35"/>
      <c r="D63" s="35"/>
      <c r="E63" s="35"/>
      <c r="F63" s="128">
        <f t="shared" si="0"/>
        <v>0</v>
      </c>
      <c r="G63" s="35"/>
      <c r="H63" s="16">
        <f t="shared" si="1"/>
        <v>0</v>
      </c>
      <c r="I63" s="16"/>
      <c r="J63" s="36">
        <f t="shared" si="2"/>
        <v>0</v>
      </c>
      <c r="K63" s="16"/>
      <c r="L63" s="16"/>
      <c r="M63" s="16"/>
      <c r="N63" s="16"/>
      <c r="O63" s="16"/>
      <c r="P63" s="16"/>
      <c r="Q63" s="16"/>
      <c r="R63" s="16"/>
      <c r="S63" s="16"/>
      <c r="T63" s="148">
        <f t="shared" si="3"/>
        <v>0</v>
      </c>
      <c r="U63" s="16"/>
      <c r="V63" s="16"/>
      <c r="W63" s="16"/>
      <c r="X63" s="16"/>
      <c r="Y63" s="16"/>
      <c r="Z63" s="148">
        <f t="shared" si="4"/>
        <v>0</v>
      </c>
      <c r="AA63" s="16"/>
      <c r="AB63" s="16"/>
      <c r="AC63" s="16"/>
      <c r="AD63" s="16"/>
      <c r="AE63" s="148">
        <f t="shared" si="5"/>
        <v>0</v>
      </c>
      <c r="AF63" s="16"/>
      <c r="AG63" s="16"/>
      <c r="AH63" s="16"/>
      <c r="AI63" s="16"/>
      <c r="AJ63" s="16"/>
      <c r="AK63" s="16"/>
      <c r="AM63" s="259" t="str">
        <f t="shared" si="6"/>
        <v/>
      </c>
    </row>
    <row r="64" spans="1:39" ht="10.5" customHeight="1">
      <c r="A64" s="40" t="s">
        <v>479</v>
      </c>
      <c r="B64" s="231" t="s">
        <v>92</v>
      </c>
      <c r="C64" s="35"/>
      <c r="D64" s="35"/>
      <c r="E64" s="35"/>
      <c r="F64" s="128">
        <f t="shared" si="0"/>
        <v>0</v>
      </c>
      <c r="G64" s="35"/>
      <c r="H64" s="16">
        <f t="shared" si="1"/>
        <v>0</v>
      </c>
      <c r="I64" s="16"/>
      <c r="J64" s="36">
        <f t="shared" si="2"/>
        <v>0</v>
      </c>
      <c r="K64" s="16"/>
      <c r="L64" s="16"/>
      <c r="M64" s="16"/>
      <c r="N64" s="16"/>
      <c r="O64" s="16"/>
      <c r="P64" s="16"/>
      <c r="Q64" s="16"/>
      <c r="R64" s="16"/>
      <c r="S64" s="16"/>
      <c r="T64" s="148">
        <f t="shared" si="3"/>
        <v>0</v>
      </c>
      <c r="U64" s="16"/>
      <c r="V64" s="16"/>
      <c r="W64" s="16"/>
      <c r="X64" s="16"/>
      <c r="Y64" s="16"/>
      <c r="Z64" s="148">
        <f t="shared" si="4"/>
        <v>0</v>
      </c>
      <c r="AA64" s="16"/>
      <c r="AB64" s="16"/>
      <c r="AC64" s="16"/>
      <c r="AD64" s="16"/>
      <c r="AE64" s="148">
        <f t="shared" si="5"/>
        <v>0</v>
      </c>
      <c r="AF64" s="16"/>
      <c r="AG64" s="16"/>
      <c r="AH64" s="16"/>
      <c r="AI64" s="16"/>
      <c r="AJ64" s="16"/>
      <c r="AK64" s="16"/>
      <c r="AM64" s="259" t="str">
        <f t="shared" si="6"/>
        <v/>
      </c>
    </row>
    <row r="65" spans="1:39" ht="10.5" customHeight="1">
      <c r="A65" s="40" t="s">
        <v>480</v>
      </c>
      <c r="B65" s="231" t="s">
        <v>93</v>
      </c>
      <c r="C65" s="35"/>
      <c r="D65" s="35"/>
      <c r="E65" s="35"/>
      <c r="F65" s="128">
        <f t="shared" si="0"/>
        <v>0</v>
      </c>
      <c r="G65" s="35"/>
      <c r="H65" s="16">
        <f t="shared" si="1"/>
        <v>0</v>
      </c>
      <c r="I65" s="16"/>
      <c r="J65" s="36">
        <f t="shared" si="2"/>
        <v>0</v>
      </c>
      <c r="K65" s="16"/>
      <c r="L65" s="16"/>
      <c r="M65" s="16"/>
      <c r="N65" s="16"/>
      <c r="O65" s="16"/>
      <c r="P65" s="16"/>
      <c r="Q65" s="16"/>
      <c r="R65" s="16"/>
      <c r="S65" s="16"/>
      <c r="T65" s="148">
        <f t="shared" si="3"/>
        <v>0</v>
      </c>
      <c r="U65" s="16"/>
      <c r="V65" s="16"/>
      <c r="W65" s="16"/>
      <c r="X65" s="16"/>
      <c r="Y65" s="16"/>
      <c r="Z65" s="148">
        <f t="shared" si="4"/>
        <v>0</v>
      </c>
      <c r="AA65" s="16"/>
      <c r="AB65" s="16"/>
      <c r="AC65" s="16"/>
      <c r="AD65" s="16"/>
      <c r="AE65" s="148">
        <f t="shared" si="5"/>
        <v>0</v>
      </c>
      <c r="AF65" s="16"/>
      <c r="AG65" s="16"/>
      <c r="AH65" s="16"/>
      <c r="AI65" s="16"/>
      <c r="AJ65" s="16"/>
      <c r="AK65" s="16"/>
      <c r="AM65" s="259" t="str">
        <f t="shared" si="6"/>
        <v/>
      </c>
    </row>
    <row r="66" spans="1:39" ht="10.5" customHeight="1">
      <c r="A66" s="40" t="s">
        <v>481</v>
      </c>
      <c r="B66" s="231" t="s">
        <v>94</v>
      </c>
      <c r="C66" s="35"/>
      <c r="D66" s="35"/>
      <c r="E66" s="35"/>
      <c r="F66" s="128">
        <f t="shared" si="0"/>
        <v>0</v>
      </c>
      <c r="G66" s="35"/>
      <c r="H66" s="16">
        <f t="shared" si="1"/>
        <v>0</v>
      </c>
      <c r="I66" s="16"/>
      <c r="J66" s="36">
        <f t="shared" si="2"/>
        <v>0</v>
      </c>
      <c r="K66" s="16"/>
      <c r="L66" s="16"/>
      <c r="M66" s="16"/>
      <c r="N66" s="16"/>
      <c r="O66" s="16"/>
      <c r="P66" s="16"/>
      <c r="Q66" s="16"/>
      <c r="R66" s="16"/>
      <c r="S66" s="16"/>
      <c r="T66" s="148">
        <f t="shared" si="3"/>
        <v>0</v>
      </c>
      <c r="U66" s="16"/>
      <c r="V66" s="16"/>
      <c r="W66" s="16"/>
      <c r="X66" s="16"/>
      <c r="Y66" s="16"/>
      <c r="Z66" s="148">
        <f t="shared" si="4"/>
        <v>0</v>
      </c>
      <c r="AA66" s="16"/>
      <c r="AB66" s="16"/>
      <c r="AC66" s="16"/>
      <c r="AD66" s="16"/>
      <c r="AE66" s="148">
        <f t="shared" si="5"/>
        <v>0</v>
      </c>
      <c r="AF66" s="16"/>
      <c r="AG66" s="16"/>
      <c r="AH66" s="16"/>
      <c r="AI66" s="16"/>
      <c r="AJ66" s="16"/>
      <c r="AK66" s="16"/>
      <c r="AM66" s="259" t="str">
        <f t="shared" si="6"/>
        <v/>
      </c>
    </row>
    <row r="67" spans="1:39" ht="10.5" customHeight="1">
      <c r="A67" s="40"/>
      <c r="B67" s="42" t="s">
        <v>95</v>
      </c>
      <c r="C67" s="50">
        <f>SUM(C11:C66)</f>
        <v>5047</v>
      </c>
      <c r="D67" s="50">
        <f t="shared" ref="D67:AK67" si="13">SUM(D11:D66)</f>
        <v>653</v>
      </c>
      <c r="E67" s="50">
        <f t="shared" si="13"/>
        <v>1174</v>
      </c>
      <c r="F67" s="50">
        <f t="shared" si="13"/>
        <v>6874</v>
      </c>
      <c r="G67" s="50">
        <f t="shared" si="13"/>
        <v>1735</v>
      </c>
      <c r="H67" s="50">
        <f t="shared" si="13"/>
        <v>96</v>
      </c>
      <c r="I67" s="50">
        <f t="shared" si="13"/>
        <v>22</v>
      </c>
      <c r="J67" s="50">
        <f t="shared" si="13"/>
        <v>66</v>
      </c>
      <c r="K67" s="50">
        <f t="shared" si="13"/>
        <v>8</v>
      </c>
      <c r="L67" s="50">
        <f t="shared" si="13"/>
        <v>9</v>
      </c>
      <c r="M67" s="50">
        <f t="shared" si="13"/>
        <v>6</v>
      </c>
      <c r="N67" s="50">
        <f t="shared" si="13"/>
        <v>3</v>
      </c>
      <c r="O67" s="50">
        <f t="shared" si="13"/>
        <v>2</v>
      </c>
      <c r="P67" s="50">
        <f t="shared" si="13"/>
        <v>2</v>
      </c>
      <c r="Q67" s="50">
        <f t="shared" si="13"/>
        <v>65</v>
      </c>
      <c r="R67" s="50">
        <f t="shared" si="13"/>
        <v>5</v>
      </c>
      <c r="S67" s="50">
        <f t="shared" si="13"/>
        <v>7</v>
      </c>
      <c r="T67" s="50">
        <f t="shared" si="13"/>
        <v>10</v>
      </c>
      <c r="U67" s="50">
        <f t="shared" si="13"/>
        <v>0</v>
      </c>
      <c r="V67" s="50">
        <f t="shared" si="13"/>
        <v>2</v>
      </c>
      <c r="W67" s="50">
        <f t="shared" si="13"/>
        <v>2</v>
      </c>
      <c r="X67" s="50">
        <f t="shared" si="13"/>
        <v>1</v>
      </c>
      <c r="Y67" s="50">
        <f t="shared" si="13"/>
        <v>0</v>
      </c>
      <c r="Z67" s="50">
        <f t="shared" si="13"/>
        <v>24</v>
      </c>
      <c r="AA67" s="50">
        <f t="shared" si="13"/>
        <v>9</v>
      </c>
      <c r="AB67" s="50">
        <f t="shared" si="13"/>
        <v>19</v>
      </c>
      <c r="AC67" s="50">
        <f t="shared" si="13"/>
        <v>2</v>
      </c>
      <c r="AD67" s="50">
        <f t="shared" si="13"/>
        <v>2</v>
      </c>
      <c r="AE67" s="50">
        <f t="shared" si="13"/>
        <v>12</v>
      </c>
      <c r="AF67" s="50">
        <f t="shared" si="13"/>
        <v>1</v>
      </c>
      <c r="AG67" s="50">
        <f t="shared" si="13"/>
        <v>2</v>
      </c>
      <c r="AH67" s="50">
        <f t="shared" si="13"/>
        <v>2</v>
      </c>
      <c r="AI67" s="50">
        <f t="shared" si="13"/>
        <v>3</v>
      </c>
      <c r="AJ67" s="50">
        <f t="shared" si="13"/>
        <v>1</v>
      </c>
      <c r="AK67" s="50">
        <f t="shared" si="13"/>
        <v>58</v>
      </c>
      <c r="AM67" s="190"/>
    </row>
    <row r="68" spans="1:39" ht="10.5" customHeight="1">
      <c r="A68" s="54"/>
      <c r="B68" s="44" t="s">
        <v>100</v>
      </c>
      <c r="C68" s="51"/>
      <c r="D68" s="51"/>
      <c r="E68" s="51"/>
      <c r="F68" s="51"/>
      <c r="G68" s="51"/>
      <c r="H68" s="37"/>
      <c r="I68" s="52"/>
      <c r="J68" s="37"/>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3"/>
      <c r="AM68" s="190"/>
    </row>
    <row r="69" spans="1:39" ht="10.5" customHeight="1">
      <c r="A69" s="40" t="s">
        <v>422</v>
      </c>
      <c r="B69" s="231" t="s">
        <v>101</v>
      </c>
      <c r="C69" s="15"/>
      <c r="D69" s="15"/>
      <c r="E69" s="15"/>
      <c r="F69" s="128">
        <f t="shared" ref="F69:F118" si="14">SUM(C69:E69)</f>
        <v>0</v>
      </c>
      <c r="G69" s="15"/>
      <c r="H69" s="16">
        <f t="shared" ref="H69:H113" si="15">Q69+R69+S69</f>
        <v>0</v>
      </c>
      <c r="I69" s="16"/>
      <c r="J69" s="36">
        <f t="shared" ref="J69:J118" si="16">H69-(K69+L69+M69+N69+O69+P69)</f>
        <v>0</v>
      </c>
      <c r="K69" s="16"/>
      <c r="L69" s="16"/>
      <c r="M69" s="16"/>
      <c r="N69" s="16"/>
      <c r="O69" s="16"/>
      <c r="P69" s="16"/>
      <c r="Q69" s="16"/>
      <c r="R69" s="16"/>
      <c r="S69" s="16"/>
      <c r="T69" s="148">
        <f t="shared" ref="T69:T118" si="17">V69+W69+X69+Y69</f>
        <v>0</v>
      </c>
      <c r="U69" s="16"/>
      <c r="V69" s="16"/>
      <c r="W69" s="16"/>
      <c r="X69" s="16"/>
      <c r="Y69" s="16"/>
      <c r="Z69" s="148">
        <f t="shared" ref="Z69:Z113" si="18">AB69+AC69+AD69</f>
        <v>0</v>
      </c>
      <c r="AA69" s="16"/>
      <c r="AB69" s="16"/>
      <c r="AC69" s="16"/>
      <c r="AD69" s="16"/>
      <c r="AE69" s="148">
        <f t="shared" ref="AE69:AE118" si="19">AG69+AH69+AI69+AJ69</f>
        <v>0</v>
      </c>
      <c r="AF69" s="16"/>
      <c r="AG69" s="16"/>
      <c r="AH69" s="16"/>
      <c r="AI69" s="16"/>
      <c r="AJ69" s="16"/>
      <c r="AK69" s="16"/>
      <c r="AM69" s="259" t="str">
        <f t="shared" ref="AM69:AM136" si="20">IF(G69&gt;F69,"Klaida! Negali būti moterų daugiau nei iš viso sportuojančiųjų!",IF(I69&gt;H69,"Klaida! Negali būti moterų daugiau nei iš viso trenerių!",IF(K69+L69+M69+N69+O69+P69&gt;H69,"Klaida! Negali būti kategorijų daugiau negu trenerių!",IF(K69+L69+M69+N69+O69+P69&gt;H69,"Klaida! Negali būti kategorijų daugiau negu trenerių!",IF(Q69+S69&gt;H69,"Klaida! Negali būti išsilavinimų arba veklos leidimų daugiau negu trenerių!","")))))</f>
        <v/>
      </c>
    </row>
    <row r="70" spans="1:39" ht="10.5" customHeight="1">
      <c r="A70" s="40" t="s">
        <v>423</v>
      </c>
      <c r="B70" s="231" t="s">
        <v>102</v>
      </c>
      <c r="C70" s="15"/>
      <c r="D70" s="15"/>
      <c r="E70" s="15"/>
      <c r="F70" s="128">
        <f t="shared" si="14"/>
        <v>0</v>
      </c>
      <c r="G70" s="15"/>
      <c r="H70" s="16">
        <f t="shared" si="15"/>
        <v>0</v>
      </c>
      <c r="I70" s="16"/>
      <c r="J70" s="36">
        <f t="shared" si="16"/>
        <v>0</v>
      </c>
      <c r="K70" s="16"/>
      <c r="L70" s="16"/>
      <c r="M70" s="16"/>
      <c r="N70" s="16"/>
      <c r="O70" s="16"/>
      <c r="P70" s="16"/>
      <c r="Q70" s="16"/>
      <c r="R70" s="16"/>
      <c r="S70" s="16"/>
      <c r="T70" s="148">
        <f t="shared" si="17"/>
        <v>0</v>
      </c>
      <c r="U70" s="16"/>
      <c r="V70" s="16"/>
      <c r="W70" s="16"/>
      <c r="X70" s="16"/>
      <c r="Y70" s="16"/>
      <c r="Z70" s="148">
        <f t="shared" si="18"/>
        <v>0</v>
      </c>
      <c r="AA70" s="16"/>
      <c r="AB70" s="16"/>
      <c r="AC70" s="16"/>
      <c r="AD70" s="16"/>
      <c r="AE70" s="148">
        <f t="shared" si="19"/>
        <v>0</v>
      </c>
      <c r="AF70" s="16"/>
      <c r="AG70" s="16"/>
      <c r="AH70" s="16"/>
      <c r="AI70" s="16"/>
      <c r="AJ70" s="16"/>
      <c r="AK70" s="16"/>
      <c r="AM70" s="259" t="str">
        <f t="shared" si="20"/>
        <v/>
      </c>
    </row>
    <row r="71" spans="1:39" ht="10.5" customHeight="1">
      <c r="A71" s="40" t="s">
        <v>424</v>
      </c>
      <c r="B71" s="231" t="s">
        <v>103</v>
      </c>
      <c r="C71" s="15"/>
      <c r="D71" s="15"/>
      <c r="E71" s="15"/>
      <c r="F71" s="128">
        <f t="shared" si="14"/>
        <v>0</v>
      </c>
      <c r="G71" s="15"/>
      <c r="H71" s="16">
        <f t="shared" si="15"/>
        <v>0</v>
      </c>
      <c r="I71" s="16"/>
      <c r="J71" s="36">
        <f t="shared" si="16"/>
        <v>0</v>
      </c>
      <c r="K71" s="16"/>
      <c r="L71" s="16"/>
      <c r="M71" s="16"/>
      <c r="N71" s="16"/>
      <c r="O71" s="16"/>
      <c r="P71" s="16"/>
      <c r="Q71" s="16"/>
      <c r="R71" s="16"/>
      <c r="S71" s="16"/>
      <c r="T71" s="148">
        <f t="shared" si="17"/>
        <v>0</v>
      </c>
      <c r="U71" s="16"/>
      <c r="V71" s="16"/>
      <c r="W71" s="16"/>
      <c r="X71" s="16"/>
      <c r="Y71" s="16"/>
      <c r="Z71" s="148">
        <f t="shared" si="18"/>
        <v>0</v>
      </c>
      <c r="AA71" s="16"/>
      <c r="AB71" s="16"/>
      <c r="AC71" s="16"/>
      <c r="AD71" s="16"/>
      <c r="AE71" s="148">
        <f t="shared" si="19"/>
        <v>0</v>
      </c>
      <c r="AF71" s="16"/>
      <c r="AG71" s="16"/>
      <c r="AH71" s="16"/>
      <c r="AI71" s="16"/>
      <c r="AJ71" s="16"/>
      <c r="AK71" s="16"/>
      <c r="AM71" s="259" t="str">
        <f t="shared" si="20"/>
        <v/>
      </c>
    </row>
    <row r="72" spans="1:39" ht="10.5" customHeight="1">
      <c r="A72" s="40" t="s">
        <v>425</v>
      </c>
      <c r="B72" s="231" t="s">
        <v>104</v>
      </c>
      <c r="C72" s="15"/>
      <c r="D72" s="15"/>
      <c r="E72" s="15"/>
      <c r="F72" s="128">
        <f t="shared" si="14"/>
        <v>0</v>
      </c>
      <c r="G72" s="15"/>
      <c r="H72" s="16">
        <f t="shared" si="15"/>
        <v>0</v>
      </c>
      <c r="I72" s="16"/>
      <c r="J72" s="36">
        <f t="shared" si="16"/>
        <v>0</v>
      </c>
      <c r="K72" s="16"/>
      <c r="L72" s="16"/>
      <c r="M72" s="16"/>
      <c r="N72" s="16"/>
      <c r="O72" s="16"/>
      <c r="P72" s="16"/>
      <c r="Q72" s="16"/>
      <c r="R72" s="16"/>
      <c r="S72" s="16"/>
      <c r="T72" s="148">
        <f t="shared" si="17"/>
        <v>0</v>
      </c>
      <c r="U72" s="16"/>
      <c r="V72" s="16"/>
      <c r="W72" s="16"/>
      <c r="X72" s="16"/>
      <c r="Y72" s="16"/>
      <c r="Z72" s="148">
        <f t="shared" si="18"/>
        <v>0</v>
      </c>
      <c r="AA72" s="16"/>
      <c r="AB72" s="16"/>
      <c r="AC72" s="16"/>
      <c r="AD72" s="16"/>
      <c r="AE72" s="148">
        <f t="shared" si="19"/>
        <v>0</v>
      </c>
      <c r="AF72" s="16"/>
      <c r="AG72" s="16"/>
      <c r="AH72" s="16"/>
      <c r="AI72" s="16"/>
      <c r="AJ72" s="16"/>
      <c r="AK72" s="16"/>
      <c r="AM72" s="259" t="str">
        <f t="shared" si="20"/>
        <v/>
      </c>
    </row>
    <row r="73" spans="1:39" ht="10.5" customHeight="1">
      <c r="A73" s="40" t="s">
        <v>427</v>
      </c>
      <c r="B73" s="231" t="s">
        <v>105</v>
      </c>
      <c r="C73" s="15"/>
      <c r="D73" s="15"/>
      <c r="E73" s="15"/>
      <c r="F73" s="128">
        <f t="shared" si="14"/>
        <v>0</v>
      </c>
      <c r="G73" s="15"/>
      <c r="H73" s="16">
        <f t="shared" si="15"/>
        <v>0</v>
      </c>
      <c r="I73" s="16"/>
      <c r="J73" s="36">
        <f t="shared" si="16"/>
        <v>0</v>
      </c>
      <c r="K73" s="16"/>
      <c r="L73" s="16"/>
      <c r="M73" s="16"/>
      <c r="N73" s="16"/>
      <c r="O73" s="16"/>
      <c r="P73" s="16"/>
      <c r="Q73" s="16"/>
      <c r="R73" s="16"/>
      <c r="S73" s="16"/>
      <c r="T73" s="148">
        <f t="shared" si="17"/>
        <v>0</v>
      </c>
      <c r="U73" s="16"/>
      <c r="V73" s="16"/>
      <c r="W73" s="16"/>
      <c r="X73" s="16"/>
      <c r="Y73" s="16"/>
      <c r="Z73" s="148">
        <f t="shared" si="18"/>
        <v>0</v>
      </c>
      <c r="AA73" s="16"/>
      <c r="AB73" s="16"/>
      <c r="AC73" s="16"/>
      <c r="AD73" s="16"/>
      <c r="AE73" s="148">
        <f t="shared" si="19"/>
        <v>0</v>
      </c>
      <c r="AF73" s="16"/>
      <c r="AG73" s="16"/>
      <c r="AH73" s="16"/>
      <c r="AI73" s="16"/>
      <c r="AJ73" s="16"/>
      <c r="AK73" s="16"/>
      <c r="AM73" s="259" t="str">
        <f t="shared" si="20"/>
        <v/>
      </c>
    </row>
    <row r="74" spans="1:39" ht="10.5" customHeight="1">
      <c r="A74" s="40" t="s">
        <v>429</v>
      </c>
      <c r="B74" s="231" t="s">
        <v>106</v>
      </c>
      <c r="C74" s="15">
        <v>60</v>
      </c>
      <c r="D74" s="15">
        <v>30</v>
      </c>
      <c r="E74" s="15">
        <v>30</v>
      </c>
      <c r="F74" s="128">
        <f t="shared" si="14"/>
        <v>120</v>
      </c>
      <c r="G74" s="15">
        <v>10</v>
      </c>
      <c r="H74" s="16">
        <v>1</v>
      </c>
      <c r="I74" s="16"/>
      <c r="J74" s="36">
        <f t="shared" si="16"/>
        <v>1</v>
      </c>
      <c r="K74" s="16"/>
      <c r="L74" s="16"/>
      <c r="M74" s="16"/>
      <c r="N74" s="16"/>
      <c r="O74" s="16"/>
      <c r="P74" s="16"/>
      <c r="Q74" s="16">
        <v>1</v>
      </c>
      <c r="R74" s="16"/>
      <c r="S74" s="16"/>
      <c r="T74" s="148">
        <f t="shared" si="17"/>
        <v>0</v>
      </c>
      <c r="U74" s="16"/>
      <c r="V74" s="16"/>
      <c r="W74" s="16"/>
      <c r="X74" s="16"/>
      <c r="Y74" s="16"/>
      <c r="Z74" s="148">
        <f t="shared" si="18"/>
        <v>0</v>
      </c>
      <c r="AA74" s="16"/>
      <c r="AB74" s="16"/>
      <c r="AC74" s="16"/>
      <c r="AD74" s="16"/>
      <c r="AE74" s="148">
        <f t="shared" si="19"/>
        <v>0</v>
      </c>
      <c r="AF74" s="16"/>
      <c r="AG74" s="16"/>
      <c r="AH74" s="16"/>
      <c r="AI74" s="16"/>
      <c r="AJ74" s="16"/>
      <c r="AK74" s="16">
        <v>1</v>
      </c>
      <c r="AM74" s="259" t="str">
        <f t="shared" si="20"/>
        <v/>
      </c>
    </row>
    <row r="75" spans="1:39" ht="10.5" customHeight="1">
      <c r="A75" s="40" t="s">
        <v>430</v>
      </c>
      <c r="B75" s="231" t="s">
        <v>107</v>
      </c>
      <c r="C75" s="15"/>
      <c r="D75" s="15"/>
      <c r="E75" s="15"/>
      <c r="F75" s="128">
        <f t="shared" si="14"/>
        <v>0</v>
      </c>
      <c r="G75" s="15"/>
      <c r="H75" s="16">
        <f t="shared" si="15"/>
        <v>0</v>
      </c>
      <c r="I75" s="16"/>
      <c r="J75" s="36">
        <f t="shared" si="16"/>
        <v>0</v>
      </c>
      <c r="K75" s="16"/>
      <c r="L75" s="16"/>
      <c r="M75" s="16"/>
      <c r="N75" s="16"/>
      <c r="O75" s="16"/>
      <c r="P75" s="16"/>
      <c r="Q75" s="16"/>
      <c r="R75" s="16"/>
      <c r="S75" s="16"/>
      <c r="T75" s="148">
        <f t="shared" si="17"/>
        <v>0</v>
      </c>
      <c r="U75" s="16"/>
      <c r="V75" s="16"/>
      <c r="W75" s="16"/>
      <c r="X75" s="16"/>
      <c r="Y75" s="16"/>
      <c r="Z75" s="148">
        <f t="shared" si="18"/>
        <v>0</v>
      </c>
      <c r="AA75" s="16"/>
      <c r="AB75" s="16"/>
      <c r="AC75" s="16"/>
      <c r="AD75" s="16"/>
      <c r="AE75" s="148">
        <f t="shared" si="19"/>
        <v>0</v>
      </c>
      <c r="AF75" s="16"/>
      <c r="AG75" s="16"/>
      <c r="AH75" s="16"/>
      <c r="AI75" s="16"/>
      <c r="AJ75" s="16"/>
      <c r="AK75" s="16"/>
      <c r="AM75" s="259" t="str">
        <f t="shared" si="20"/>
        <v/>
      </c>
    </row>
    <row r="76" spans="1:39" ht="10.5" customHeight="1">
      <c r="A76" s="40" t="s">
        <v>431</v>
      </c>
      <c r="B76" s="231" t="s">
        <v>108</v>
      </c>
      <c r="C76" s="15"/>
      <c r="D76" s="15"/>
      <c r="E76" s="15"/>
      <c r="F76" s="128">
        <f t="shared" si="14"/>
        <v>0</v>
      </c>
      <c r="G76" s="15"/>
      <c r="H76" s="16">
        <f t="shared" si="15"/>
        <v>0</v>
      </c>
      <c r="I76" s="16"/>
      <c r="J76" s="36">
        <f t="shared" si="16"/>
        <v>0</v>
      </c>
      <c r="K76" s="16"/>
      <c r="L76" s="16"/>
      <c r="M76" s="16"/>
      <c r="N76" s="16"/>
      <c r="O76" s="16"/>
      <c r="P76" s="16"/>
      <c r="Q76" s="16"/>
      <c r="R76" s="16"/>
      <c r="S76" s="16"/>
      <c r="T76" s="148">
        <f t="shared" si="17"/>
        <v>0</v>
      </c>
      <c r="U76" s="16"/>
      <c r="V76" s="16"/>
      <c r="W76" s="16"/>
      <c r="X76" s="16"/>
      <c r="Y76" s="16"/>
      <c r="Z76" s="148">
        <f t="shared" si="18"/>
        <v>0</v>
      </c>
      <c r="AA76" s="16"/>
      <c r="AB76" s="16"/>
      <c r="AC76" s="16"/>
      <c r="AD76" s="16"/>
      <c r="AE76" s="148">
        <f t="shared" si="19"/>
        <v>0</v>
      </c>
      <c r="AF76" s="16"/>
      <c r="AG76" s="16"/>
      <c r="AH76" s="16"/>
      <c r="AI76" s="16"/>
      <c r="AJ76" s="16"/>
      <c r="AK76" s="16"/>
      <c r="AM76" s="259" t="str">
        <f t="shared" si="20"/>
        <v/>
      </c>
    </row>
    <row r="77" spans="1:39" ht="10.5" customHeight="1">
      <c r="A77" s="40" t="s">
        <v>432</v>
      </c>
      <c r="B77" s="231" t="s">
        <v>109</v>
      </c>
      <c r="C77" s="15">
        <v>315</v>
      </c>
      <c r="D77" s="15"/>
      <c r="E77" s="15"/>
      <c r="F77" s="128">
        <f t="shared" si="14"/>
        <v>315</v>
      </c>
      <c r="G77" s="15">
        <v>302</v>
      </c>
      <c r="H77" s="16">
        <v>3</v>
      </c>
      <c r="I77" s="16">
        <v>3</v>
      </c>
      <c r="J77" s="36">
        <f t="shared" si="16"/>
        <v>3</v>
      </c>
      <c r="K77" s="16"/>
      <c r="L77" s="16"/>
      <c r="M77" s="16"/>
      <c r="N77" s="16"/>
      <c r="O77" s="16"/>
      <c r="P77" s="16"/>
      <c r="Q77" s="16">
        <v>2</v>
      </c>
      <c r="R77" s="16"/>
      <c r="S77" s="16"/>
      <c r="T77" s="148">
        <v>2</v>
      </c>
      <c r="U77" s="16"/>
      <c r="V77" s="16">
        <v>2</v>
      </c>
      <c r="W77" s="16"/>
      <c r="X77" s="16"/>
      <c r="Y77" s="16"/>
      <c r="Z77" s="148">
        <f t="shared" si="18"/>
        <v>0</v>
      </c>
      <c r="AA77" s="16"/>
      <c r="AB77" s="16"/>
      <c r="AC77" s="16"/>
      <c r="AD77" s="16"/>
      <c r="AE77" s="148">
        <f t="shared" si="19"/>
        <v>0</v>
      </c>
      <c r="AF77" s="16"/>
      <c r="AG77" s="16"/>
      <c r="AH77" s="16"/>
      <c r="AI77" s="16"/>
      <c r="AJ77" s="16"/>
      <c r="AK77" s="16">
        <v>2</v>
      </c>
      <c r="AM77" s="259" t="str">
        <f t="shared" si="20"/>
        <v/>
      </c>
    </row>
    <row r="78" spans="1:39" ht="10.5" customHeight="1">
      <c r="A78" s="40" t="s">
        <v>433</v>
      </c>
      <c r="B78" s="231" t="s">
        <v>110</v>
      </c>
      <c r="C78" s="15"/>
      <c r="D78" s="15"/>
      <c r="E78" s="15"/>
      <c r="F78" s="128">
        <f t="shared" si="14"/>
        <v>0</v>
      </c>
      <c r="G78" s="15"/>
      <c r="H78" s="16">
        <f t="shared" si="15"/>
        <v>0</v>
      </c>
      <c r="I78" s="16"/>
      <c r="J78" s="36">
        <f t="shared" si="16"/>
        <v>0</v>
      </c>
      <c r="K78" s="16"/>
      <c r="L78" s="16"/>
      <c r="M78" s="16"/>
      <c r="N78" s="16"/>
      <c r="O78" s="16"/>
      <c r="P78" s="16"/>
      <c r="Q78" s="16"/>
      <c r="R78" s="16"/>
      <c r="S78" s="16"/>
      <c r="T78" s="148">
        <f t="shared" si="17"/>
        <v>0</v>
      </c>
      <c r="U78" s="16"/>
      <c r="V78" s="16"/>
      <c r="W78" s="16"/>
      <c r="X78" s="16"/>
      <c r="Y78" s="16"/>
      <c r="Z78" s="148">
        <f t="shared" si="18"/>
        <v>0</v>
      </c>
      <c r="AA78" s="16"/>
      <c r="AB78" s="16"/>
      <c r="AC78" s="16"/>
      <c r="AD78" s="16"/>
      <c r="AE78" s="148">
        <f t="shared" si="19"/>
        <v>0</v>
      </c>
      <c r="AF78" s="16"/>
      <c r="AG78" s="16"/>
      <c r="AH78" s="16"/>
      <c r="AI78" s="16"/>
      <c r="AJ78" s="16"/>
      <c r="AK78" s="16"/>
      <c r="AM78" s="259" t="str">
        <f t="shared" si="20"/>
        <v/>
      </c>
    </row>
    <row r="79" spans="1:39" ht="10.5" customHeight="1">
      <c r="A79" s="40" t="s">
        <v>434</v>
      </c>
      <c r="B79" s="231" t="s">
        <v>111</v>
      </c>
      <c r="C79" s="15"/>
      <c r="D79" s="15"/>
      <c r="E79" s="15"/>
      <c r="F79" s="128">
        <f t="shared" si="14"/>
        <v>0</v>
      </c>
      <c r="G79" s="15"/>
      <c r="H79" s="16">
        <f t="shared" si="15"/>
        <v>0</v>
      </c>
      <c r="I79" s="16"/>
      <c r="J79" s="36">
        <f t="shared" si="16"/>
        <v>0</v>
      </c>
      <c r="K79" s="16"/>
      <c r="L79" s="16"/>
      <c r="M79" s="16"/>
      <c r="N79" s="16"/>
      <c r="O79" s="16"/>
      <c r="P79" s="16"/>
      <c r="Q79" s="16"/>
      <c r="R79" s="16"/>
      <c r="S79" s="16"/>
      <c r="T79" s="148">
        <f t="shared" si="17"/>
        <v>0</v>
      </c>
      <c r="U79" s="16"/>
      <c r="V79" s="16"/>
      <c r="W79" s="16"/>
      <c r="X79" s="16"/>
      <c r="Y79" s="16"/>
      <c r="Z79" s="148">
        <f t="shared" si="18"/>
        <v>0</v>
      </c>
      <c r="AA79" s="16"/>
      <c r="AB79" s="16"/>
      <c r="AC79" s="16"/>
      <c r="AD79" s="16"/>
      <c r="AE79" s="148">
        <f t="shared" si="19"/>
        <v>0</v>
      </c>
      <c r="AF79" s="16"/>
      <c r="AG79" s="16"/>
      <c r="AH79" s="16"/>
      <c r="AI79" s="16"/>
      <c r="AJ79" s="16"/>
      <c r="AK79" s="16"/>
      <c r="AM79" s="259" t="str">
        <f t="shared" si="20"/>
        <v/>
      </c>
    </row>
    <row r="80" spans="1:39" ht="10.5" customHeight="1">
      <c r="A80" s="40" t="s">
        <v>435</v>
      </c>
      <c r="B80" s="231" t="s">
        <v>112</v>
      </c>
      <c r="C80" s="15"/>
      <c r="D80" s="15"/>
      <c r="E80" s="15"/>
      <c r="F80" s="128">
        <f t="shared" si="14"/>
        <v>0</v>
      </c>
      <c r="G80" s="15"/>
      <c r="H80" s="16">
        <f t="shared" si="15"/>
        <v>0</v>
      </c>
      <c r="I80" s="16"/>
      <c r="J80" s="36">
        <f t="shared" si="16"/>
        <v>0</v>
      </c>
      <c r="K80" s="16"/>
      <c r="L80" s="16"/>
      <c r="M80" s="16"/>
      <c r="N80" s="16"/>
      <c r="O80" s="16"/>
      <c r="P80" s="16"/>
      <c r="Q80" s="16"/>
      <c r="R80" s="16"/>
      <c r="S80" s="16"/>
      <c r="T80" s="148">
        <f t="shared" si="17"/>
        <v>0</v>
      </c>
      <c r="U80" s="16"/>
      <c r="V80" s="16"/>
      <c r="W80" s="16"/>
      <c r="X80" s="16"/>
      <c r="Y80" s="16"/>
      <c r="Z80" s="148">
        <f t="shared" si="18"/>
        <v>0</v>
      </c>
      <c r="AA80" s="16"/>
      <c r="AB80" s="16"/>
      <c r="AC80" s="16"/>
      <c r="AD80" s="16"/>
      <c r="AE80" s="148">
        <f t="shared" si="19"/>
        <v>0</v>
      </c>
      <c r="AF80" s="16"/>
      <c r="AG80" s="16"/>
      <c r="AH80" s="16"/>
      <c r="AI80" s="16"/>
      <c r="AJ80" s="16"/>
      <c r="AK80" s="16"/>
      <c r="AM80" s="259" t="str">
        <f t="shared" si="20"/>
        <v/>
      </c>
    </row>
    <row r="81" spans="1:39" ht="10.5" customHeight="1">
      <c r="A81" s="40" t="s">
        <v>436</v>
      </c>
      <c r="B81" s="231" t="s">
        <v>113</v>
      </c>
      <c r="C81" s="15"/>
      <c r="D81" s="15"/>
      <c r="E81" s="15"/>
      <c r="F81" s="128">
        <f t="shared" si="14"/>
        <v>0</v>
      </c>
      <c r="G81" s="15"/>
      <c r="H81" s="16">
        <f t="shared" si="15"/>
        <v>0</v>
      </c>
      <c r="I81" s="16"/>
      <c r="J81" s="36">
        <f t="shared" si="16"/>
        <v>0</v>
      </c>
      <c r="K81" s="16"/>
      <c r="L81" s="16"/>
      <c r="M81" s="16"/>
      <c r="N81" s="16"/>
      <c r="O81" s="16"/>
      <c r="P81" s="16"/>
      <c r="Q81" s="16"/>
      <c r="R81" s="16"/>
      <c r="S81" s="16"/>
      <c r="T81" s="148">
        <f t="shared" si="17"/>
        <v>0</v>
      </c>
      <c r="U81" s="16"/>
      <c r="V81" s="16"/>
      <c r="W81" s="16"/>
      <c r="X81" s="16"/>
      <c r="Y81" s="16"/>
      <c r="Z81" s="148">
        <f t="shared" si="18"/>
        <v>0</v>
      </c>
      <c r="AA81" s="16"/>
      <c r="AB81" s="16"/>
      <c r="AC81" s="16"/>
      <c r="AD81" s="16"/>
      <c r="AE81" s="148">
        <f t="shared" si="19"/>
        <v>0</v>
      </c>
      <c r="AF81" s="16"/>
      <c r="AG81" s="16"/>
      <c r="AH81" s="16"/>
      <c r="AI81" s="16"/>
      <c r="AJ81" s="16"/>
      <c r="AK81" s="16"/>
      <c r="AM81" s="259" t="str">
        <f t="shared" si="20"/>
        <v/>
      </c>
    </row>
    <row r="82" spans="1:39" ht="10.5" customHeight="1">
      <c r="A82" s="40" t="s">
        <v>437</v>
      </c>
      <c r="B82" s="231" t="s">
        <v>114</v>
      </c>
      <c r="C82" s="15"/>
      <c r="D82" s="15"/>
      <c r="E82" s="15"/>
      <c r="F82" s="128">
        <f t="shared" si="14"/>
        <v>0</v>
      </c>
      <c r="G82" s="15"/>
      <c r="H82" s="16">
        <f t="shared" si="15"/>
        <v>0</v>
      </c>
      <c r="I82" s="16"/>
      <c r="J82" s="36">
        <f t="shared" si="16"/>
        <v>0</v>
      </c>
      <c r="K82" s="16"/>
      <c r="L82" s="16"/>
      <c r="M82" s="16"/>
      <c r="N82" s="16"/>
      <c r="O82" s="16"/>
      <c r="P82" s="16"/>
      <c r="Q82" s="16"/>
      <c r="R82" s="16"/>
      <c r="S82" s="16"/>
      <c r="T82" s="148">
        <f t="shared" si="17"/>
        <v>0</v>
      </c>
      <c r="U82" s="16"/>
      <c r="V82" s="16"/>
      <c r="W82" s="16"/>
      <c r="X82" s="16"/>
      <c r="Y82" s="16"/>
      <c r="Z82" s="148">
        <f t="shared" si="18"/>
        <v>0</v>
      </c>
      <c r="AA82" s="16"/>
      <c r="AB82" s="16"/>
      <c r="AC82" s="16"/>
      <c r="AD82" s="16"/>
      <c r="AE82" s="148">
        <f t="shared" si="19"/>
        <v>0</v>
      </c>
      <c r="AF82" s="16"/>
      <c r="AG82" s="16"/>
      <c r="AH82" s="16"/>
      <c r="AI82" s="16"/>
      <c r="AJ82" s="16"/>
      <c r="AK82" s="16"/>
      <c r="AM82" s="259" t="str">
        <f t="shared" si="20"/>
        <v/>
      </c>
    </row>
    <row r="83" spans="1:39" ht="10.5" customHeight="1">
      <c r="A83" s="40" t="s">
        <v>438</v>
      </c>
      <c r="B83" s="231" t="s">
        <v>115</v>
      </c>
      <c r="C83" s="15"/>
      <c r="D83" s="15"/>
      <c r="E83" s="15"/>
      <c r="F83" s="128">
        <f t="shared" si="14"/>
        <v>0</v>
      </c>
      <c r="G83" s="15"/>
      <c r="H83" s="16">
        <f t="shared" si="15"/>
        <v>0</v>
      </c>
      <c r="I83" s="16"/>
      <c r="J83" s="36">
        <f t="shared" si="16"/>
        <v>0</v>
      </c>
      <c r="K83" s="16"/>
      <c r="L83" s="16"/>
      <c r="M83" s="16"/>
      <c r="N83" s="16"/>
      <c r="O83" s="16"/>
      <c r="P83" s="16"/>
      <c r="Q83" s="16"/>
      <c r="R83" s="16"/>
      <c r="S83" s="16"/>
      <c r="T83" s="148">
        <f t="shared" si="17"/>
        <v>0</v>
      </c>
      <c r="U83" s="16"/>
      <c r="V83" s="16"/>
      <c r="W83" s="16"/>
      <c r="X83" s="16"/>
      <c r="Y83" s="16"/>
      <c r="Z83" s="148">
        <f t="shared" si="18"/>
        <v>0</v>
      </c>
      <c r="AA83" s="16"/>
      <c r="AB83" s="16"/>
      <c r="AC83" s="16"/>
      <c r="AD83" s="16"/>
      <c r="AE83" s="148">
        <f t="shared" si="19"/>
        <v>0</v>
      </c>
      <c r="AF83" s="16"/>
      <c r="AG83" s="16"/>
      <c r="AH83" s="16"/>
      <c r="AI83" s="16"/>
      <c r="AJ83" s="16"/>
      <c r="AK83" s="16"/>
      <c r="AM83" s="259" t="str">
        <f t="shared" si="20"/>
        <v/>
      </c>
    </row>
    <row r="84" spans="1:39" ht="10.5" customHeight="1">
      <c r="A84" s="40" t="s">
        <v>439</v>
      </c>
      <c r="B84" s="231" t="s">
        <v>116</v>
      </c>
      <c r="C84" s="15">
        <v>91</v>
      </c>
      <c r="D84" s="15">
        <v>34</v>
      </c>
      <c r="E84" s="15">
        <v>26</v>
      </c>
      <c r="F84" s="128">
        <f t="shared" si="14"/>
        <v>151</v>
      </c>
      <c r="G84" s="15">
        <v>38</v>
      </c>
      <c r="H84" s="16">
        <v>1</v>
      </c>
      <c r="I84" s="16">
        <v>1</v>
      </c>
      <c r="J84" s="36">
        <f t="shared" si="16"/>
        <v>1</v>
      </c>
      <c r="K84" s="16"/>
      <c r="L84" s="16"/>
      <c r="M84" s="16"/>
      <c r="N84" s="16"/>
      <c r="O84" s="16"/>
      <c r="P84" s="16"/>
      <c r="Q84" s="16"/>
      <c r="R84" s="16"/>
      <c r="S84" s="16">
        <v>1</v>
      </c>
      <c r="T84" s="148">
        <f t="shared" si="17"/>
        <v>0</v>
      </c>
      <c r="U84" s="16"/>
      <c r="V84" s="16"/>
      <c r="W84" s="16"/>
      <c r="X84" s="16"/>
      <c r="Y84" s="16"/>
      <c r="Z84" s="148">
        <f t="shared" si="18"/>
        <v>0</v>
      </c>
      <c r="AA84" s="16"/>
      <c r="AB84" s="16"/>
      <c r="AC84" s="16"/>
      <c r="AD84" s="16"/>
      <c r="AE84" s="148">
        <v>1</v>
      </c>
      <c r="AF84" s="16">
        <v>1</v>
      </c>
      <c r="AG84" s="16"/>
      <c r="AH84" s="16">
        <v>1</v>
      </c>
      <c r="AI84" s="16"/>
      <c r="AJ84" s="16"/>
      <c r="AK84" s="16">
        <v>2</v>
      </c>
      <c r="AM84" s="259" t="str">
        <f t="shared" si="20"/>
        <v/>
      </c>
    </row>
    <row r="85" spans="1:39" ht="10.5" customHeight="1">
      <c r="A85" s="40" t="s">
        <v>441</v>
      </c>
      <c r="B85" s="231" t="s">
        <v>117</v>
      </c>
      <c r="C85" s="15">
        <v>874</v>
      </c>
      <c r="D85" s="15">
        <v>15</v>
      </c>
      <c r="E85" s="15">
        <v>48</v>
      </c>
      <c r="F85" s="128">
        <f t="shared" si="14"/>
        <v>937</v>
      </c>
      <c r="G85" s="15">
        <v>235</v>
      </c>
      <c r="H85" s="16">
        <v>13</v>
      </c>
      <c r="I85" s="16">
        <v>1</v>
      </c>
      <c r="J85" s="36">
        <f>H85-(K85+L85+M85+N85+O85+P85)</f>
        <v>13</v>
      </c>
      <c r="K85" s="16"/>
      <c r="L85" s="16"/>
      <c r="M85" s="16"/>
      <c r="N85" s="16"/>
      <c r="O85" s="16"/>
      <c r="P85" s="16"/>
      <c r="Q85" s="16">
        <v>4</v>
      </c>
      <c r="R85" s="16"/>
      <c r="S85" s="16">
        <v>9</v>
      </c>
      <c r="T85" s="148">
        <v>2</v>
      </c>
      <c r="U85" s="16">
        <v>2</v>
      </c>
      <c r="V85" s="16"/>
      <c r="W85" s="16"/>
      <c r="X85" s="16"/>
      <c r="Y85" s="16">
        <v>2</v>
      </c>
      <c r="Z85" s="148">
        <v>3</v>
      </c>
      <c r="AA85" s="16">
        <v>1</v>
      </c>
      <c r="AB85" s="16">
        <v>1</v>
      </c>
      <c r="AC85" s="16"/>
      <c r="AD85" s="16">
        <v>2</v>
      </c>
      <c r="AE85" s="148">
        <v>3</v>
      </c>
      <c r="AF85" s="16"/>
      <c r="AG85" s="16"/>
      <c r="AH85" s="16"/>
      <c r="AI85" s="16"/>
      <c r="AJ85" s="16">
        <v>2</v>
      </c>
      <c r="AK85" s="16">
        <v>14</v>
      </c>
      <c r="AM85" s="259" t="str">
        <f t="shared" si="20"/>
        <v/>
      </c>
    </row>
    <row r="86" spans="1:39" ht="21.75" customHeight="1">
      <c r="A86" s="40" t="s">
        <v>442</v>
      </c>
      <c r="B86" s="231" t="s">
        <v>118</v>
      </c>
      <c r="C86" s="15"/>
      <c r="D86" s="15"/>
      <c r="E86" s="15"/>
      <c r="F86" s="128">
        <f t="shared" si="14"/>
        <v>0</v>
      </c>
      <c r="G86" s="15"/>
      <c r="H86" s="16">
        <f t="shared" si="15"/>
        <v>0</v>
      </c>
      <c r="I86" s="16"/>
      <c r="J86" s="36">
        <f t="shared" si="16"/>
        <v>0</v>
      </c>
      <c r="K86" s="16"/>
      <c r="L86" s="16"/>
      <c r="M86" s="16"/>
      <c r="N86" s="16"/>
      <c r="O86" s="16"/>
      <c r="P86" s="16"/>
      <c r="Q86" s="16"/>
      <c r="R86" s="16"/>
      <c r="S86" s="16"/>
      <c r="T86" s="148">
        <f t="shared" si="17"/>
        <v>0</v>
      </c>
      <c r="U86" s="16"/>
      <c r="V86" s="16"/>
      <c r="W86" s="16"/>
      <c r="X86" s="16"/>
      <c r="Y86" s="16"/>
      <c r="Z86" s="148">
        <f t="shared" si="18"/>
        <v>0</v>
      </c>
      <c r="AA86" s="16"/>
      <c r="AB86" s="16"/>
      <c r="AC86" s="16"/>
      <c r="AD86" s="16"/>
      <c r="AE86" s="148">
        <f t="shared" si="19"/>
        <v>0</v>
      </c>
      <c r="AF86" s="16"/>
      <c r="AG86" s="16"/>
      <c r="AH86" s="16"/>
      <c r="AI86" s="16"/>
      <c r="AJ86" s="16"/>
      <c r="AK86" s="16"/>
      <c r="AM86" s="259" t="str">
        <f t="shared" si="20"/>
        <v/>
      </c>
    </row>
    <row r="87" spans="1:39" ht="22.5" customHeight="1">
      <c r="A87" s="40" t="s">
        <v>443</v>
      </c>
      <c r="B87" s="231" t="s">
        <v>119</v>
      </c>
      <c r="C87" s="15">
        <v>20</v>
      </c>
      <c r="D87" s="15">
        <v>60</v>
      </c>
      <c r="E87" s="15">
        <v>20</v>
      </c>
      <c r="F87" s="128">
        <f t="shared" si="14"/>
        <v>100</v>
      </c>
      <c r="G87" s="15">
        <v>60</v>
      </c>
      <c r="H87" s="16">
        <v>3</v>
      </c>
      <c r="I87" s="16">
        <v>1</v>
      </c>
      <c r="J87" s="36">
        <f t="shared" si="16"/>
        <v>3</v>
      </c>
      <c r="K87" s="16"/>
      <c r="L87" s="16"/>
      <c r="M87" s="16"/>
      <c r="N87" s="16"/>
      <c r="O87" s="16"/>
      <c r="P87" s="16"/>
      <c r="Q87" s="16">
        <v>3</v>
      </c>
      <c r="R87" s="16"/>
      <c r="S87" s="16"/>
      <c r="T87" s="148">
        <v>3</v>
      </c>
      <c r="U87" s="16">
        <v>3</v>
      </c>
      <c r="V87" s="16">
        <v>3</v>
      </c>
      <c r="W87" s="16"/>
      <c r="X87" s="16"/>
      <c r="Y87" s="16"/>
      <c r="Z87" s="148">
        <v>3</v>
      </c>
      <c r="AA87" s="16">
        <v>3</v>
      </c>
      <c r="AB87" s="16">
        <v>3</v>
      </c>
      <c r="AC87" s="16"/>
      <c r="AD87" s="16"/>
      <c r="AE87" s="148">
        <f t="shared" si="19"/>
        <v>0</v>
      </c>
      <c r="AF87" s="16"/>
      <c r="AG87" s="16"/>
      <c r="AH87" s="16"/>
      <c r="AI87" s="16"/>
      <c r="AJ87" s="16"/>
      <c r="AK87" s="16"/>
      <c r="AM87" s="259" t="str">
        <f t="shared" si="20"/>
        <v/>
      </c>
    </row>
    <row r="88" spans="1:39" ht="10.5" customHeight="1">
      <c r="A88" s="40" t="s">
        <v>444</v>
      </c>
      <c r="B88" s="231" t="s">
        <v>120</v>
      </c>
      <c r="C88" s="15"/>
      <c r="D88" s="15"/>
      <c r="E88" s="15"/>
      <c r="F88" s="128">
        <f t="shared" si="14"/>
        <v>0</v>
      </c>
      <c r="G88" s="15"/>
      <c r="H88" s="16">
        <f t="shared" si="15"/>
        <v>0</v>
      </c>
      <c r="I88" s="16"/>
      <c r="J88" s="36">
        <f t="shared" si="16"/>
        <v>0</v>
      </c>
      <c r="K88" s="16"/>
      <c r="L88" s="16"/>
      <c r="M88" s="16"/>
      <c r="N88" s="16"/>
      <c r="O88" s="16"/>
      <c r="P88" s="16"/>
      <c r="Q88" s="16"/>
      <c r="R88" s="16"/>
      <c r="S88" s="16"/>
      <c r="T88" s="148">
        <f t="shared" si="17"/>
        <v>0</v>
      </c>
      <c r="U88" s="16"/>
      <c r="V88" s="16"/>
      <c r="W88" s="16"/>
      <c r="X88" s="16"/>
      <c r="Y88" s="16"/>
      <c r="Z88" s="148">
        <f t="shared" si="18"/>
        <v>0</v>
      </c>
      <c r="AA88" s="16"/>
      <c r="AB88" s="16"/>
      <c r="AC88" s="16"/>
      <c r="AD88" s="16"/>
      <c r="AE88" s="148">
        <f t="shared" si="19"/>
        <v>0</v>
      </c>
      <c r="AF88" s="16"/>
      <c r="AG88" s="16"/>
      <c r="AH88" s="16"/>
      <c r="AI88" s="16"/>
      <c r="AJ88" s="16"/>
      <c r="AK88" s="16"/>
      <c r="AM88" s="259" t="str">
        <f t="shared" si="20"/>
        <v/>
      </c>
    </row>
    <row r="89" spans="1:39" ht="10.5" customHeight="1">
      <c r="A89" s="40" t="s">
        <v>445</v>
      </c>
      <c r="B89" s="231" t="s">
        <v>121</v>
      </c>
      <c r="C89" s="15"/>
      <c r="D89" s="15"/>
      <c r="E89" s="15"/>
      <c r="F89" s="128">
        <f t="shared" si="14"/>
        <v>0</v>
      </c>
      <c r="G89" s="15"/>
      <c r="H89" s="16">
        <f t="shared" si="15"/>
        <v>0</v>
      </c>
      <c r="I89" s="16"/>
      <c r="J89" s="36">
        <f t="shared" si="16"/>
        <v>0</v>
      </c>
      <c r="K89" s="16"/>
      <c r="L89" s="16"/>
      <c r="M89" s="16"/>
      <c r="N89" s="16"/>
      <c r="O89" s="16"/>
      <c r="P89" s="16"/>
      <c r="Q89" s="16"/>
      <c r="R89" s="16"/>
      <c r="S89" s="16"/>
      <c r="T89" s="148">
        <f t="shared" si="17"/>
        <v>0</v>
      </c>
      <c r="U89" s="16"/>
      <c r="V89" s="16"/>
      <c r="W89" s="16"/>
      <c r="X89" s="16"/>
      <c r="Y89" s="16"/>
      <c r="Z89" s="148">
        <f t="shared" si="18"/>
        <v>0</v>
      </c>
      <c r="AA89" s="16"/>
      <c r="AB89" s="16"/>
      <c r="AC89" s="16"/>
      <c r="AD89" s="16"/>
      <c r="AE89" s="148">
        <f t="shared" si="19"/>
        <v>0</v>
      </c>
      <c r="AF89" s="16"/>
      <c r="AG89" s="16"/>
      <c r="AH89" s="16"/>
      <c r="AI89" s="16"/>
      <c r="AJ89" s="16"/>
      <c r="AK89" s="16"/>
      <c r="AM89" s="259" t="str">
        <f t="shared" si="20"/>
        <v/>
      </c>
    </row>
    <row r="90" spans="1:39" ht="10.5" customHeight="1">
      <c r="A90" s="40" t="s">
        <v>446</v>
      </c>
      <c r="B90" s="231" t="s">
        <v>122</v>
      </c>
      <c r="C90" s="15"/>
      <c r="D90" s="15"/>
      <c r="E90" s="15"/>
      <c r="F90" s="128">
        <f t="shared" si="14"/>
        <v>0</v>
      </c>
      <c r="G90" s="15"/>
      <c r="H90" s="16">
        <f t="shared" si="15"/>
        <v>0</v>
      </c>
      <c r="I90" s="16"/>
      <c r="J90" s="36">
        <f t="shared" si="16"/>
        <v>0</v>
      </c>
      <c r="K90" s="16"/>
      <c r="L90" s="16"/>
      <c r="M90" s="16"/>
      <c r="N90" s="16"/>
      <c r="O90" s="16"/>
      <c r="P90" s="16"/>
      <c r="Q90" s="16"/>
      <c r="R90" s="16"/>
      <c r="S90" s="16"/>
      <c r="T90" s="148">
        <f t="shared" si="17"/>
        <v>0</v>
      </c>
      <c r="U90" s="16"/>
      <c r="V90" s="16"/>
      <c r="W90" s="16"/>
      <c r="X90" s="16"/>
      <c r="Y90" s="16"/>
      <c r="Z90" s="148">
        <f t="shared" si="18"/>
        <v>0</v>
      </c>
      <c r="AA90" s="16"/>
      <c r="AB90" s="16"/>
      <c r="AC90" s="16"/>
      <c r="AD90" s="16"/>
      <c r="AE90" s="148">
        <f t="shared" si="19"/>
        <v>0</v>
      </c>
      <c r="AF90" s="16"/>
      <c r="AG90" s="16"/>
      <c r="AH90" s="16"/>
      <c r="AI90" s="16"/>
      <c r="AJ90" s="16"/>
      <c r="AK90" s="16"/>
      <c r="AM90" s="259" t="str">
        <f t="shared" si="20"/>
        <v/>
      </c>
    </row>
    <row r="91" spans="1:39" ht="10.5" customHeight="1">
      <c r="A91" s="40" t="s">
        <v>447</v>
      </c>
      <c r="B91" s="231" t="s">
        <v>123</v>
      </c>
      <c r="C91" s="15">
        <v>35</v>
      </c>
      <c r="D91" s="15">
        <v>10</v>
      </c>
      <c r="E91" s="15">
        <v>46</v>
      </c>
      <c r="F91" s="128">
        <f t="shared" si="14"/>
        <v>91</v>
      </c>
      <c r="G91" s="15">
        <v>35</v>
      </c>
      <c r="H91" s="16">
        <f t="shared" si="15"/>
        <v>0</v>
      </c>
      <c r="I91" s="16"/>
      <c r="J91" s="36">
        <f t="shared" si="16"/>
        <v>0</v>
      </c>
      <c r="K91" s="16"/>
      <c r="L91" s="16"/>
      <c r="M91" s="16"/>
      <c r="N91" s="16"/>
      <c r="O91" s="16"/>
      <c r="P91" s="16"/>
      <c r="Q91" s="16"/>
      <c r="R91" s="16"/>
      <c r="S91" s="16"/>
      <c r="T91" s="148">
        <f t="shared" si="17"/>
        <v>0</v>
      </c>
      <c r="U91" s="16"/>
      <c r="V91" s="16"/>
      <c r="W91" s="16"/>
      <c r="X91" s="16"/>
      <c r="Y91" s="16"/>
      <c r="Z91" s="148">
        <f t="shared" si="18"/>
        <v>0</v>
      </c>
      <c r="AA91" s="16"/>
      <c r="AB91" s="16"/>
      <c r="AC91" s="16"/>
      <c r="AD91" s="16"/>
      <c r="AE91" s="148">
        <f t="shared" si="19"/>
        <v>0</v>
      </c>
      <c r="AF91" s="16"/>
      <c r="AG91" s="16"/>
      <c r="AH91" s="16"/>
      <c r="AI91" s="16"/>
      <c r="AJ91" s="16"/>
      <c r="AK91" s="16"/>
      <c r="AM91" s="259" t="str">
        <f t="shared" si="20"/>
        <v/>
      </c>
    </row>
    <row r="92" spans="1:39" ht="10.5" customHeight="1">
      <c r="A92" s="40" t="s">
        <v>448</v>
      </c>
      <c r="B92" s="231" t="s">
        <v>124</v>
      </c>
      <c r="C92" s="15"/>
      <c r="D92" s="15"/>
      <c r="E92" s="15"/>
      <c r="F92" s="128">
        <f t="shared" si="14"/>
        <v>0</v>
      </c>
      <c r="G92" s="15"/>
      <c r="H92" s="16">
        <f t="shared" si="15"/>
        <v>0</v>
      </c>
      <c r="I92" s="16"/>
      <c r="J92" s="36">
        <f t="shared" si="16"/>
        <v>0</v>
      </c>
      <c r="K92" s="16"/>
      <c r="L92" s="16"/>
      <c r="M92" s="16"/>
      <c r="N92" s="16"/>
      <c r="O92" s="16"/>
      <c r="P92" s="16"/>
      <c r="Q92" s="16"/>
      <c r="R92" s="16"/>
      <c r="S92" s="16"/>
      <c r="T92" s="148">
        <f t="shared" si="17"/>
        <v>0</v>
      </c>
      <c r="U92" s="16"/>
      <c r="V92" s="16"/>
      <c r="W92" s="16"/>
      <c r="X92" s="16"/>
      <c r="Y92" s="16"/>
      <c r="Z92" s="148">
        <f t="shared" si="18"/>
        <v>0</v>
      </c>
      <c r="AA92" s="16"/>
      <c r="AB92" s="16"/>
      <c r="AC92" s="16"/>
      <c r="AD92" s="16"/>
      <c r="AE92" s="148">
        <f t="shared" si="19"/>
        <v>0</v>
      </c>
      <c r="AF92" s="16"/>
      <c r="AG92" s="16"/>
      <c r="AH92" s="16"/>
      <c r="AI92" s="16"/>
      <c r="AJ92" s="16"/>
      <c r="AK92" s="16"/>
      <c r="AM92" s="259" t="str">
        <f t="shared" si="20"/>
        <v/>
      </c>
    </row>
    <row r="93" spans="1:39" ht="10.5" customHeight="1">
      <c r="A93" s="40" t="s">
        <v>449</v>
      </c>
      <c r="B93" s="231" t="s">
        <v>125</v>
      </c>
      <c r="C93" s="15"/>
      <c r="D93" s="15"/>
      <c r="E93" s="15"/>
      <c r="F93" s="128">
        <f t="shared" si="14"/>
        <v>0</v>
      </c>
      <c r="G93" s="15"/>
      <c r="H93" s="16">
        <f t="shared" si="15"/>
        <v>0</v>
      </c>
      <c r="I93" s="16"/>
      <c r="J93" s="36">
        <f t="shared" si="16"/>
        <v>0</v>
      </c>
      <c r="K93" s="16"/>
      <c r="L93" s="16"/>
      <c r="M93" s="16"/>
      <c r="N93" s="16"/>
      <c r="O93" s="16"/>
      <c r="P93" s="16"/>
      <c r="Q93" s="16"/>
      <c r="R93" s="16"/>
      <c r="S93" s="16"/>
      <c r="T93" s="148">
        <f t="shared" si="17"/>
        <v>0</v>
      </c>
      <c r="U93" s="16"/>
      <c r="V93" s="16"/>
      <c r="W93" s="16"/>
      <c r="X93" s="16"/>
      <c r="Y93" s="16"/>
      <c r="Z93" s="148">
        <f t="shared" si="18"/>
        <v>0</v>
      </c>
      <c r="AA93" s="16"/>
      <c r="AB93" s="16"/>
      <c r="AC93" s="16"/>
      <c r="AD93" s="16"/>
      <c r="AE93" s="148">
        <f t="shared" si="19"/>
        <v>0</v>
      </c>
      <c r="AF93" s="16"/>
      <c r="AG93" s="16"/>
      <c r="AH93" s="16"/>
      <c r="AI93" s="16"/>
      <c r="AJ93" s="16"/>
      <c r="AK93" s="16"/>
      <c r="AM93" s="259" t="str">
        <f t="shared" si="20"/>
        <v/>
      </c>
    </row>
    <row r="94" spans="1:39" ht="10.5" customHeight="1">
      <c r="A94" s="40" t="s">
        <v>450</v>
      </c>
      <c r="B94" s="231" t="s">
        <v>126</v>
      </c>
      <c r="C94" s="15">
        <v>8</v>
      </c>
      <c r="D94" s="15"/>
      <c r="E94" s="15"/>
      <c r="F94" s="128">
        <f t="shared" si="14"/>
        <v>8</v>
      </c>
      <c r="G94" s="15">
        <v>8</v>
      </c>
      <c r="H94" s="16">
        <f t="shared" si="15"/>
        <v>0</v>
      </c>
      <c r="I94" s="16"/>
      <c r="J94" s="36">
        <f t="shared" si="16"/>
        <v>0</v>
      </c>
      <c r="K94" s="16"/>
      <c r="L94" s="16"/>
      <c r="M94" s="16"/>
      <c r="N94" s="16"/>
      <c r="O94" s="16"/>
      <c r="P94" s="16"/>
      <c r="Q94" s="16"/>
      <c r="R94" s="16"/>
      <c r="S94" s="16"/>
      <c r="T94" s="148">
        <f t="shared" si="17"/>
        <v>0</v>
      </c>
      <c r="U94" s="16"/>
      <c r="V94" s="16"/>
      <c r="W94" s="16"/>
      <c r="X94" s="16"/>
      <c r="Y94" s="16"/>
      <c r="Z94" s="148">
        <f t="shared" si="18"/>
        <v>0</v>
      </c>
      <c r="AA94" s="16"/>
      <c r="AB94" s="16"/>
      <c r="AC94" s="16"/>
      <c r="AD94" s="16"/>
      <c r="AE94" s="148">
        <f t="shared" si="19"/>
        <v>0</v>
      </c>
      <c r="AF94" s="16"/>
      <c r="AG94" s="16"/>
      <c r="AH94" s="16"/>
      <c r="AI94" s="16"/>
      <c r="AJ94" s="16"/>
      <c r="AK94" s="16"/>
      <c r="AM94" s="259" t="str">
        <f t="shared" si="20"/>
        <v/>
      </c>
    </row>
    <row r="95" spans="1:39" ht="10.5" customHeight="1">
      <c r="A95" s="40" t="s">
        <v>451</v>
      </c>
      <c r="B95" s="231" t="s">
        <v>127</v>
      </c>
      <c r="C95" s="15"/>
      <c r="D95" s="15"/>
      <c r="E95" s="15"/>
      <c r="F95" s="128">
        <f t="shared" si="14"/>
        <v>0</v>
      </c>
      <c r="G95" s="15"/>
      <c r="H95" s="16">
        <f t="shared" si="15"/>
        <v>0</v>
      </c>
      <c r="I95" s="16"/>
      <c r="J95" s="36">
        <f t="shared" si="16"/>
        <v>0</v>
      </c>
      <c r="K95" s="16"/>
      <c r="L95" s="16"/>
      <c r="M95" s="16"/>
      <c r="N95" s="16"/>
      <c r="O95" s="16"/>
      <c r="P95" s="16"/>
      <c r="Q95" s="16"/>
      <c r="R95" s="16"/>
      <c r="S95" s="16"/>
      <c r="T95" s="148">
        <f t="shared" si="17"/>
        <v>0</v>
      </c>
      <c r="U95" s="16"/>
      <c r="V95" s="16"/>
      <c r="W95" s="16"/>
      <c r="X95" s="16"/>
      <c r="Y95" s="16"/>
      <c r="Z95" s="148">
        <f t="shared" si="18"/>
        <v>0</v>
      </c>
      <c r="AA95" s="16"/>
      <c r="AB95" s="16"/>
      <c r="AC95" s="16"/>
      <c r="AD95" s="16"/>
      <c r="AE95" s="148">
        <f t="shared" si="19"/>
        <v>0</v>
      </c>
      <c r="AF95" s="16"/>
      <c r="AG95" s="16"/>
      <c r="AH95" s="16"/>
      <c r="AI95" s="16"/>
      <c r="AJ95" s="16"/>
      <c r="AK95" s="16"/>
      <c r="AM95" s="259" t="str">
        <f t="shared" si="20"/>
        <v/>
      </c>
    </row>
    <row r="96" spans="1:39" ht="10.5" customHeight="1">
      <c r="A96" s="40" t="s">
        <v>452</v>
      </c>
      <c r="B96" s="231" t="s">
        <v>128</v>
      </c>
      <c r="C96" s="15"/>
      <c r="D96" s="15"/>
      <c r="E96" s="15"/>
      <c r="F96" s="128">
        <f t="shared" si="14"/>
        <v>0</v>
      </c>
      <c r="G96" s="15"/>
      <c r="H96" s="16">
        <f t="shared" si="15"/>
        <v>0</v>
      </c>
      <c r="I96" s="16"/>
      <c r="J96" s="36">
        <f t="shared" si="16"/>
        <v>0</v>
      </c>
      <c r="K96" s="16"/>
      <c r="L96" s="16"/>
      <c r="M96" s="16"/>
      <c r="N96" s="16"/>
      <c r="O96" s="16"/>
      <c r="P96" s="16"/>
      <c r="Q96" s="16"/>
      <c r="R96" s="16"/>
      <c r="S96" s="16"/>
      <c r="T96" s="148">
        <f t="shared" si="17"/>
        <v>0</v>
      </c>
      <c r="U96" s="16"/>
      <c r="V96" s="16"/>
      <c r="W96" s="16"/>
      <c r="X96" s="16"/>
      <c r="Y96" s="16"/>
      <c r="Z96" s="148">
        <f t="shared" si="18"/>
        <v>0</v>
      </c>
      <c r="AA96" s="16"/>
      <c r="AB96" s="16"/>
      <c r="AC96" s="16"/>
      <c r="AD96" s="16"/>
      <c r="AE96" s="148">
        <f t="shared" si="19"/>
        <v>0</v>
      </c>
      <c r="AF96" s="16"/>
      <c r="AG96" s="16"/>
      <c r="AH96" s="16"/>
      <c r="AI96" s="16"/>
      <c r="AJ96" s="16"/>
      <c r="AK96" s="16"/>
      <c r="AM96" s="259" t="str">
        <f t="shared" si="20"/>
        <v/>
      </c>
    </row>
    <row r="97" spans="1:39" ht="10.5" customHeight="1">
      <c r="A97" s="40" t="s">
        <v>453</v>
      </c>
      <c r="B97" s="231" t="s">
        <v>129</v>
      </c>
      <c r="C97" s="15"/>
      <c r="D97" s="15"/>
      <c r="E97" s="15"/>
      <c r="F97" s="128">
        <f t="shared" si="14"/>
        <v>0</v>
      </c>
      <c r="G97" s="15"/>
      <c r="H97" s="16">
        <f t="shared" si="15"/>
        <v>0</v>
      </c>
      <c r="I97" s="16"/>
      <c r="J97" s="36">
        <f t="shared" si="16"/>
        <v>0</v>
      </c>
      <c r="K97" s="16"/>
      <c r="L97" s="16"/>
      <c r="M97" s="16"/>
      <c r="N97" s="16"/>
      <c r="O97" s="16"/>
      <c r="P97" s="16"/>
      <c r="Q97" s="16"/>
      <c r="R97" s="16"/>
      <c r="S97" s="16"/>
      <c r="T97" s="148">
        <f t="shared" si="17"/>
        <v>0</v>
      </c>
      <c r="U97" s="16"/>
      <c r="V97" s="16"/>
      <c r="W97" s="16"/>
      <c r="X97" s="16"/>
      <c r="Y97" s="16"/>
      <c r="Z97" s="148">
        <f t="shared" si="18"/>
        <v>0</v>
      </c>
      <c r="AA97" s="16"/>
      <c r="AB97" s="16"/>
      <c r="AC97" s="16"/>
      <c r="AD97" s="16"/>
      <c r="AE97" s="148">
        <f t="shared" si="19"/>
        <v>0</v>
      </c>
      <c r="AF97" s="16"/>
      <c r="AG97" s="16"/>
      <c r="AH97" s="16"/>
      <c r="AI97" s="16"/>
      <c r="AJ97" s="16"/>
      <c r="AK97" s="16"/>
      <c r="AM97" s="259" t="str">
        <f t="shared" si="20"/>
        <v/>
      </c>
    </row>
    <row r="98" spans="1:39" ht="10.5" customHeight="1">
      <c r="A98" s="40" t="s">
        <v>454</v>
      </c>
      <c r="B98" s="231" t="s">
        <v>130</v>
      </c>
      <c r="C98" s="15"/>
      <c r="D98" s="15"/>
      <c r="E98" s="15"/>
      <c r="F98" s="128">
        <f t="shared" si="14"/>
        <v>0</v>
      </c>
      <c r="G98" s="15"/>
      <c r="H98" s="16">
        <f t="shared" si="15"/>
        <v>0</v>
      </c>
      <c r="I98" s="16"/>
      <c r="J98" s="36">
        <f t="shared" si="16"/>
        <v>0</v>
      </c>
      <c r="K98" s="16"/>
      <c r="L98" s="16"/>
      <c r="M98" s="16"/>
      <c r="N98" s="16"/>
      <c r="O98" s="16"/>
      <c r="P98" s="16"/>
      <c r="Q98" s="16"/>
      <c r="R98" s="16"/>
      <c r="S98" s="16"/>
      <c r="T98" s="148">
        <f t="shared" si="17"/>
        <v>0</v>
      </c>
      <c r="U98" s="16"/>
      <c r="V98" s="16"/>
      <c r="W98" s="16"/>
      <c r="X98" s="16"/>
      <c r="Y98" s="16"/>
      <c r="Z98" s="148">
        <f t="shared" si="18"/>
        <v>0</v>
      </c>
      <c r="AA98" s="16"/>
      <c r="AB98" s="16"/>
      <c r="AC98" s="16"/>
      <c r="AD98" s="16"/>
      <c r="AE98" s="148">
        <f t="shared" si="19"/>
        <v>0</v>
      </c>
      <c r="AF98" s="16"/>
      <c r="AG98" s="16"/>
      <c r="AH98" s="16"/>
      <c r="AI98" s="16"/>
      <c r="AJ98" s="16"/>
      <c r="AK98" s="16"/>
      <c r="AM98" s="259" t="str">
        <f t="shared" si="20"/>
        <v/>
      </c>
    </row>
    <row r="99" spans="1:39" ht="10.5" customHeight="1">
      <c r="A99" s="40" t="s">
        <v>455</v>
      </c>
      <c r="B99" s="231" t="s">
        <v>131</v>
      </c>
      <c r="C99" s="15"/>
      <c r="D99" s="15"/>
      <c r="E99" s="15"/>
      <c r="F99" s="128">
        <f t="shared" si="14"/>
        <v>0</v>
      </c>
      <c r="G99" s="15"/>
      <c r="H99" s="16">
        <f t="shared" si="15"/>
        <v>0</v>
      </c>
      <c r="I99" s="16"/>
      <c r="J99" s="36">
        <f t="shared" si="16"/>
        <v>0</v>
      </c>
      <c r="K99" s="16"/>
      <c r="L99" s="16"/>
      <c r="M99" s="16"/>
      <c r="N99" s="16"/>
      <c r="O99" s="16"/>
      <c r="P99" s="16"/>
      <c r="Q99" s="16"/>
      <c r="R99" s="16"/>
      <c r="S99" s="16"/>
      <c r="T99" s="148">
        <f t="shared" si="17"/>
        <v>0</v>
      </c>
      <c r="U99" s="16"/>
      <c r="V99" s="16"/>
      <c r="W99" s="16"/>
      <c r="X99" s="16"/>
      <c r="Y99" s="16"/>
      <c r="Z99" s="148">
        <f t="shared" si="18"/>
        <v>0</v>
      </c>
      <c r="AA99" s="16"/>
      <c r="AB99" s="16"/>
      <c r="AC99" s="16"/>
      <c r="AD99" s="16"/>
      <c r="AE99" s="148">
        <f t="shared" si="19"/>
        <v>0</v>
      </c>
      <c r="AF99" s="16"/>
      <c r="AG99" s="16"/>
      <c r="AH99" s="16"/>
      <c r="AI99" s="16"/>
      <c r="AJ99" s="16"/>
      <c r="AK99" s="16"/>
      <c r="AM99" s="259" t="str">
        <f t="shared" si="20"/>
        <v/>
      </c>
    </row>
    <row r="100" spans="1:39" ht="10.5" customHeight="1">
      <c r="A100" s="40" t="s">
        <v>457</v>
      </c>
      <c r="B100" s="231" t="s">
        <v>132</v>
      </c>
      <c r="C100" s="15"/>
      <c r="D100" s="15"/>
      <c r="E100" s="15"/>
      <c r="F100" s="128">
        <f t="shared" si="14"/>
        <v>0</v>
      </c>
      <c r="G100" s="15"/>
      <c r="H100" s="16">
        <f t="shared" si="15"/>
        <v>0</v>
      </c>
      <c r="I100" s="16"/>
      <c r="J100" s="36">
        <f t="shared" si="16"/>
        <v>0</v>
      </c>
      <c r="K100" s="16"/>
      <c r="L100" s="16"/>
      <c r="M100" s="16"/>
      <c r="N100" s="16"/>
      <c r="O100" s="16"/>
      <c r="P100" s="16"/>
      <c r="Q100" s="16"/>
      <c r="R100" s="16"/>
      <c r="S100" s="16"/>
      <c r="T100" s="148">
        <f t="shared" si="17"/>
        <v>0</v>
      </c>
      <c r="U100" s="16"/>
      <c r="V100" s="16"/>
      <c r="W100" s="16"/>
      <c r="X100" s="16"/>
      <c r="Y100" s="16"/>
      <c r="Z100" s="148">
        <f t="shared" si="18"/>
        <v>0</v>
      </c>
      <c r="AA100" s="16"/>
      <c r="AB100" s="16"/>
      <c r="AC100" s="16"/>
      <c r="AD100" s="16"/>
      <c r="AE100" s="148">
        <f t="shared" si="19"/>
        <v>0</v>
      </c>
      <c r="AF100" s="16"/>
      <c r="AG100" s="16"/>
      <c r="AH100" s="16"/>
      <c r="AI100" s="16"/>
      <c r="AJ100" s="16"/>
      <c r="AK100" s="16"/>
      <c r="AM100" s="259" t="str">
        <f t="shared" si="20"/>
        <v/>
      </c>
    </row>
    <row r="101" spans="1:39" ht="10.5" customHeight="1">
      <c r="A101" s="40" t="s">
        <v>458</v>
      </c>
      <c r="B101" s="231" t="s">
        <v>133</v>
      </c>
      <c r="C101" s="15"/>
      <c r="D101" s="15"/>
      <c r="E101" s="15"/>
      <c r="F101" s="128">
        <f t="shared" si="14"/>
        <v>0</v>
      </c>
      <c r="G101" s="15"/>
      <c r="H101" s="16">
        <f t="shared" si="15"/>
        <v>0</v>
      </c>
      <c r="I101" s="16"/>
      <c r="J101" s="36">
        <f t="shared" si="16"/>
        <v>0</v>
      </c>
      <c r="K101" s="16"/>
      <c r="L101" s="16"/>
      <c r="M101" s="16"/>
      <c r="N101" s="16"/>
      <c r="O101" s="16"/>
      <c r="P101" s="16"/>
      <c r="Q101" s="16"/>
      <c r="R101" s="16"/>
      <c r="S101" s="16"/>
      <c r="T101" s="148">
        <f t="shared" si="17"/>
        <v>0</v>
      </c>
      <c r="U101" s="16"/>
      <c r="V101" s="16"/>
      <c r="W101" s="16"/>
      <c r="X101" s="16"/>
      <c r="Y101" s="16"/>
      <c r="Z101" s="148">
        <f t="shared" si="18"/>
        <v>0</v>
      </c>
      <c r="AA101" s="16"/>
      <c r="AB101" s="16"/>
      <c r="AC101" s="16"/>
      <c r="AD101" s="16"/>
      <c r="AE101" s="148">
        <f t="shared" si="19"/>
        <v>0</v>
      </c>
      <c r="AF101" s="16"/>
      <c r="AG101" s="16"/>
      <c r="AH101" s="16"/>
      <c r="AI101" s="16"/>
      <c r="AJ101" s="16"/>
      <c r="AK101" s="16"/>
      <c r="AM101" s="259" t="str">
        <f t="shared" si="20"/>
        <v/>
      </c>
    </row>
    <row r="102" spans="1:39" ht="10.5" customHeight="1">
      <c r="A102" s="40" t="s">
        <v>459</v>
      </c>
      <c r="B102" s="231" t="s">
        <v>134</v>
      </c>
      <c r="C102" s="15"/>
      <c r="D102" s="15"/>
      <c r="E102" s="15"/>
      <c r="F102" s="128">
        <f t="shared" si="14"/>
        <v>0</v>
      </c>
      <c r="G102" s="15"/>
      <c r="H102" s="16">
        <f t="shared" si="15"/>
        <v>0</v>
      </c>
      <c r="I102" s="16"/>
      <c r="J102" s="36">
        <f t="shared" si="16"/>
        <v>0</v>
      </c>
      <c r="K102" s="16"/>
      <c r="L102" s="16"/>
      <c r="M102" s="16"/>
      <c r="N102" s="16"/>
      <c r="O102" s="16"/>
      <c r="P102" s="16"/>
      <c r="Q102" s="16"/>
      <c r="R102" s="16"/>
      <c r="S102" s="16"/>
      <c r="T102" s="148">
        <f t="shared" si="17"/>
        <v>0</v>
      </c>
      <c r="U102" s="16"/>
      <c r="V102" s="16"/>
      <c r="W102" s="16"/>
      <c r="X102" s="16"/>
      <c r="Y102" s="16"/>
      <c r="Z102" s="148">
        <f t="shared" si="18"/>
        <v>0</v>
      </c>
      <c r="AA102" s="16"/>
      <c r="AB102" s="16"/>
      <c r="AC102" s="16"/>
      <c r="AD102" s="16"/>
      <c r="AE102" s="148">
        <f t="shared" si="19"/>
        <v>0</v>
      </c>
      <c r="AF102" s="16"/>
      <c r="AG102" s="16"/>
      <c r="AH102" s="16"/>
      <c r="AI102" s="16"/>
      <c r="AJ102" s="16"/>
      <c r="AK102" s="16"/>
      <c r="AM102" s="259" t="str">
        <f t="shared" si="20"/>
        <v/>
      </c>
    </row>
    <row r="103" spans="1:39" ht="10.5" customHeight="1">
      <c r="A103" s="40" t="s">
        <v>460</v>
      </c>
      <c r="B103" s="231" t="s">
        <v>135</v>
      </c>
      <c r="C103" s="15"/>
      <c r="D103" s="15"/>
      <c r="E103" s="15"/>
      <c r="F103" s="128">
        <f t="shared" si="14"/>
        <v>0</v>
      </c>
      <c r="G103" s="15"/>
      <c r="H103" s="16">
        <f t="shared" si="15"/>
        <v>0</v>
      </c>
      <c r="I103" s="16"/>
      <c r="J103" s="36">
        <f t="shared" si="16"/>
        <v>0</v>
      </c>
      <c r="K103" s="16"/>
      <c r="L103" s="16"/>
      <c r="M103" s="16"/>
      <c r="N103" s="16"/>
      <c r="O103" s="16"/>
      <c r="P103" s="16"/>
      <c r="Q103" s="16"/>
      <c r="R103" s="16"/>
      <c r="S103" s="16"/>
      <c r="T103" s="148">
        <f t="shared" si="17"/>
        <v>0</v>
      </c>
      <c r="U103" s="16"/>
      <c r="V103" s="16"/>
      <c r="W103" s="16"/>
      <c r="X103" s="16"/>
      <c r="Y103" s="16"/>
      <c r="Z103" s="148">
        <f t="shared" si="18"/>
        <v>0</v>
      </c>
      <c r="AA103" s="16"/>
      <c r="AB103" s="16"/>
      <c r="AC103" s="16"/>
      <c r="AD103" s="16"/>
      <c r="AE103" s="148">
        <f t="shared" si="19"/>
        <v>0</v>
      </c>
      <c r="AF103" s="16"/>
      <c r="AG103" s="16"/>
      <c r="AH103" s="16"/>
      <c r="AI103" s="16"/>
      <c r="AJ103" s="16"/>
      <c r="AK103" s="16"/>
      <c r="AM103" s="259" t="str">
        <f t="shared" si="20"/>
        <v/>
      </c>
    </row>
    <row r="104" spans="1:39" ht="10.5" customHeight="1">
      <c r="A104" s="40" t="s">
        <v>461</v>
      </c>
      <c r="B104" s="231" t="s">
        <v>136</v>
      </c>
      <c r="C104" s="15"/>
      <c r="D104" s="15"/>
      <c r="E104" s="15"/>
      <c r="F104" s="128">
        <f t="shared" si="14"/>
        <v>0</v>
      </c>
      <c r="G104" s="15"/>
      <c r="H104" s="16">
        <f t="shared" si="15"/>
        <v>0</v>
      </c>
      <c r="I104" s="16"/>
      <c r="J104" s="36">
        <f t="shared" si="16"/>
        <v>0</v>
      </c>
      <c r="K104" s="16"/>
      <c r="L104" s="16"/>
      <c r="M104" s="16"/>
      <c r="N104" s="16"/>
      <c r="O104" s="16"/>
      <c r="P104" s="16"/>
      <c r="Q104" s="16"/>
      <c r="R104" s="16"/>
      <c r="S104" s="16"/>
      <c r="T104" s="148">
        <f t="shared" si="17"/>
        <v>0</v>
      </c>
      <c r="U104" s="16"/>
      <c r="V104" s="16"/>
      <c r="W104" s="16"/>
      <c r="X104" s="16"/>
      <c r="Y104" s="16"/>
      <c r="Z104" s="148">
        <f t="shared" si="18"/>
        <v>0</v>
      </c>
      <c r="AA104" s="16"/>
      <c r="AB104" s="16"/>
      <c r="AC104" s="16"/>
      <c r="AD104" s="16"/>
      <c r="AE104" s="148">
        <f t="shared" si="19"/>
        <v>0</v>
      </c>
      <c r="AF104" s="16"/>
      <c r="AG104" s="16"/>
      <c r="AH104" s="16"/>
      <c r="AI104" s="16"/>
      <c r="AJ104" s="16"/>
      <c r="AK104" s="16"/>
      <c r="AM104" s="259" t="str">
        <f t="shared" si="20"/>
        <v/>
      </c>
    </row>
    <row r="105" spans="1:39" ht="10.5" customHeight="1">
      <c r="A105" s="40" t="s">
        <v>462</v>
      </c>
      <c r="B105" s="231" t="s">
        <v>137</v>
      </c>
      <c r="C105" s="15"/>
      <c r="D105" s="15"/>
      <c r="E105" s="15"/>
      <c r="F105" s="128">
        <f t="shared" si="14"/>
        <v>0</v>
      </c>
      <c r="G105" s="15"/>
      <c r="H105" s="16">
        <f t="shared" si="15"/>
        <v>0</v>
      </c>
      <c r="I105" s="16"/>
      <c r="J105" s="36">
        <f t="shared" si="16"/>
        <v>0</v>
      </c>
      <c r="K105" s="16"/>
      <c r="L105" s="16"/>
      <c r="M105" s="16"/>
      <c r="N105" s="16"/>
      <c r="O105" s="16"/>
      <c r="P105" s="16"/>
      <c r="Q105" s="16"/>
      <c r="R105" s="16"/>
      <c r="S105" s="16"/>
      <c r="T105" s="148">
        <f t="shared" si="17"/>
        <v>0</v>
      </c>
      <c r="U105" s="16"/>
      <c r="V105" s="16"/>
      <c r="W105" s="16"/>
      <c r="X105" s="16"/>
      <c r="Y105" s="16"/>
      <c r="Z105" s="148">
        <f t="shared" si="18"/>
        <v>0</v>
      </c>
      <c r="AA105" s="16"/>
      <c r="AB105" s="16"/>
      <c r="AC105" s="16"/>
      <c r="AD105" s="16"/>
      <c r="AE105" s="148">
        <f t="shared" si="19"/>
        <v>0</v>
      </c>
      <c r="AF105" s="16"/>
      <c r="AG105" s="16"/>
      <c r="AH105" s="16"/>
      <c r="AI105" s="16"/>
      <c r="AJ105" s="16"/>
      <c r="AK105" s="16"/>
      <c r="AM105" s="259" t="str">
        <f t="shared" si="20"/>
        <v/>
      </c>
    </row>
    <row r="106" spans="1:39" ht="10.5" customHeight="1">
      <c r="A106" s="40" t="s">
        <v>463</v>
      </c>
      <c r="B106" s="231" t="s">
        <v>138</v>
      </c>
      <c r="C106" s="15">
        <v>432</v>
      </c>
      <c r="D106" s="15"/>
      <c r="E106" s="15"/>
      <c r="F106" s="128">
        <f t="shared" si="14"/>
        <v>432</v>
      </c>
      <c r="G106" s="15">
        <v>245</v>
      </c>
      <c r="H106" s="16">
        <v>5</v>
      </c>
      <c r="I106" s="16">
        <v>1</v>
      </c>
      <c r="J106" s="36">
        <f t="shared" si="16"/>
        <v>0</v>
      </c>
      <c r="K106" s="16">
        <v>4</v>
      </c>
      <c r="L106" s="16">
        <v>1</v>
      </c>
      <c r="M106" s="16"/>
      <c r="N106" s="16"/>
      <c r="O106" s="16"/>
      <c r="P106" s="16"/>
      <c r="Q106" s="16"/>
      <c r="R106" s="16"/>
      <c r="S106" s="16"/>
      <c r="T106" s="148">
        <f t="shared" si="17"/>
        <v>0</v>
      </c>
      <c r="U106" s="16"/>
      <c r="V106" s="16"/>
      <c r="W106" s="16"/>
      <c r="X106" s="16"/>
      <c r="Y106" s="16"/>
      <c r="Z106" s="148">
        <f t="shared" si="18"/>
        <v>0</v>
      </c>
      <c r="AA106" s="16"/>
      <c r="AB106" s="16"/>
      <c r="AC106" s="16"/>
      <c r="AD106" s="16"/>
      <c r="AE106" s="148">
        <f t="shared" si="19"/>
        <v>0</v>
      </c>
      <c r="AF106" s="16"/>
      <c r="AG106" s="16"/>
      <c r="AH106" s="16"/>
      <c r="AI106" s="16"/>
      <c r="AJ106" s="16"/>
      <c r="AK106" s="16"/>
      <c r="AM106" s="259" t="str">
        <f t="shared" si="20"/>
        <v/>
      </c>
    </row>
    <row r="107" spans="1:39" ht="10.5" customHeight="1">
      <c r="A107" s="40" t="s">
        <v>464</v>
      </c>
      <c r="B107" s="231" t="s">
        <v>139</v>
      </c>
      <c r="C107" s="15"/>
      <c r="D107" s="15"/>
      <c r="E107" s="15"/>
      <c r="F107" s="128">
        <f t="shared" si="14"/>
        <v>0</v>
      </c>
      <c r="G107" s="15"/>
      <c r="H107" s="16">
        <f t="shared" si="15"/>
        <v>0</v>
      </c>
      <c r="I107" s="16"/>
      <c r="J107" s="36">
        <f t="shared" si="16"/>
        <v>0</v>
      </c>
      <c r="K107" s="16"/>
      <c r="L107" s="16"/>
      <c r="M107" s="16"/>
      <c r="N107" s="16"/>
      <c r="O107" s="16"/>
      <c r="P107" s="16"/>
      <c r="Q107" s="16"/>
      <c r="R107" s="16"/>
      <c r="S107" s="16"/>
      <c r="T107" s="148">
        <f t="shared" si="17"/>
        <v>0</v>
      </c>
      <c r="U107" s="16"/>
      <c r="V107" s="16"/>
      <c r="W107" s="16"/>
      <c r="X107" s="16"/>
      <c r="Y107" s="16"/>
      <c r="Z107" s="148">
        <f t="shared" si="18"/>
        <v>0</v>
      </c>
      <c r="AA107" s="16"/>
      <c r="AB107" s="16"/>
      <c r="AC107" s="16"/>
      <c r="AD107" s="16"/>
      <c r="AE107" s="148">
        <f t="shared" si="19"/>
        <v>0</v>
      </c>
      <c r="AF107" s="16"/>
      <c r="AG107" s="16"/>
      <c r="AH107" s="16"/>
      <c r="AI107" s="16"/>
      <c r="AJ107" s="16"/>
      <c r="AK107" s="16"/>
      <c r="AM107" s="259" t="str">
        <f t="shared" si="20"/>
        <v/>
      </c>
    </row>
    <row r="108" spans="1:39" ht="10.5" customHeight="1">
      <c r="A108" s="40" t="s">
        <v>465</v>
      </c>
      <c r="B108" s="231" t="s">
        <v>140</v>
      </c>
      <c r="C108" s="15"/>
      <c r="D108" s="15"/>
      <c r="E108" s="15"/>
      <c r="F108" s="128">
        <f t="shared" si="14"/>
        <v>0</v>
      </c>
      <c r="G108" s="15"/>
      <c r="H108" s="16">
        <f t="shared" si="15"/>
        <v>0</v>
      </c>
      <c r="I108" s="16"/>
      <c r="J108" s="36">
        <f t="shared" si="16"/>
        <v>0</v>
      </c>
      <c r="K108" s="16"/>
      <c r="L108" s="16"/>
      <c r="M108" s="16"/>
      <c r="N108" s="16"/>
      <c r="O108" s="16"/>
      <c r="P108" s="16"/>
      <c r="Q108" s="16"/>
      <c r="R108" s="16"/>
      <c r="S108" s="16"/>
      <c r="T108" s="148">
        <f t="shared" si="17"/>
        <v>0</v>
      </c>
      <c r="U108" s="16"/>
      <c r="V108" s="16"/>
      <c r="W108" s="16"/>
      <c r="X108" s="16"/>
      <c r="Y108" s="16"/>
      <c r="Z108" s="148">
        <f t="shared" si="18"/>
        <v>0</v>
      </c>
      <c r="AA108" s="16"/>
      <c r="AB108" s="16"/>
      <c r="AC108" s="16"/>
      <c r="AD108" s="16"/>
      <c r="AE108" s="148">
        <f t="shared" si="19"/>
        <v>0</v>
      </c>
      <c r="AF108" s="16"/>
      <c r="AG108" s="16"/>
      <c r="AH108" s="16"/>
      <c r="AI108" s="16"/>
      <c r="AJ108" s="16"/>
      <c r="AK108" s="16"/>
      <c r="AM108" s="259" t="str">
        <f t="shared" si="20"/>
        <v/>
      </c>
    </row>
    <row r="109" spans="1:39" ht="10.5" customHeight="1">
      <c r="A109" s="40" t="s">
        <v>466</v>
      </c>
      <c r="B109" s="231" t="s">
        <v>141</v>
      </c>
      <c r="C109" s="15">
        <v>7</v>
      </c>
      <c r="D109" s="15">
        <v>3</v>
      </c>
      <c r="E109" s="15">
        <v>14</v>
      </c>
      <c r="F109" s="128">
        <f t="shared" si="14"/>
        <v>24</v>
      </c>
      <c r="G109" s="15">
        <v>4</v>
      </c>
      <c r="H109" s="16">
        <f t="shared" si="15"/>
        <v>0</v>
      </c>
      <c r="I109" s="16"/>
      <c r="J109" s="36">
        <f t="shared" si="16"/>
        <v>0</v>
      </c>
      <c r="K109" s="16"/>
      <c r="L109" s="16"/>
      <c r="M109" s="16"/>
      <c r="N109" s="16"/>
      <c r="O109" s="16"/>
      <c r="P109" s="16"/>
      <c r="Q109" s="16"/>
      <c r="R109" s="16"/>
      <c r="S109" s="16"/>
      <c r="T109" s="148">
        <f t="shared" si="17"/>
        <v>0</v>
      </c>
      <c r="U109" s="16"/>
      <c r="V109" s="16"/>
      <c r="W109" s="16"/>
      <c r="X109" s="16"/>
      <c r="Y109" s="16"/>
      <c r="Z109" s="148">
        <f t="shared" si="18"/>
        <v>0</v>
      </c>
      <c r="AA109" s="16"/>
      <c r="AB109" s="16"/>
      <c r="AC109" s="16"/>
      <c r="AD109" s="16"/>
      <c r="AE109" s="148">
        <f t="shared" si="19"/>
        <v>0</v>
      </c>
      <c r="AF109" s="16"/>
      <c r="AG109" s="16"/>
      <c r="AH109" s="16"/>
      <c r="AI109" s="16"/>
      <c r="AJ109" s="16"/>
      <c r="AK109" s="16">
        <v>3</v>
      </c>
      <c r="AM109" s="259" t="str">
        <f t="shared" si="20"/>
        <v/>
      </c>
    </row>
    <row r="110" spans="1:39" ht="10.5" customHeight="1">
      <c r="A110" s="40" t="s">
        <v>467</v>
      </c>
      <c r="B110" s="231" t="s">
        <v>142</v>
      </c>
      <c r="C110" s="15"/>
      <c r="D110" s="15"/>
      <c r="E110" s="15"/>
      <c r="F110" s="128">
        <f t="shared" si="14"/>
        <v>0</v>
      </c>
      <c r="G110" s="15"/>
      <c r="H110" s="16">
        <f t="shared" si="15"/>
        <v>0</v>
      </c>
      <c r="I110" s="16"/>
      <c r="J110" s="36">
        <f t="shared" si="16"/>
        <v>0</v>
      </c>
      <c r="K110" s="16"/>
      <c r="L110" s="16"/>
      <c r="M110" s="16"/>
      <c r="N110" s="16"/>
      <c r="O110" s="16"/>
      <c r="P110" s="16"/>
      <c r="Q110" s="16"/>
      <c r="R110" s="16"/>
      <c r="S110" s="16"/>
      <c r="T110" s="148">
        <f t="shared" si="17"/>
        <v>0</v>
      </c>
      <c r="U110" s="16"/>
      <c r="V110" s="16"/>
      <c r="W110" s="16"/>
      <c r="X110" s="16"/>
      <c r="Y110" s="16"/>
      <c r="Z110" s="148">
        <f t="shared" si="18"/>
        <v>0</v>
      </c>
      <c r="AA110" s="16"/>
      <c r="AB110" s="16"/>
      <c r="AC110" s="16"/>
      <c r="AD110" s="16"/>
      <c r="AE110" s="148">
        <f t="shared" si="19"/>
        <v>0</v>
      </c>
      <c r="AF110" s="16"/>
      <c r="AG110" s="16"/>
      <c r="AH110" s="16"/>
      <c r="AI110" s="16"/>
      <c r="AJ110" s="16"/>
      <c r="AK110" s="16"/>
      <c r="AM110" s="259" t="str">
        <f t="shared" si="20"/>
        <v/>
      </c>
    </row>
    <row r="111" spans="1:39" ht="10.5" customHeight="1">
      <c r="A111" s="40" t="s">
        <v>468</v>
      </c>
      <c r="B111" s="231" t="s">
        <v>143</v>
      </c>
      <c r="C111" s="15"/>
      <c r="D111" s="15"/>
      <c r="E111" s="15"/>
      <c r="F111" s="128">
        <f t="shared" si="14"/>
        <v>0</v>
      </c>
      <c r="G111" s="15"/>
      <c r="H111" s="16">
        <f t="shared" si="15"/>
        <v>0</v>
      </c>
      <c r="I111" s="16"/>
      <c r="J111" s="36">
        <f t="shared" si="16"/>
        <v>0</v>
      </c>
      <c r="K111" s="16"/>
      <c r="L111" s="16"/>
      <c r="M111" s="16"/>
      <c r="N111" s="16"/>
      <c r="O111" s="16"/>
      <c r="P111" s="16"/>
      <c r="Q111" s="16"/>
      <c r="R111" s="16"/>
      <c r="S111" s="16"/>
      <c r="T111" s="148">
        <f t="shared" si="17"/>
        <v>0</v>
      </c>
      <c r="U111" s="16"/>
      <c r="V111" s="16"/>
      <c r="W111" s="16"/>
      <c r="X111" s="16"/>
      <c r="Y111" s="16"/>
      <c r="Z111" s="148">
        <f t="shared" si="18"/>
        <v>0</v>
      </c>
      <c r="AA111" s="16"/>
      <c r="AB111" s="16"/>
      <c r="AC111" s="16"/>
      <c r="AD111" s="16"/>
      <c r="AE111" s="148">
        <f t="shared" si="19"/>
        <v>0</v>
      </c>
      <c r="AF111" s="16"/>
      <c r="AG111" s="16"/>
      <c r="AH111" s="16"/>
      <c r="AI111" s="16"/>
      <c r="AJ111" s="16"/>
      <c r="AK111" s="16"/>
      <c r="AM111" s="259" t="str">
        <f t="shared" si="20"/>
        <v/>
      </c>
    </row>
    <row r="112" spans="1:39" ht="10.5" customHeight="1">
      <c r="A112" s="40" t="s">
        <v>469</v>
      </c>
      <c r="B112" s="231" t="s">
        <v>144</v>
      </c>
      <c r="C112" s="15"/>
      <c r="D112" s="15"/>
      <c r="E112" s="15"/>
      <c r="F112" s="128">
        <f t="shared" si="14"/>
        <v>0</v>
      </c>
      <c r="G112" s="15"/>
      <c r="H112" s="16">
        <f t="shared" si="15"/>
        <v>0</v>
      </c>
      <c r="I112" s="16"/>
      <c r="J112" s="36">
        <f t="shared" si="16"/>
        <v>0</v>
      </c>
      <c r="K112" s="16"/>
      <c r="L112" s="16"/>
      <c r="M112" s="16"/>
      <c r="N112" s="16"/>
      <c r="O112" s="16"/>
      <c r="P112" s="16"/>
      <c r="Q112" s="16"/>
      <c r="R112" s="16"/>
      <c r="S112" s="16"/>
      <c r="T112" s="148">
        <f t="shared" si="17"/>
        <v>0</v>
      </c>
      <c r="U112" s="16"/>
      <c r="V112" s="16"/>
      <c r="W112" s="16"/>
      <c r="X112" s="16"/>
      <c r="Y112" s="16"/>
      <c r="Z112" s="148">
        <f t="shared" si="18"/>
        <v>0</v>
      </c>
      <c r="AA112" s="16"/>
      <c r="AB112" s="16"/>
      <c r="AC112" s="16"/>
      <c r="AD112" s="16"/>
      <c r="AE112" s="148">
        <f t="shared" si="19"/>
        <v>0</v>
      </c>
      <c r="AF112" s="16"/>
      <c r="AG112" s="16"/>
      <c r="AH112" s="16"/>
      <c r="AI112" s="16"/>
      <c r="AJ112" s="16"/>
      <c r="AK112" s="16"/>
      <c r="AM112" s="259" t="str">
        <f t="shared" si="20"/>
        <v/>
      </c>
    </row>
    <row r="113" spans="1:39" ht="10.5" customHeight="1">
      <c r="A113" s="40" t="s">
        <v>470</v>
      </c>
      <c r="B113" s="231" t="s">
        <v>145</v>
      </c>
      <c r="C113" s="15"/>
      <c r="D113" s="15"/>
      <c r="E113" s="15"/>
      <c r="F113" s="128">
        <f t="shared" si="14"/>
        <v>0</v>
      </c>
      <c r="G113" s="15"/>
      <c r="H113" s="16">
        <f t="shared" si="15"/>
        <v>0</v>
      </c>
      <c r="I113" s="16"/>
      <c r="J113" s="36">
        <f t="shared" si="16"/>
        <v>0</v>
      </c>
      <c r="K113" s="16"/>
      <c r="L113" s="16"/>
      <c r="M113" s="16"/>
      <c r="N113" s="16"/>
      <c r="O113" s="16"/>
      <c r="P113" s="16"/>
      <c r="Q113" s="16"/>
      <c r="R113" s="16"/>
      <c r="S113" s="16"/>
      <c r="T113" s="148">
        <f t="shared" si="17"/>
        <v>0</v>
      </c>
      <c r="U113" s="16"/>
      <c r="V113" s="16"/>
      <c r="W113" s="16"/>
      <c r="X113" s="16"/>
      <c r="Y113" s="16"/>
      <c r="Z113" s="148">
        <f t="shared" si="18"/>
        <v>0</v>
      </c>
      <c r="AA113" s="16"/>
      <c r="AB113" s="16"/>
      <c r="AC113" s="16"/>
      <c r="AD113" s="16"/>
      <c r="AE113" s="148">
        <f t="shared" si="19"/>
        <v>0</v>
      </c>
      <c r="AF113" s="16"/>
      <c r="AG113" s="16"/>
      <c r="AH113" s="16"/>
      <c r="AI113" s="16"/>
      <c r="AJ113" s="16"/>
      <c r="AK113" s="16"/>
      <c r="AM113" s="259" t="str">
        <f t="shared" si="20"/>
        <v/>
      </c>
    </row>
    <row r="114" spans="1:39" ht="10.5" customHeight="1">
      <c r="A114" s="40" t="s">
        <v>471</v>
      </c>
      <c r="B114" s="231" t="s">
        <v>146</v>
      </c>
      <c r="C114" s="15">
        <v>33</v>
      </c>
      <c r="D114" s="15"/>
      <c r="E114" s="15"/>
      <c r="F114" s="128">
        <f t="shared" ref="F114:F117" si="21">SUM(C114:E114)</f>
        <v>33</v>
      </c>
      <c r="G114" s="15">
        <v>9</v>
      </c>
      <c r="H114" s="16">
        <f t="shared" ref="H114:H117" si="22">Q114+R114+S114</f>
        <v>0</v>
      </c>
      <c r="I114" s="16"/>
      <c r="J114" s="36">
        <f t="shared" ref="J114:J117" si="23">H114-(K114+L114+M114+N114+O114+P114)</f>
        <v>0</v>
      </c>
      <c r="K114" s="16"/>
      <c r="L114" s="16"/>
      <c r="M114" s="16"/>
      <c r="N114" s="16"/>
      <c r="O114" s="16"/>
      <c r="P114" s="16"/>
      <c r="Q114" s="16"/>
      <c r="R114" s="16"/>
      <c r="S114" s="16"/>
      <c r="T114" s="148">
        <f t="shared" ref="T114:T117" si="24">V114+W114+X114+Y114</f>
        <v>0</v>
      </c>
      <c r="U114" s="16"/>
      <c r="V114" s="16"/>
      <c r="W114" s="16"/>
      <c r="X114" s="16"/>
      <c r="Y114" s="16"/>
      <c r="Z114" s="148">
        <f t="shared" ref="Z114:Z117" si="25">AB114+AC114+AD114</f>
        <v>0</v>
      </c>
      <c r="AA114" s="16"/>
      <c r="AB114" s="16"/>
      <c r="AC114" s="16"/>
      <c r="AD114" s="16"/>
      <c r="AE114" s="148">
        <f t="shared" ref="AE114:AE117" si="26">AG114+AH114+AI114+AJ114</f>
        <v>0</v>
      </c>
      <c r="AF114" s="16"/>
      <c r="AG114" s="16"/>
      <c r="AH114" s="16"/>
      <c r="AI114" s="16"/>
      <c r="AJ114" s="16"/>
      <c r="AK114" s="16"/>
      <c r="AM114" s="259"/>
    </row>
    <row r="115" spans="1:39" ht="10.5" customHeight="1">
      <c r="A115" s="40" t="s">
        <v>472</v>
      </c>
      <c r="B115" s="231" t="s">
        <v>147</v>
      </c>
      <c r="C115" s="15"/>
      <c r="D115" s="15"/>
      <c r="E115" s="15"/>
      <c r="F115" s="128">
        <f t="shared" si="21"/>
        <v>0</v>
      </c>
      <c r="G115" s="15"/>
      <c r="H115" s="16">
        <f t="shared" si="22"/>
        <v>0</v>
      </c>
      <c r="I115" s="16"/>
      <c r="J115" s="36">
        <f t="shared" si="23"/>
        <v>0</v>
      </c>
      <c r="K115" s="16"/>
      <c r="L115" s="16"/>
      <c r="M115" s="16"/>
      <c r="N115" s="16"/>
      <c r="O115" s="16"/>
      <c r="P115" s="16"/>
      <c r="Q115" s="16"/>
      <c r="R115" s="16"/>
      <c r="S115" s="16"/>
      <c r="T115" s="148">
        <f t="shared" si="24"/>
        <v>0</v>
      </c>
      <c r="U115" s="16"/>
      <c r="V115" s="16"/>
      <c r="W115" s="16"/>
      <c r="X115" s="16"/>
      <c r="Y115" s="16"/>
      <c r="Z115" s="148">
        <f t="shared" si="25"/>
        <v>0</v>
      </c>
      <c r="AA115" s="16"/>
      <c r="AB115" s="16"/>
      <c r="AC115" s="16"/>
      <c r="AD115" s="16"/>
      <c r="AE115" s="148">
        <f t="shared" si="26"/>
        <v>0</v>
      </c>
      <c r="AF115" s="16"/>
      <c r="AG115" s="16"/>
      <c r="AH115" s="16"/>
      <c r="AI115" s="16"/>
      <c r="AJ115" s="16"/>
      <c r="AK115" s="16"/>
      <c r="AM115" s="259"/>
    </row>
    <row r="116" spans="1:39" ht="10.5" customHeight="1">
      <c r="A116" s="40" t="s">
        <v>473</v>
      </c>
      <c r="B116" s="231" t="s">
        <v>148</v>
      </c>
      <c r="C116" s="15"/>
      <c r="D116" s="15"/>
      <c r="E116" s="15"/>
      <c r="F116" s="128">
        <f t="shared" si="21"/>
        <v>0</v>
      </c>
      <c r="G116" s="15"/>
      <c r="H116" s="16">
        <f t="shared" si="22"/>
        <v>0</v>
      </c>
      <c r="I116" s="16"/>
      <c r="J116" s="36">
        <f t="shared" si="23"/>
        <v>0</v>
      </c>
      <c r="K116" s="16"/>
      <c r="L116" s="16"/>
      <c r="M116" s="16"/>
      <c r="N116" s="16"/>
      <c r="O116" s="16"/>
      <c r="P116" s="16"/>
      <c r="Q116" s="16"/>
      <c r="R116" s="16"/>
      <c r="S116" s="16"/>
      <c r="T116" s="148">
        <f t="shared" si="24"/>
        <v>0</v>
      </c>
      <c r="U116" s="16"/>
      <c r="V116" s="16"/>
      <c r="W116" s="16"/>
      <c r="X116" s="16"/>
      <c r="Y116" s="16"/>
      <c r="Z116" s="148">
        <f t="shared" si="25"/>
        <v>0</v>
      </c>
      <c r="AA116" s="16"/>
      <c r="AB116" s="16"/>
      <c r="AC116" s="16"/>
      <c r="AD116" s="16"/>
      <c r="AE116" s="148">
        <f t="shared" si="26"/>
        <v>0</v>
      </c>
      <c r="AF116" s="16"/>
      <c r="AG116" s="16"/>
      <c r="AH116" s="16"/>
      <c r="AI116" s="16"/>
      <c r="AJ116" s="16"/>
      <c r="AK116" s="16"/>
      <c r="AM116" s="259"/>
    </row>
    <row r="117" spans="1:39" ht="58.5" customHeight="1">
      <c r="A117" s="40" t="s">
        <v>474</v>
      </c>
      <c r="B117" s="231" t="s">
        <v>149</v>
      </c>
      <c r="C117" s="15">
        <v>282</v>
      </c>
      <c r="D117" s="15">
        <v>54</v>
      </c>
      <c r="E117" s="15"/>
      <c r="F117" s="128">
        <f t="shared" si="21"/>
        <v>336</v>
      </c>
      <c r="G117" s="15">
        <v>108</v>
      </c>
      <c r="H117" s="16">
        <f t="shared" si="22"/>
        <v>0</v>
      </c>
      <c r="I117" s="16"/>
      <c r="J117" s="36">
        <f t="shared" si="23"/>
        <v>0</v>
      </c>
      <c r="K117" s="16"/>
      <c r="L117" s="16"/>
      <c r="M117" s="16"/>
      <c r="N117" s="16"/>
      <c r="O117" s="16"/>
      <c r="P117" s="16"/>
      <c r="Q117" s="16"/>
      <c r="R117" s="16"/>
      <c r="S117" s="16"/>
      <c r="T117" s="148">
        <f t="shared" si="24"/>
        <v>0</v>
      </c>
      <c r="U117" s="16"/>
      <c r="V117" s="16"/>
      <c r="W117" s="16"/>
      <c r="X117" s="16"/>
      <c r="Y117" s="16"/>
      <c r="Z117" s="148">
        <f t="shared" si="25"/>
        <v>0</v>
      </c>
      <c r="AA117" s="16"/>
      <c r="AB117" s="16"/>
      <c r="AC117" s="16"/>
      <c r="AD117" s="16"/>
      <c r="AE117" s="148">
        <f t="shared" si="26"/>
        <v>0</v>
      </c>
      <c r="AF117" s="16"/>
      <c r="AG117" s="16"/>
      <c r="AH117" s="16"/>
      <c r="AI117" s="16"/>
      <c r="AJ117" s="16"/>
      <c r="AK117" s="16"/>
      <c r="AM117" s="259"/>
    </row>
    <row r="118" spans="1:39" ht="34.5" customHeight="1">
      <c r="A118" s="40" t="s">
        <v>475</v>
      </c>
      <c r="B118" s="231" t="s">
        <v>150</v>
      </c>
      <c r="C118" s="15">
        <v>903</v>
      </c>
      <c r="D118" s="15">
        <v>730</v>
      </c>
      <c r="E118" s="15">
        <v>1250</v>
      </c>
      <c r="F118" s="128">
        <f t="shared" si="14"/>
        <v>2883</v>
      </c>
      <c r="G118" s="15">
        <v>1259</v>
      </c>
      <c r="H118" s="16">
        <v>7</v>
      </c>
      <c r="I118" s="16">
        <v>7</v>
      </c>
      <c r="J118" s="36">
        <f t="shared" si="16"/>
        <v>7</v>
      </c>
      <c r="K118" s="16"/>
      <c r="L118" s="16"/>
      <c r="M118" s="16"/>
      <c r="N118" s="16"/>
      <c r="O118" s="16"/>
      <c r="P118" s="16"/>
      <c r="Q118" s="16"/>
      <c r="R118" s="16"/>
      <c r="S118" s="16"/>
      <c r="T118" s="148">
        <f t="shared" si="17"/>
        <v>0</v>
      </c>
      <c r="U118" s="16"/>
      <c r="V118" s="16"/>
      <c r="W118" s="16"/>
      <c r="X118" s="16"/>
      <c r="Y118" s="16"/>
      <c r="Z118" s="148">
        <v>7</v>
      </c>
      <c r="AA118" s="16">
        <v>7</v>
      </c>
      <c r="AB118" s="16">
        <v>6</v>
      </c>
      <c r="AC118" s="16"/>
      <c r="AD118" s="16"/>
      <c r="AE118" s="148">
        <f t="shared" si="19"/>
        <v>0</v>
      </c>
      <c r="AF118" s="16"/>
      <c r="AG118" s="16"/>
      <c r="AH118" s="16"/>
      <c r="AI118" s="16"/>
      <c r="AJ118" s="16"/>
      <c r="AK118" s="16">
        <v>100</v>
      </c>
      <c r="AM118" s="259" t="str">
        <f t="shared" si="20"/>
        <v/>
      </c>
    </row>
    <row r="119" spans="1:39" ht="10.5" customHeight="1">
      <c r="A119" s="40"/>
      <c r="B119" s="42" t="s">
        <v>151</v>
      </c>
      <c r="C119" s="50">
        <f>SUM(C69:C118)</f>
        <v>3060</v>
      </c>
      <c r="D119" s="50">
        <f t="shared" ref="D119:AK119" si="27">SUM(D69:D118)</f>
        <v>936</v>
      </c>
      <c r="E119" s="50">
        <f t="shared" si="27"/>
        <v>1434</v>
      </c>
      <c r="F119" s="50">
        <f t="shared" si="27"/>
        <v>5430</v>
      </c>
      <c r="G119" s="50">
        <f>SUM(G69:G118)</f>
        <v>2313</v>
      </c>
      <c r="H119" s="50">
        <f>SUM(H69:H118)</f>
        <v>33</v>
      </c>
      <c r="I119" s="50">
        <f t="shared" si="27"/>
        <v>14</v>
      </c>
      <c r="J119" s="50">
        <f t="shared" si="27"/>
        <v>28</v>
      </c>
      <c r="K119" s="50">
        <f t="shared" si="27"/>
        <v>4</v>
      </c>
      <c r="L119" s="50">
        <f t="shared" si="27"/>
        <v>1</v>
      </c>
      <c r="M119" s="50">
        <f t="shared" si="27"/>
        <v>0</v>
      </c>
      <c r="N119" s="50">
        <f t="shared" si="27"/>
        <v>0</v>
      </c>
      <c r="O119" s="50">
        <f t="shared" si="27"/>
        <v>0</v>
      </c>
      <c r="P119" s="50">
        <f t="shared" si="27"/>
        <v>0</v>
      </c>
      <c r="Q119" s="50">
        <f t="shared" si="27"/>
        <v>10</v>
      </c>
      <c r="R119" s="50">
        <f t="shared" si="27"/>
        <v>0</v>
      </c>
      <c r="S119" s="50">
        <f t="shared" si="27"/>
        <v>10</v>
      </c>
      <c r="T119" s="50">
        <f t="shared" si="27"/>
        <v>7</v>
      </c>
      <c r="U119" s="50">
        <f t="shared" si="27"/>
        <v>5</v>
      </c>
      <c r="V119" s="50">
        <f t="shared" si="27"/>
        <v>5</v>
      </c>
      <c r="W119" s="50">
        <f t="shared" si="27"/>
        <v>0</v>
      </c>
      <c r="X119" s="50">
        <f t="shared" si="27"/>
        <v>0</v>
      </c>
      <c r="Y119" s="50">
        <f t="shared" si="27"/>
        <v>2</v>
      </c>
      <c r="Z119" s="50">
        <f t="shared" si="27"/>
        <v>13</v>
      </c>
      <c r="AA119" s="50">
        <f t="shared" si="27"/>
        <v>11</v>
      </c>
      <c r="AB119" s="50">
        <f t="shared" si="27"/>
        <v>10</v>
      </c>
      <c r="AC119" s="50">
        <f t="shared" si="27"/>
        <v>0</v>
      </c>
      <c r="AD119" s="50">
        <f t="shared" si="27"/>
        <v>2</v>
      </c>
      <c r="AE119" s="50">
        <f t="shared" si="27"/>
        <v>4</v>
      </c>
      <c r="AF119" s="50">
        <f t="shared" si="27"/>
        <v>1</v>
      </c>
      <c r="AG119" s="50">
        <f t="shared" si="27"/>
        <v>0</v>
      </c>
      <c r="AH119" s="50">
        <f t="shared" si="27"/>
        <v>1</v>
      </c>
      <c r="AI119" s="50">
        <f t="shared" si="27"/>
        <v>0</v>
      </c>
      <c r="AJ119" s="50">
        <f t="shared" si="27"/>
        <v>2</v>
      </c>
      <c r="AK119" s="50">
        <f t="shared" si="27"/>
        <v>122</v>
      </c>
      <c r="AM119" s="259"/>
    </row>
    <row r="120" spans="1:39" ht="10.5" customHeight="1">
      <c r="A120" s="43"/>
      <c r="B120" s="44" t="s">
        <v>482</v>
      </c>
      <c r="C120" s="51"/>
      <c r="D120" s="51"/>
      <c r="E120" s="51"/>
      <c r="F120" s="51"/>
      <c r="G120" s="51"/>
      <c r="H120" s="37"/>
      <c r="I120" s="52"/>
      <c r="J120" s="37"/>
      <c r="K120" s="51"/>
      <c r="L120" s="51"/>
      <c r="M120" s="51"/>
      <c r="N120" s="51"/>
      <c r="O120" s="51"/>
      <c r="P120" s="51"/>
      <c r="Q120" s="51"/>
      <c r="R120" s="51"/>
      <c r="S120" s="51"/>
      <c r="T120" s="51"/>
      <c r="U120" s="51"/>
      <c r="V120" s="51"/>
      <c r="W120" s="51"/>
      <c r="X120" s="51"/>
      <c r="Y120" s="51"/>
      <c r="Z120" s="51"/>
      <c r="AA120" s="51"/>
      <c r="AB120" s="51"/>
      <c r="AC120" s="51"/>
      <c r="AD120" s="51"/>
      <c r="AE120" s="51"/>
      <c r="AF120" s="51"/>
      <c r="AG120" s="51"/>
      <c r="AH120" s="51"/>
      <c r="AI120" s="51"/>
      <c r="AJ120" s="51"/>
      <c r="AK120" s="53"/>
      <c r="AM120" s="259"/>
    </row>
    <row r="121" spans="1:39" ht="10.5" customHeight="1">
      <c r="A121" s="40" t="s">
        <v>221</v>
      </c>
      <c r="B121" s="41" t="s">
        <v>483</v>
      </c>
      <c r="C121" s="15"/>
      <c r="D121" s="15"/>
      <c r="E121" s="15"/>
      <c r="F121" s="128">
        <f t="shared" ref="F121:F129" si="28">SUM(C121:E121)</f>
        <v>0</v>
      </c>
      <c r="G121" s="15"/>
      <c r="H121" s="16">
        <f t="shared" ref="H121:H129" si="29">Q121+R121+S121</f>
        <v>0</v>
      </c>
      <c r="I121" s="16"/>
      <c r="J121" s="36">
        <f t="shared" ref="J121:J129" si="30">H121-(K121+L121+M121+N121+O121+P121)</f>
        <v>0</v>
      </c>
      <c r="K121" s="16"/>
      <c r="L121" s="16"/>
      <c r="M121" s="16"/>
      <c r="N121" s="16"/>
      <c r="O121" s="16"/>
      <c r="P121" s="16"/>
      <c r="Q121" s="16"/>
      <c r="R121" s="16"/>
      <c r="S121" s="16"/>
      <c r="T121" s="148">
        <f t="shared" ref="T121:T129" si="31">V121+W121+X121+Y121</f>
        <v>0</v>
      </c>
      <c r="U121" s="16"/>
      <c r="V121" s="16"/>
      <c r="W121" s="16"/>
      <c r="X121" s="16"/>
      <c r="Y121" s="16"/>
      <c r="Z121" s="148">
        <f t="shared" ref="Z121:Z129" si="32">AB121+AC121+AD121</f>
        <v>0</v>
      </c>
      <c r="AA121" s="16"/>
      <c r="AB121" s="16"/>
      <c r="AC121" s="16"/>
      <c r="AD121" s="16"/>
      <c r="AE121" s="148">
        <f t="shared" ref="AE121:AE129" si="33">AG121+AH121+AI121+AJ121</f>
        <v>0</v>
      </c>
      <c r="AF121" s="16"/>
      <c r="AG121" s="16"/>
      <c r="AH121" s="16"/>
      <c r="AI121" s="16"/>
      <c r="AJ121" s="16"/>
      <c r="AK121" s="15"/>
      <c r="AM121" s="259" t="str">
        <f t="shared" si="20"/>
        <v/>
      </c>
    </row>
    <row r="122" spans="1:39" ht="10.5" customHeight="1">
      <c r="A122" s="40" t="s">
        <v>222</v>
      </c>
      <c r="B122" s="41" t="s">
        <v>484</v>
      </c>
      <c r="C122" s="15"/>
      <c r="D122" s="15"/>
      <c r="E122" s="15"/>
      <c r="F122" s="128">
        <f t="shared" si="28"/>
        <v>0</v>
      </c>
      <c r="G122" s="15"/>
      <c r="H122" s="16">
        <f t="shared" si="29"/>
        <v>0</v>
      </c>
      <c r="I122" s="16"/>
      <c r="J122" s="36">
        <f t="shared" si="30"/>
        <v>0</v>
      </c>
      <c r="K122" s="16"/>
      <c r="L122" s="16"/>
      <c r="M122" s="16"/>
      <c r="N122" s="16"/>
      <c r="O122" s="16"/>
      <c r="P122" s="16"/>
      <c r="Q122" s="16"/>
      <c r="R122" s="16"/>
      <c r="S122" s="16"/>
      <c r="T122" s="148">
        <f t="shared" si="31"/>
        <v>0</v>
      </c>
      <c r="U122" s="16"/>
      <c r="V122" s="16"/>
      <c r="W122" s="16"/>
      <c r="X122" s="16"/>
      <c r="Y122" s="16"/>
      <c r="Z122" s="148">
        <f t="shared" si="32"/>
        <v>0</v>
      </c>
      <c r="AA122" s="16"/>
      <c r="AB122" s="16"/>
      <c r="AC122" s="16"/>
      <c r="AD122" s="16"/>
      <c r="AE122" s="148">
        <f t="shared" si="33"/>
        <v>0</v>
      </c>
      <c r="AF122" s="16"/>
      <c r="AG122" s="16"/>
      <c r="AH122" s="16"/>
      <c r="AI122" s="16"/>
      <c r="AJ122" s="16"/>
      <c r="AK122" s="15"/>
      <c r="AM122" s="259" t="str">
        <f t="shared" si="20"/>
        <v/>
      </c>
    </row>
    <row r="123" spans="1:39" ht="10.5" customHeight="1">
      <c r="A123" s="40" t="s">
        <v>223</v>
      </c>
      <c r="B123" s="41" t="s">
        <v>485</v>
      </c>
      <c r="C123" s="15"/>
      <c r="D123" s="15"/>
      <c r="E123" s="15"/>
      <c r="F123" s="128">
        <f t="shared" si="28"/>
        <v>0</v>
      </c>
      <c r="G123" s="15"/>
      <c r="H123" s="16">
        <f t="shared" si="29"/>
        <v>0</v>
      </c>
      <c r="I123" s="16"/>
      <c r="J123" s="36">
        <f t="shared" si="30"/>
        <v>0</v>
      </c>
      <c r="K123" s="16"/>
      <c r="L123" s="16"/>
      <c r="M123" s="16"/>
      <c r="N123" s="16"/>
      <c r="O123" s="16"/>
      <c r="P123" s="16"/>
      <c r="Q123" s="16"/>
      <c r="R123" s="16"/>
      <c r="S123" s="16"/>
      <c r="T123" s="148">
        <f t="shared" si="31"/>
        <v>0</v>
      </c>
      <c r="U123" s="16"/>
      <c r="V123" s="16"/>
      <c r="W123" s="16"/>
      <c r="X123" s="16"/>
      <c r="Y123" s="16"/>
      <c r="Z123" s="148">
        <f t="shared" si="32"/>
        <v>0</v>
      </c>
      <c r="AA123" s="16"/>
      <c r="AB123" s="16"/>
      <c r="AC123" s="16"/>
      <c r="AD123" s="16"/>
      <c r="AE123" s="148">
        <f t="shared" si="33"/>
        <v>0</v>
      </c>
      <c r="AF123" s="16"/>
      <c r="AG123" s="16"/>
      <c r="AH123" s="16"/>
      <c r="AI123" s="16"/>
      <c r="AJ123" s="16"/>
      <c r="AK123" s="15"/>
      <c r="AM123" s="259" t="str">
        <f t="shared" si="20"/>
        <v/>
      </c>
    </row>
    <row r="124" spans="1:39" ht="10.5" customHeight="1">
      <c r="A124" s="40" t="s">
        <v>360</v>
      </c>
      <c r="B124" s="41" t="s">
        <v>486</v>
      </c>
      <c r="C124" s="15"/>
      <c r="D124" s="15"/>
      <c r="E124" s="15"/>
      <c r="F124" s="128">
        <f t="shared" si="28"/>
        <v>0</v>
      </c>
      <c r="G124" s="15"/>
      <c r="H124" s="16">
        <f t="shared" si="29"/>
        <v>0</v>
      </c>
      <c r="I124" s="16"/>
      <c r="J124" s="36">
        <f t="shared" si="30"/>
        <v>0</v>
      </c>
      <c r="K124" s="16"/>
      <c r="L124" s="16"/>
      <c r="M124" s="16"/>
      <c r="N124" s="16"/>
      <c r="O124" s="16"/>
      <c r="P124" s="16"/>
      <c r="Q124" s="16"/>
      <c r="R124" s="16"/>
      <c r="S124" s="16"/>
      <c r="T124" s="148">
        <f t="shared" si="31"/>
        <v>0</v>
      </c>
      <c r="U124" s="16"/>
      <c r="V124" s="16"/>
      <c r="W124" s="16"/>
      <c r="X124" s="16"/>
      <c r="Y124" s="16"/>
      <c r="Z124" s="148">
        <f t="shared" si="32"/>
        <v>0</v>
      </c>
      <c r="AA124" s="16"/>
      <c r="AB124" s="16"/>
      <c r="AC124" s="16"/>
      <c r="AD124" s="16"/>
      <c r="AE124" s="148">
        <f t="shared" si="33"/>
        <v>0</v>
      </c>
      <c r="AF124" s="16"/>
      <c r="AG124" s="16"/>
      <c r="AH124" s="16"/>
      <c r="AI124" s="16"/>
      <c r="AJ124" s="16"/>
      <c r="AK124" s="15"/>
      <c r="AM124" s="259" t="str">
        <f t="shared" si="20"/>
        <v/>
      </c>
    </row>
    <row r="125" spans="1:39" ht="10.5" customHeight="1">
      <c r="A125" s="40" t="s">
        <v>362</v>
      </c>
      <c r="B125" s="41" t="s">
        <v>487</v>
      </c>
      <c r="C125" s="15"/>
      <c r="D125" s="15"/>
      <c r="E125" s="15"/>
      <c r="F125" s="128">
        <f t="shared" si="28"/>
        <v>0</v>
      </c>
      <c r="G125" s="15"/>
      <c r="H125" s="16">
        <f t="shared" si="29"/>
        <v>0</v>
      </c>
      <c r="I125" s="16"/>
      <c r="J125" s="36">
        <f t="shared" si="30"/>
        <v>0</v>
      </c>
      <c r="K125" s="16"/>
      <c r="L125" s="16"/>
      <c r="M125" s="16"/>
      <c r="N125" s="16"/>
      <c r="O125" s="16"/>
      <c r="P125" s="16"/>
      <c r="Q125" s="16"/>
      <c r="R125" s="16"/>
      <c r="S125" s="16"/>
      <c r="T125" s="148">
        <f t="shared" si="31"/>
        <v>0</v>
      </c>
      <c r="U125" s="16"/>
      <c r="V125" s="16"/>
      <c r="W125" s="16"/>
      <c r="X125" s="16"/>
      <c r="Y125" s="16"/>
      <c r="Z125" s="148">
        <f t="shared" si="32"/>
        <v>0</v>
      </c>
      <c r="AA125" s="16"/>
      <c r="AB125" s="16"/>
      <c r="AC125" s="16"/>
      <c r="AD125" s="16"/>
      <c r="AE125" s="148">
        <f t="shared" si="33"/>
        <v>0</v>
      </c>
      <c r="AF125" s="16"/>
      <c r="AG125" s="16"/>
      <c r="AH125" s="16"/>
      <c r="AI125" s="16"/>
      <c r="AJ125" s="16"/>
      <c r="AK125" s="15"/>
      <c r="AM125" s="259" t="str">
        <f t="shared" si="20"/>
        <v/>
      </c>
    </row>
    <row r="126" spans="1:39" ht="10.5" customHeight="1">
      <c r="A126" s="40" t="s">
        <v>364</v>
      </c>
      <c r="B126" s="41" t="s">
        <v>488</v>
      </c>
      <c r="C126" s="15"/>
      <c r="D126" s="15"/>
      <c r="E126" s="15"/>
      <c r="F126" s="128">
        <f t="shared" si="28"/>
        <v>0</v>
      </c>
      <c r="G126" s="15"/>
      <c r="H126" s="16">
        <f t="shared" si="29"/>
        <v>0</v>
      </c>
      <c r="I126" s="16"/>
      <c r="J126" s="36">
        <f t="shared" si="30"/>
        <v>0</v>
      </c>
      <c r="K126" s="16"/>
      <c r="L126" s="16"/>
      <c r="M126" s="16"/>
      <c r="N126" s="16"/>
      <c r="O126" s="16"/>
      <c r="P126" s="16"/>
      <c r="Q126" s="16"/>
      <c r="R126" s="16"/>
      <c r="S126" s="16"/>
      <c r="T126" s="148">
        <f t="shared" si="31"/>
        <v>0</v>
      </c>
      <c r="U126" s="16"/>
      <c r="V126" s="16"/>
      <c r="W126" s="16"/>
      <c r="X126" s="16"/>
      <c r="Y126" s="16"/>
      <c r="Z126" s="148">
        <f t="shared" si="32"/>
        <v>0</v>
      </c>
      <c r="AA126" s="16"/>
      <c r="AB126" s="16"/>
      <c r="AC126" s="16"/>
      <c r="AD126" s="16"/>
      <c r="AE126" s="148">
        <f t="shared" si="33"/>
        <v>0</v>
      </c>
      <c r="AF126" s="16"/>
      <c r="AG126" s="16"/>
      <c r="AH126" s="16"/>
      <c r="AI126" s="16"/>
      <c r="AJ126" s="16"/>
      <c r="AK126" s="15"/>
      <c r="AM126" s="259" t="str">
        <f t="shared" si="20"/>
        <v/>
      </c>
    </row>
    <row r="127" spans="1:39" ht="10.5" customHeight="1">
      <c r="A127" s="40" t="s">
        <v>365</v>
      </c>
      <c r="B127" s="41" t="s">
        <v>489</v>
      </c>
      <c r="C127" s="15"/>
      <c r="D127" s="15"/>
      <c r="E127" s="15"/>
      <c r="F127" s="128">
        <f t="shared" si="28"/>
        <v>0</v>
      </c>
      <c r="G127" s="15"/>
      <c r="H127" s="16">
        <f t="shared" si="29"/>
        <v>0</v>
      </c>
      <c r="I127" s="16"/>
      <c r="J127" s="36">
        <f t="shared" si="30"/>
        <v>0</v>
      </c>
      <c r="K127" s="16"/>
      <c r="L127" s="16"/>
      <c r="M127" s="16"/>
      <c r="N127" s="16"/>
      <c r="O127" s="16"/>
      <c r="P127" s="16"/>
      <c r="Q127" s="16"/>
      <c r="R127" s="16"/>
      <c r="S127" s="16"/>
      <c r="T127" s="148">
        <f t="shared" si="31"/>
        <v>0</v>
      </c>
      <c r="U127" s="16"/>
      <c r="V127" s="16"/>
      <c r="W127" s="16"/>
      <c r="X127" s="16"/>
      <c r="Y127" s="16"/>
      <c r="Z127" s="148">
        <f t="shared" si="32"/>
        <v>0</v>
      </c>
      <c r="AA127" s="16"/>
      <c r="AB127" s="16"/>
      <c r="AC127" s="16"/>
      <c r="AD127" s="16"/>
      <c r="AE127" s="148">
        <f t="shared" si="33"/>
        <v>0</v>
      </c>
      <c r="AF127" s="16"/>
      <c r="AG127" s="16"/>
      <c r="AH127" s="16"/>
      <c r="AI127" s="16"/>
      <c r="AJ127" s="16"/>
      <c r="AK127" s="15"/>
      <c r="AM127" s="259" t="str">
        <f t="shared" si="20"/>
        <v/>
      </c>
    </row>
    <row r="128" spans="1:39" ht="10.5" customHeight="1">
      <c r="A128" s="40" t="s">
        <v>366</v>
      </c>
      <c r="B128" s="41" t="s">
        <v>490</v>
      </c>
      <c r="C128" s="15"/>
      <c r="D128" s="15"/>
      <c r="E128" s="15"/>
      <c r="F128" s="128">
        <f t="shared" si="28"/>
        <v>0</v>
      </c>
      <c r="G128" s="15"/>
      <c r="H128" s="16">
        <f t="shared" si="29"/>
        <v>0</v>
      </c>
      <c r="I128" s="16"/>
      <c r="J128" s="36">
        <f t="shared" si="30"/>
        <v>0</v>
      </c>
      <c r="K128" s="16"/>
      <c r="L128" s="16"/>
      <c r="M128" s="16"/>
      <c r="N128" s="16"/>
      <c r="O128" s="16"/>
      <c r="P128" s="16"/>
      <c r="Q128" s="16"/>
      <c r="R128" s="16"/>
      <c r="S128" s="16"/>
      <c r="T128" s="148">
        <f t="shared" si="31"/>
        <v>0</v>
      </c>
      <c r="U128" s="16"/>
      <c r="V128" s="16"/>
      <c r="W128" s="16"/>
      <c r="X128" s="16"/>
      <c r="Y128" s="16"/>
      <c r="Z128" s="148">
        <f t="shared" si="32"/>
        <v>0</v>
      </c>
      <c r="AA128" s="16"/>
      <c r="AB128" s="16"/>
      <c r="AC128" s="16"/>
      <c r="AD128" s="16"/>
      <c r="AE128" s="148">
        <f t="shared" si="33"/>
        <v>0</v>
      </c>
      <c r="AF128" s="16"/>
      <c r="AG128" s="16"/>
      <c r="AH128" s="16"/>
      <c r="AI128" s="16"/>
      <c r="AJ128" s="16"/>
      <c r="AK128" s="15"/>
      <c r="AM128" s="259" t="str">
        <f t="shared" si="20"/>
        <v/>
      </c>
    </row>
    <row r="129" spans="1:39" ht="10.5" customHeight="1">
      <c r="A129" s="40" t="s">
        <v>395</v>
      </c>
      <c r="B129" s="41" t="s">
        <v>491</v>
      </c>
      <c r="C129" s="15"/>
      <c r="D129" s="15"/>
      <c r="E129" s="15"/>
      <c r="F129" s="128">
        <f t="shared" si="28"/>
        <v>0</v>
      </c>
      <c r="G129" s="15"/>
      <c r="H129" s="16">
        <f t="shared" si="29"/>
        <v>0</v>
      </c>
      <c r="I129" s="16"/>
      <c r="J129" s="36">
        <f t="shared" si="30"/>
        <v>0</v>
      </c>
      <c r="K129" s="16"/>
      <c r="L129" s="16"/>
      <c r="M129" s="16"/>
      <c r="N129" s="16"/>
      <c r="O129" s="16"/>
      <c r="P129" s="16"/>
      <c r="Q129" s="16"/>
      <c r="R129" s="16"/>
      <c r="S129" s="16"/>
      <c r="T129" s="148">
        <f t="shared" si="31"/>
        <v>0</v>
      </c>
      <c r="U129" s="16"/>
      <c r="V129" s="16"/>
      <c r="W129" s="16"/>
      <c r="X129" s="16"/>
      <c r="Y129" s="16"/>
      <c r="Z129" s="148">
        <f t="shared" si="32"/>
        <v>0</v>
      </c>
      <c r="AA129" s="16"/>
      <c r="AB129" s="16"/>
      <c r="AC129" s="16"/>
      <c r="AD129" s="16"/>
      <c r="AE129" s="148">
        <f t="shared" si="33"/>
        <v>0</v>
      </c>
      <c r="AF129" s="16"/>
      <c r="AG129" s="16"/>
      <c r="AH129" s="16"/>
      <c r="AI129" s="16"/>
      <c r="AJ129" s="16"/>
      <c r="AK129" s="15"/>
      <c r="AM129" s="259" t="str">
        <f t="shared" si="20"/>
        <v/>
      </c>
    </row>
    <row r="130" spans="1:39" ht="10.5" customHeight="1">
      <c r="A130" s="40"/>
      <c r="B130" s="42" t="s">
        <v>492</v>
      </c>
      <c r="C130" s="50">
        <f t="shared" ref="C130:AK130" si="34">SUM(C121:C129)</f>
        <v>0</v>
      </c>
      <c r="D130" s="50">
        <f t="shared" si="34"/>
        <v>0</v>
      </c>
      <c r="E130" s="50">
        <f t="shared" si="34"/>
        <v>0</v>
      </c>
      <c r="F130" s="50">
        <f t="shared" si="34"/>
        <v>0</v>
      </c>
      <c r="G130" s="50">
        <f t="shared" si="34"/>
        <v>0</v>
      </c>
      <c r="H130" s="50">
        <f t="shared" si="34"/>
        <v>0</v>
      </c>
      <c r="I130" s="50">
        <f t="shared" si="34"/>
        <v>0</v>
      </c>
      <c r="J130" s="50">
        <f t="shared" si="34"/>
        <v>0</v>
      </c>
      <c r="K130" s="50">
        <f t="shared" si="34"/>
        <v>0</v>
      </c>
      <c r="L130" s="50">
        <f t="shared" si="34"/>
        <v>0</v>
      </c>
      <c r="M130" s="50">
        <f t="shared" si="34"/>
        <v>0</v>
      </c>
      <c r="N130" s="50">
        <f t="shared" si="34"/>
        <v>0</v>
      </c>
      <c r="O130" s="50">
        <f t="shared" si="34"/>
        <v>0</v>
      </c>
      <c r="P130" s="50">
        <f t="shared" si="34"/>
        <v>0</v>
      </c>
      <c r="Q130" s="50">
        <f>SUM(Q121:Q129)</f>
        <v>0</v>
      </c>
      <c r="R130" s="50">
        <f t="shared" ref="R130:AJ130" si="35">SUM(R121:R129)</f>
        <v>0</v>
      </c>
      <c r="S130" s="50">
        <f t="shared" si="35"/>
        <v>0</v>
      </c>
      <c r="T130" s="50">
        <f t="shared" si="35"/>
        <v>0</v>
      </c>
      <c r="U130" s="50">
        <f t="shared" si="35"/>
        <v>0</v>
      </c>
      <c r="V130" s="50">
        <f t="shared" si="35"/>
        <v>0</v>
      </c>
      <c r="W130" s="50">
        <f t="shared" si="35"/>
        <v>0</v>
      </c>
      <c r="X130" s="50">
        <f t="shared" si="35"/>
        <v>0</v>
      </c>
      <c r="Y130" s="50">
        <f t="shared" si="35"/>
        <v>0</v>
      </c>
      <c r="Z130" s="50">
        <f t="shared" si="35"/>
        <v>0</v>
      </c>
      <c r="AA130" s="50">
        <f t="shared" si="35"/>
        <v>0</v>
      </c>
      <c r="AB130" s="50">
        <f t="shared" si="35"/>
        <v>0</v>
      </c>
      <c r="AC130" s="50">
        <f t="shared" si="35"/>
        <v>0</v>
      </c>
      <c r="AD130" s="50">
        <f t="shared" si="35"/>
        <v>0</v>
      </c>
      <c r="AE130" s="50">
        <f t="shared" si="35"/>
        <v>0</v>
      </c>
      <c r="AF130" s="50">
        <f t="shared" si="35"/>
        <v>0</v>
      </c>
      <c r="AG130" s="50">
        <f t="shared" si="35"/>
        <v>0</v>
      </c>
      <c r="AH130" s="50">
        <f t="shared" si="35"/>
        <v>0</v>
      </c>
      <c r="AI130" s="50">
        <f t="shared" si="35"/>
        <v>0</v>
      </c>
      <c r="AJ130" s="50">
        <f t="shared" si="35"/>
        <v>0</v>
      </c>
      <c r="AK130" s="50">
        <f t="shared" si="34"/>
        <v>0</v>
      </c>
      <c r="AM130" s="259"/>
    </row>
    <row r="131" spans="1:39" ht="10.5" customHeight="1">
      <c r="A131" s="43"/>
      <c r="B131" s="44" t="s">
        <v>493</v>
      </c>
      <c r="C131" s="51"/>
      <c r="D131" s="51"/>
      <c r="E131" s="51"/>
      <c r="F131" s="51"/>
      <c r="G131" s="51"/>
      <c r="H131" s="37"/>
      <c r="I131" s="52"/>
      <c r="J131" s="37"/>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c r="AI131" s="51"/>
      <c r="AJ131" s="51"/>
      <c r="AK131" s="53"/>
      <c r="AM131" s="259"/>
    </row>
    <row r="132" spans="1:39" ht="10.5" customHeight="1">
      <c r="A132" s="40" t="s">
        <v>221</v>
      </c>
      <c r="B132" s="231" t="s">
        <v>494</v>
      </c>
      <c r="C132" s="15"/>
      <c r="D132" s="15"/>
      <c r="E132" s="15"/>
      <c r="F132" s="128">
        <f t="shared" ref="F132:F136" si="36">SUM(C132:E132)</f>
        <v>0</v>
      </c>
      <c r="G132" s="15"/>
      <c r="H132" s="16">
        <f t="shared" ref="H132:H136" si="37">Q132+R132+S132</f>
        <v>0</v>
      </c>
      <c r="I132" s="16"/>
      <c r="J132" s="36">
        <f t="shared" ref="J132:J136" si="38">H132-(K132+L132+M132+N132+O132+P132)</f>
        <v>0</v>
      </c>
      <c r="K132" s="16"/>
      <c r="L132" s="16"/>
      <c r="M132" s="16"/>
      <c r="N132" s="16"/>
      <c r="O132" s="16"/>
      <c r="P132" s="16"/>
      <c r="Q132" s="16"/>
      <c r="R132" s="16"/>
      <c r="S132" s="16"/>
      <c r="T132" s="148">
        <f t="shared" ref="T132:T136" si="39">V132+W132+X132+Y132</f>
        <v>0</v>
      </c>
      <c r="U132" s="16"/>
      <c r="V132" s="16"/>
      <c r="W132" s="16"/>
      <c r="X132" s="16"/>
      <c r="Y132" s="16"/>
      <c r="Z132" s="148">
        <f t="shared" ref="Z132:Z136" si="40">AB132+AC132+AD132</f>
        <v>0</v>
      </c>
      <c r="AA132" s="16"/>
      <c r="AB132" s="16"/>
      <c r="AC132" s="16"/>
      <c r="AD132" s="16"/>
      <c r="AE132" s="148">
        <f t="shared" ref="AE132:AE136" si="41">AG132+AH132+AI132+AJ132</f>
        <v>0</v>
      </c>
      <c r="AF132" s="16"/>
      <c r="AG132" s="16"/>
      <c r="AH132" s="16"/>
      <c r="AI132" s="16"/>
      <c r="AJ132" s="16"/>
      <c r="AK132" s="15"/>
      <c r="AM132" s="259" t="str">
        <f t="shared" si="20"/>
        <v/>
      </c>
    </row>
    <row r="133" spans="1:39" ht="10.5" customHeight="1">
      <c r="A133" s="40" t="s">
        <v>222</v>
      </c>
      <c r="B133" s="231" t="s">
        <v>495</v>
      </c>
      <c r="C133" s="15"/>
      <c r="D133" s="15"/>
      <c r="E133" s="15"/>
      <c r="F133" s="128">
        <f t="shared" si="36"/>
        <v>0</v>
      </c>
      <c r="G133" s="15"/>
      <c r="H133" s="16">
        <f t="shared" si="37"/>
        <v>0</v>
      </c>
      <c r="I133" s="16"/>
      <c r="J133" s="36">
        <f t="shared" si="38"/>
        <v>0</v>
      </c>
      <c r="K133" s="16"/>
      <c r="L133" s="16"/>
      <c r="M133" s="16"/>
      <c r="N133" s="16"/>
      <c r="O133" s="16"/>
      <c r="P133" s="16"/>
      <c r="Q133" s="16"/>
      <c r="R133" s="16"/>
      <c r="S133" s="16"/>
      <c r="T133" s="148">
        <f t="shared" si="39"/>
        <v>0</v>
      </c>
      <c r="U133" s="16"/>
      <c r="V133" s="16"/>
      <c r="W133" s="16"/>
      <c r="X133" s="16"/>
      <c r="Y133" s="16"/>
      <c r="Z133" s="148">
        <f t="shared" si="40"/>
        <v>0</v>
      </c>
      <c r="AA133" s="16"/>
      <c r="AB133" s="16"/>
      <c r="AC133" s="16"/>
      <c r="AD133" s="16"/>
      <c r="AE133" s="148">
        <f t="shared" si="41"/>
        <v>0</v>
      </c>
      <c r="AF133" s="16"/>
      <c r="AG133" s="16"/>
      <c r="AH133" s="16"/>
      <c r="AI133" s="16"/>
      <c r="AJ133" s="16"/>
      <c r="AK133" s="15"/>
      <c r="AM133" s="259" t="str">
        <f t="shared" si="20"/>
        <v/>
      </c>
    </row>
    <row r="134" spans="1:39" ht="10.5" customHeight="1">
      <c r="A134" s="40" t="s">
        <v>223</v>
      </c>
      <c r="B134" s="231" t="s">
        <v>496</v>
      </c>
      <c r="C134" s="15"/>
      <c r="D134" s="15"/>
      <c r="E134" s="15"/>
      <c r="F134" s="128">
        <f t="shared" si="36"/>
        <v>0</v>
      </c>
      <c r="G134" s="15"/>
      <c r="H134" s="16">
        <f t="shared" si="37"/>
        <v>0</v>
      </c>
      <c r="I134" s="16"/>
      <c r="J134" s="36">
        <f t="shared" si="38"/>
        <v>0</v>
      </c>
      <c r="K134" s="16"/>
      <c r="L134" s="16"/>
      <c r="M134" s="16"/>
      <c r="N134" s="16"/>
      <c r="O134" s="16"/>
      <c r="P134" s="16"/>
      <c r="Q134" s="16"/>
      <c r="R134" s="16"/>
      <c r="S134" s="16"/>
      <c r="T134" s="148">
        <f t="shared" si="39"/>
        <v>0</v>
      </c>
      <c r="U134" s="16"/>
      <c r="V134" s="16"/>
      <c r="W134" s="16"/>
      <c r="X134" s="16"/>
      <c r="Y134" s="16"/>
      <c r="Z134" s="148">
        <f t="shared" si="40"/>
        <v>0</v>
      </c>
      <c r="AA134" s="16"/>
      <c r="AB134" s="16"/>
      <c r="AC134" s="16"/>
      <c r="AD134" s="16"/>
      <c r="AE134" s="148">
        <f t="shared" si="41"/>
        <v>0</v>
      </c>
      <c r="AF134" s="16"/>
      <c r="AG134" s="16"/>
      <c r="AH134" s="16"/>
      <c r="AI134" s="16"/>
      <c r="AJ134" s="16"/>
      <c r="AK134" s="15"/>
      <c r="AM134" s="259" t="str">
        <f t="shared" si="20"/>
        <v/>
      </c>
    </row>
    <row r="135" spans="1:39" ht="10.5" customHeight="1">
      <c r="A135" s="40" t="s">
        <v>360</v>
      </c>
      <c r="B135" s="231" t="s">
        <v>497</v>
      </c>
      <c r="C135" s="15"/>
      <c r="D135" s="15"/>
      <c r="E135" s="15"/>
      <c r="F135" s="128">
        <f t="shared" si="36"/>
        <v>0</v>
      </c>
      <c r="G135" s="15"/>
      <c r="H135" s="16">
        <f t="shared" si="37"/>
        <v>0</v>
      </c>
      <c r="I135" s="16"/>
      <c r="J135" s="36">
        <f t="shared" si="38"/>
        <v>0</v>
      </c>
      <c r="K135" s="16"/>
      <c r="L135" s="16"/>
      <c r="M135" s="16"/>
      <c r="N135" s="16"/>
      <c r="O135" s="16"/>
      <c r="P135" s="16"/>
      <c r="Q135" s="16"/>
      <c r="R135" s="16"/>
      <c r="S135" s="16"/>
      <c r="T135" s="148">
        <f t="shared" si="39"/>
        <v>0</v>
      </c>
      <c r="U135" s="16"/>
      <c r="V135" s="16"/>
      <c r="W135" s="16"/>
      <c r="X135" s="16"/>
      <c r="Y135" s="16"/>
      <c r="Z135" s="148">
        <f t="shared" si="40"/>
        <v>0</v>
      </c>
      <c r="AA135" s="16"/>
      <c r="AB135" s="16"/>
      <c r="AC135" s="16"/>
      <c r="AD135" s="16"/>
      <c r="AE135" s="148">
        <f t="shared" si="41"/>
        <v>0</v>
      </c>
      <c r="AF135" s="16"/>
      <c r="AG135" s="16"/>
      <c r="AH135" s="16"/>
      <c r="AI135" s="16"/>
      <c r="AJ135" s="16"/>
      <c r="AK135" s="15"/>
      <c r="AM135" s="259" t="str">
        <f t="shared" si="20"/>
        <v/>
      </c>
    </row>
    <row r="136" spans="1:39" ht="33.75" customHeight="1">
      <c r="A136" s="40" t="s">
        <v>362</v>
      </c>
      <c r="B136" s="231" t="s">
        <v>498</v>
      </c>
      <c r="C136" s="15"/>
      <c r="D136" s="15"/>
      <c r="E136" s="15"/>
      <c r="F136" s="128">
        <f t="shared" si="36"/>
        <v>0</v>
      </c>
      <c r="G136" s="15"/>
      <c r="H136" s="16">
        <f t="shared" si="37"/>
        <v>0</v>
      </c>
      <c r="I136" s="16"/>
      <c r="J136" s="36">
        <f t="shared" si="38"/>
        <v>0</v>
      </c>
      <c r="K136" s="16"/>
      <c r="L136" s="16"/>
      <c r="M136" s="16"/>
      <c r="N136" s="16"/>
      <c r="O136" s="16"/>
      <c r="P136" s="16"/>
      <c r="Q136" s="16"/>
      <c r="R136" s="16"/>
      <c r="S136" s="16"/>
      <c r="T136" s="148">
        <f t="shared" si="39"/>
        <v>0</v>
      </c>
      <c r="U136" s="16"/>
      <c r="V136" s="16"/>
      <c r="W136" s="16"/>
      <c r="X136" s="16"/>
      <c r="Y136" s="16"/>
      <c r="Z136" s="148">
        <f t="shared" si="40"/>
        <v>0</v>
      </c>
      <c r="AA136" s="16"/>
      <c r="AB136" s="16"/>
      <c r="AC136" s="16"/>
      <c r="AD136" s="16"/>
      <c r="AE136" s="148">
        <f t="shared" si="41"/>
        <v>0</v>
      </c>
      <c r="AF136" s="16"/>
      <c r="AG136" s="16"/>
      <c r="AH136" s="16"/>
      <c r="AI136" s="16"/>
      <c r="AJ136" s="16"/>
      <c r="AK136" s="15"/>
      <c r="AM136" s="259" t="str">
        <f t="shared" si="20"/>
        <v/>
      </c>
    </row>
    <row r="137" spans="1:39" ht="10.5" customHeight="1">
      <c r="A137" s="40"/>
      <c r="B137" s="42" t="s">
        <v>499</v>
      </c>
      <c r="C137" s="50">
        <f t="shared" ref="C137:AK137" si="42">SUM(C132:C136)</f>
        <v>0</v>
      </c>
      <c r="D137" s="50">
        <f t="shared" si="42"/>
        <v>0</v>
      </c>
      <c r="E137" s="50">
        <f t="shared" si="42"/>
        <v>0</v>
      </c>
      <c r="F137" s="50">
        <f t="shared" si="42"/>
        <v>0</v>
      </c>
      <c r="G137" s="50">
        <f>SUM(G132:G136)</f>
        <v>0</v>
      </c>
      <c r="H137" s="50">
        <f t="shared" si="42"/>
        <v>0</v>
      </c>
      <c r="I137" s="50">
        <f t="shared" si="42"/>
        <v>0</v>
      </c>
      <c r="J137" s="50">
        <f t="shared" si="42"/>
        <v>0</v>
      </c>
      <c r="K137" s="50">
        <f t="shared" si="42"/>
        <v>0</v>
      </c>
      <c r="L137" s="50">
        <f t="shared" si="42"/>
        <v>0</v>
      </c>
      <c r="M137" s="50">
        <f t="shared" si="42"/>
        <v>0</v>
      </c>
      <c r="N137" s="50">
        <f t="shared" si="42"/>
        <v>0</v>
      </c>
      <c r="O137" s="50">
        <f t="shared" si="42"/>
        <v>0</v>
      </c>
      <c r="P137" s="50">
        <f t="shared" si="42"/>
        <v>0</v>
      </c>
      <c r="Q137" s="50">
        <f t="shared" si="42"/>
        <v>0</v>
      </c>
      <c r="R137" s="50">
        <f t="shared" si="42"/>
        <v>0</v>
      </c>
      <c r="S137" s="50">
        <f t="shared" si="42"/>
        <v>0</v>
      </c>
      <c r="T137" s="50">
        <f t="shared" si="42"/>
        <v>0</v>
      </c>
      <c r="U137" s="50">
        <f t="shared" si="42"/>
        <v>0</v>
      </c>
      <c r="V137" s="50">
        <f t="shared" si="42"/>
        <v>0</v>
      </c>
      <c r="W137" s="50">
        <f t="shared" si="42"/>
        <v>0</v>
      </c>
      <c r="X137" s="50">
        <f t="shared" si="42"/>
        <v>0</v>
      </c>
      <c r="Y137" s="50">
        <f t="shared" si="42"/>
        <v>0</v>
      </c>
      <c r="Z137" s="50">
        <f t="shared" si="42"/>
        <v>0</v>
      </c>
      <c r="AA137" s="50">
        <f t="shared" si="42"/>
        <v>0</v>
      </c>
      <c r="AB137" s="50">
        <f t="shared" si="42"/>
        <v>0</v>
      </c>
      <c r="AC137" s="50">
        <f t="shared" si="42"/>
        <v>0</v>
      </c>
      <c r="AD137" s="50">
        <f t="shared" si="42"/>
        <v>0</v>
      </c>
      <c r="AE137" s="50">
        <f t="shared" si="42"/>
        <v>0</v>
      </c>
      <c r="AF137" s="50">
        <f t="shared" si="42"/>
        <v>0</v>
      </c>
      <c r="AG137" s="50">
        <f t="shared" si="42"/>
        <v>0</v>
      </c>
      <c r="AH137" s="50">
        <f t="shared" si="42"/>
        <v>0</v>
      </c>
      <c r="AI137" s="50">
        <f t="shared" si="42"/>
        <v>0</v>
      </c>
      <c r="AJ137" s="50">
        <f t="shared" si="42"/>
        <v>0</v>
      </c>
      <c r="AK137" s="50">
        <f t="shared" si="42"/>
        <v>0</v>
      </c>
      <c r="AM137" s="259"/>
    </row>
    <row r="138" spans="1:39" ht="10.5" customHeight="1">
      <c r="A138" s="43"/>
      <c r="B138" s="44" t="s">
        <v>152</v>
      </c>
      <c r="C138" s="51"/>
      <c r="D138" s="51"/>
      <c r="E138" s="51"/>
      <c r="F138" s="51"/>
      <c r="G138" s="51"/>
      <c r="H138" s="37"/>
      <c r="I138" s="52"/>
      <c r="J138" s="37"/>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c r="AI138" s="51"/>
      <c r="AJ138" s="51"/>
      <c r="AK138" s="53"/>
      <c r="AM138" s="259"/>
    </row>
    <row r="139" spans="1:39" ht="10.5" customHeight="1">
      <c r="A139" s="40" t="s">
        <v>221</v>
      </c>
      <c r="B139" s="41" t="s">
        <v>153</v>
      </c>
      <c r="C139" s="15">
        <v>2</v>
      </c>
      <c r="D139" s="15">
        <v>8</v>
      </c>
      <c r="E139" s="15">
        <v>70</v>
      </c>
      <c r="F139" s="128">
        <f t="shared" ref="F139:F142" si="43">SUM(C139:E139)</f>
        <v>80</v>
      </c>
      <c r="G139" s="15">
        <v>13</v>
      </c>
      <c r="H139" s="16">
        <f t="shared" ref="H139:H142" si="44">Q139+R139+S139</f>
        <v>0</v>
      </c>
      <c r="I139" s="16"/>
      <c r="J139" s="36">
        <f t="shared" ref="J139:J141" si="45">H139-(K139+L139+M139+N139+O139+P139)</f>
        <v>0</v>
      </c>
      <c r="K139" s="16"/>
      <c r="L139" s="16"/>
      <c r="M139" s="16"/>
      <c r="N139" s="16"/>
      <c r="O139" s="16"/>
      <c r="P139" s="16"/>
      <c r="Q139" s="16"/>
      <c r="R139" s="16"/>
      <c r="S139" s="16"/>
      <c r="T139" s="148">
        <f t="shared" ref="T139:T142" si="46">V139+W139+X139+Y139</f>
        <v>0</v>
      </c>
      <c r="U139" s="16"/>
      <c r="V139" s="16"/>
      <c r="W139" s="16"/>
      <c r="X139" s="16"/>
      <c r="Y139" s="16"/>
      <c r="Z139" s="148">
        <v>1</v>
      </c>
      <c r="AA139" s="16"/>
      <c r="AB139" s="16">
        <v>1</v>
      </c>
      <c r="AC139" s="16"/>
      <c r="AD139" s="16"/>
      <c r="AE139" s="148">
        <f t="shared" ref="AE139:AE142" si="47">AG139+AH139+AI139+AJ139</f>
        <v>0</v>
      </c>
      <c r="AF139" s="16"/>
      <c r="AG139" s="16"/>
      <c r="AH139" s="16"/>
      <c r="AI139" s="16"/>
      <c r="AJ139" s="16"/>
      <c r="AK139" s="16"/>
      <c r="AM139" s="259" t="str">
        <f t="shared" ref="AM139:AM142" si="48">IF(G139&gt;F139,"Klaida! Negali būti moterų daugiau nei iš viso sportuojančiųjų!",IF(I139&gt;H139,"Klaida! Negali būti moterų daugiau nei iš viso trenerių!",IF(K139+L139+M139+N139+O139+P139&gt;H139,"Klaida! Negali būti kategorijų daugiau negu trenerių!",IF(K139+L139+M139+N139+O139+P139&gt;H139,"Klaida! Negali būti kategorijų daugiau negu trenerių!",IF(Q139+S139&gt;H139,"Klaida! Negali būti išsilavinimų arba veklos leidimų daugiau negu trenerių!","")))))</f>
        <v/>
      </c>
    </row>
    <row r="140" spans="1:39" ht="10.5" customHeight="1">
      <c r="A140" s="40" t="s">
        <v>222</v>
      </c>
      <c r="B140" s="41" t="s">
        <v>154</v>
      </c>
      <c r="C140" s="15"/>
      <c r="D140" s="15"/>
      <c r="E140" s="15"/>
      <c r="F140" s="128">
        <f t="shared" si="43"/>
        <v>0</v>
      </c>
      <c r="G140" s="15"/>
      <c r="H140" s="16">
        <f t="shared" si="44"/>
        <v>0</v>
      </c>
      <c r="I140" s="16"/>
      <c r="J140" s="36">
        <f t="shared" si="45"/>
        <v>0</v>
      </c>
      <c r="K140" s="16"/>
      <c r="L140" s="16"/>
      <c r="M140" s="16"/>
      <c r="N140" s="16"/>
      <c r="O140" s="16"/>
      <c r="P140" s="16"/>
      <c r="Q140" s="16"/>
      <c r="R140" s="16"/>
      <c r="S140" s="16"/>
      <c r="T140" s="148">
        <f t="shared" si="46"/>
        <v>0</v>
      </c>
      <c r="U140" s="16"/>
      <c r="V140" s="16"/>
      <c r="W140" s="16"/>
      <c r="X140" s="16"/>
      <c r="Y140" s="16"/>
      <c r="Z140" s="148">
        <f t="shared" ref="Z140:Z142" si="49">AB140+AC140+AD140</f>
        <v>0</v>
      </c>
      <c r="AA140" s="16"/>
      <c r="AB140" s="16"/>
      <c r="AC140" s="16"/>
      <c r="AD140" s="16"/>
      <c r="AE140" s="148">
        <f t="shared" si="47"/>
        <v>0</v>
      </c>
      <c r="AF140" s="16"/>
      <c r="AG140" s="16"/>
      <c r="AH140" s="16"/>
      <c r="AI140" s="16"/>
      <c r="AJ140" s="16"/>
      <c r="AK140" s="16"/>
      <c r="AM140" s="259" t="str">
        <f t="shared" si="48"/>
        <v/>
      </c>
    </row>
    <row r="141" spans="1:39" ht="10.5" customHeight="1">
      <c r="A141" s="40" t="s">
        <v>223</v>
      </c>
      <c r="B141" s="41" t="s">
        <v>155</v>
      </c>
      <c r="C141" s="15"/>
      <c r="D141" s="15"/>
      <c r="E141" s="15"/>
      <c r="F141" s="128">
        <f t="shared" si="43"/>
        <v>0</v>
      </c>
      <c r="G141" s="15"/>
      <c r="H141" s="16">
        <f t="shared" si="44"/>
        <v>0</v>
      </c>
      <c r="I141" s="16"/>
      <c r="J141" s="36">
        <f t="shared" si="45"/>
        <v>0</v>
      </c>
      <c r="K141" s="16"/>
      <c r="L141" s="16"/>
      <c r="M141" s="16"/>
      <c r="N141" s="16"/>
      <c r="O141" s="16"/>
      <c r="P141" s="16"/>
      <c r="Q141" s="16"/>
      <c r="R141" s="16"/>
      <c r="S141" s="16"/>
      <c r="T141" s="148">
        <f t="shared" si="46"/>
        <v>0</v>
      </c>
      <c r="U141" s="16"/>
      <c r="V141" s="16"/>
      <c r="W141" s="16"/>
      <c r="X141" s="16"/>
      <c r="Y141" s="16"/>
      <c r="Z141" s="148">
        <f t="shared" si="49"/>
        <v>0</v>
      </c>
      <c r="AA141" s="16"/>
      <c r="AB141" s="16"/>
      <c r="AC141" s="16"/>
      <c r="AD141" s="16"/>
      <c r="AE141" s="148">
        <f t="shared" si="47"/>
        <v>0</v>
      </c>
      <c r="AF141" s="16"/>
      <c r="AG141" s="16"/>
      <c r="AH141" s="16"/>
      <c r="AI141" s="16"/>
      <c r="AJ141" s="16"/>
      <c r="AK141" s="16"/>
      <c r="AM141" s="259" t="str">
        <f t="shared" si="48"/>
        <v/>
      </c>
    </row>
    <row r="142" spans="1:39" ht="10.5" customHeight="1">
      <c r="A142" s="40" t="s">
        <v>360</v>
      </c>
      <c r="B142" s="41" t="s">
        <v>156</v>
      </c>
      <c r="C142" s="15"/>
      <c r="D142" s="15"/>
      <c r="E142" s="15"/>
      <c r="F142" s="128">
        <f t="shared" si="43"/>
        <v>0</v>
      </c>
      <c r="G142" s="15"/>
      <c r="H142" s="16">
        <f t="shared" si="44"/>
        <v>0</v>
      </c>
      <c r="I142" s="16"/>
      <c r="J142" s="36">
        <f>H142-(K142+L142+M142+N142+O142+P142)</f>
        <v>0</v>
      </c>
      <c r="K142" s="16"/>
      <c r="L142" s="16"/>
      <c r="M142" s="16"/>
      <c r="N142" s="16"/>
      <c r="O142" s="16"/>
      <c r="P142" s="16"/>
      <c r="Q142" s="16"/>
      <c r="R142" s="16"/>
      <c r="S142" s="16"/>
      <c r="T142" s="148">
        <f t="shared" si="46"/>
        <v>0</v>
      </c>
      <c r="U142" s="16"/>
      <c r="V142" s="16"/>
      <c r="W142" s="16"/>
      <c r="X142" s="16"/>
      <c r="Y142" s="16"/>
      <c r="Z142" s="148">
        <f t="shared" si="49"/>
        <v>0</v>
      </c>
      <c r="AA142" s="16"/>
      <c r="AB142" s="16"/>
      <c r="AC142" s="16"/>
      <c r="AD142" s="16"/>
      <c r="AE142" s="148">
        <f t="shared" si="47"/>
        <v>0</v>
      </c>
      <c r="AF142" s="16"/>
      <c r="AG142" s="16"/>
      <c r="AH142" s="16"/>
      <c r="AI142" s="16"/>
      <c r="AJ142" s="16"/>
      <c r="AK142" s="16"/>
      <c r="AM142" s="259" t="str">
        <f t="shared" si="48"/>
        <v/>
      </c>
    </row>
    <row r="143" spans="1:39" ht="10.5" customHeight="1">
      <c r="A143" s="40"/>
      <c r="B143" s="42" t="s">
        <v>157</v>
      </c>
      <c r="C143" s="50">
        <f>SUM(C139:C142)</f>
        <v>2</v>
      </c>
      <c r="D143" s="50">
        <f t="shared" ref="D143:F143" si="50">SUM(D139:D142)</f>
        <v>8</v>
      </c>
      <c r="E143" s="50">
        <f t="shared" si="50"/>
        <v>70</v>
      </c>
      <c r="F143" s="50">
        <f t="shared" si="50"/>
        <v>80</v>
      </c>
      <c r="G143" s="50">
        <f>SUM(G139:G142)</f>
        <v>13</v>
      </c>
      <c r="H143" s="50">
        <f t="shared" ref="H143:P143" si="51">SUM(H139:H142)</f>
        <v>0</v>
      </c>
      <c r="I143" s="50">
        <f t="shared" si="51"/>
        <v>0</v>
      </c>
      <c r="J143" s="50">
        <f t="shared" si="51"/>
        <v>0</v>
      </c>
      <c r="K143" s="50">
        <f>SUM(K139:K142)</f>
        <v>0</v>
      </c>
      <c r="L143" s="50">
        <f t="shared" si="51"/>
        <v>0</v>
      </c>
      <c r="M143" s="50">
        <f t="shared" si="51"/>
        <v>0</v>
      </c>
      <c r="N143" s="50">
        <f t="shared" si="51"/>
        <v>0</v>
      </c>
      <c r="O143" s="50">
        <f t="shared" si="51"/>
        <v>0</v>
      </c>
      <c r="P143" s="50">
        <f t="shared" si="51"/>
        <v>0</v>
      </c>
      <c r="Q143" s="50">
        <f t="shared" ref="Q143" si="52">SUM(Q139:Q142)</f>
        <v>0</v>
      </c>
      <c r="R143" s="50">
        <f t="shared" ref="R143:AJ143" si="53">SUM(R139:R142)</f>
        <v>0</v>
      </c>
      <c r="S143" s="50">
        <f t="shared" si="53"/>
        <v>0</v>
      </c>
      <c r="T143" s="50">
        <f t="shared" si="53"/>
        <v>0</v>
      </c>
      <c r="U143" s="50">
        <f t="shared" si="53"/>
        <v>0</v>
      </c>
      <c r="V143" s="50">
        <f t="shared" si="53"/>
        <v>0</v>
      </c>
      <c r="W143" s="50">
        <f t="shared" si="53"/>
        <v>0</v>
      </c>
      <c r="X143" s="50">
        <f t="shared" si="53"/>
        <v>0</v>
      </c>
      <c r="Y143" s="50">
        <f t="shared" si="53"/>
        <v>0</v>
      </c>
      <c r="Z143" s="50">
        <f t="shared" si="53"/>
        <v>1</v>
      </c>
      <c r="AA143" s="50">
        <f t="shared" si="53"/>
        <v>0</v>
      </c>
      <c r="AB143" s="50">
        <f t="shared" si="53"/>
        <v>1</v>
      </c>
      <c r="AC143" s="50">
        <f t="shared" si="53"/>
        <v>0</v>
      </c>
      <c r="AD143" s="50">
        <f t="shared" si="53"/>
        <v>0</v>
      </c>
      <c r="AE143" s="50">
        <f t="shared" si="53"/>
        <v>0</v>
      </c>
      <c r="AF143" s="50">
        <f t="shared" si="53"/>
        <v>0</v>
      </c>
      <c r="AG143" s="50">
        <f t="shared" si="53"/>
        <v>0</v>
      </c>
      <c r="AH143" s="50">
        <f t="shared" si="53"/>
        <v>0</v>
      </c>
      <c r="AI143" s="50">
        <f t="shared" si="53"/>
        <v>0</v>
      </c>
      <c r="AJ143" s="50">
        <f t="shared" si="53"/>
        <v>0</v>
      </c>
      <c r="AK143" s="50">
        <f>SUM(AK139:AK142)</f>
        <v>0</v>
      </c>
      <c r="AM143" s="259"/>
    </row>
    <row r="144" spans="1:39" ht="10.5" customHeight="1">
      <c r="A144" s="40"/>
      <c r="B144" s="42" t="s">
        <v>500</v>
      </c>
      <c r="C144" s="50">
        <f>SUM(C143,C137,C130,C119,C67)</f>
        <v>8109</v>
      </c>
      <c r="D144" s="50">
        <f t="shared" ref="D144:F144" si="54">SUM(D143,D137,D130,D119,D67)</f>
        <v>1597</v>
      </c>
      <c r="E144" s="50">
        <f t="shared" si="54"/>
        <v>2678</v>
      </c>
      <c r="F144" s="50">
        <f t="shared" si="54"/>
        <v>12384</v>
      </c>
      <c r="G144" s="50">
        <f>SUM(G143,G137,G130,G119,G67)</f>
        <v>4061</v>
      </c>
      <c r="H144" s="50">
        <f t="shared" ref="H144:AK144" si="55">SUM(H143,H137,H130,H119,H67)</f>
        <v>129</v>
      </c>
      <c r="I144" s="50">
        <f t="shared" si="55"/>
        <v>36</v>
      </c>
      <c r="J144" s="50">
        <f>SUM(J143,J137,J130,J119,J67)</f>
        <v>94</v>
      </c>
      <c r="K144" s="50">
        <f t="shared" si="55"/>
        <v>12</v>
      </c>
      <c r="L144" s="50">
        <f t="shared" si="55"/>
        <v>10</v>
      </c>
      <c r="M144" s="50">
        <f>SUM(M143,M137,M130,M119,M67)</f>
        <v>6</v>
      </c>
      <c r="N144" s="50">
        <f t="shared" si="55"/>
        <v>3</v>
      </c>
      <c r="O144" s="50">
        <f t="shared" si="55"/>
        <v>2</v>
      </c>
      <c r="P144" s="50">
        <f t="shared" si="55"/>
        <v>2</v>
      </c>
      <c r="Q144" s="50">
        <f t="shared" si="55"/>
        <v>75</v>
      </c>
      <c r="R144" s="50">
        <f t="shared" ref="R144:AJ144" si="56">SUM(R143,R137,R130,R119,R67)</f>
        <v>5</v>
      </c>
      <c r="S144" s="50">
        <f t="shared" si="56"/>
        <v>17</v>
      </c>
      <c r="T144" s="50">
        <f t="shared" si="56"/>
        <v>17</v>
      </c>
      <c r="U144" s="50">
        <f t="shared" si="56"/>
        <v>5</v>
      </c>
      <c r="V144" s="50">
        <f t="shared" si="56"/>
        <v>7</v>
      </c>
      <c r="W144" s="50">
        <f t="shared" si="56"/>
        <v>2</v>
      </c>
      <c r="X144" s="50">
        <f t="shared" si="56"/>
        <v>1</v>
      </c>
      <c r="Y144" s="50">
        <f t="shared" si="56"/>
        <v>2</v>
      </c>
      <c r="Z144" s="50">
        <f t="shared" si="56"/>
        <v>38</v>
      </c>
      <c r="AA144" s="50">
        <f t="shared" si="56"/>
        <v>20</v>
      </c>
      <c r="AB144" s="50">
        <f t="shared" si="56"/>
        <v>30</v>
      </c>
      <c r="AC144" s="50">
        <f t="shared" si="56"/>
        <v>2</v>
      </c>
      <c r="AD144" s="50">
        <f t="shared" si="56"/>
        <v>4</v>
      </c>
      <c r="AE144" s="50">
        <f t="shared" si="56"/>
        <v>16</v>
      </c>
      <c r="AF144" s="50">
        <f t="shared" si="56"/>
        <v>2</v>
      </c>
      <c r="AG144" s="50">
        <f t="shared" si="56"/>
        <v>2</v>
      </c>
      <c r="AH144" s="50">
        <f t="shared" si="56"/>
        <v>3</v>
      </c>
      <c r="AI144" s="50">
        <f t="shared" si="56"/>
        <v>3</v>
      </c>
      <c r="AJ144" s="50">
        <f t="shared" si="56"/>
        <v>3</v>
      </c>
      <c r="AK144" s="50">
        <f t="shared" si="55"/>
        <v>180</v>
      </c>
      <c r="AM144" s="259"/>
    </row>
    <row r="145" spans="1:39" ht="6" customHeight="1">
      <c r="A145" s="45"/>
      <c r="B145" s="46"/>
      <c r="C145" s="66"/>
      <c r="D145" s="66"/>
      <c r="E145" s="66"/>
      <c r="F145" s="66"/>
      <c r="G145" s="66"/>
      <c r="H145" s="66"/>
      <c r="I145" s="66"/>
      <c r="J145" s="66"/>
      <c r="K145" s="66"/>
      <c r="L145" s="66"/>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row>
    <row r="146" spans="1:39" ht="3.75" customHeight="1">
      <c r="A146" s="47"/>
      <c r="B146" s="2"/>
      <c r="C146" s="67"/>
      <c r="D146" s="67"/>
      <c r="E146" s="67"/>
      <c r="F146" s="67"/>
      <c r="G146" s="67"/>
      <c r="H146" s="68"/>
      <c r="I146" s="68"/>
      <c r="J146" s="68"/>
      <c r="K146" s="67"/>
      <c r="L146" s="67"/>
      <c r="M146" s="67"/>
      <c r="N146" s="67"/>
      <c r="O146" s="67"/>
      <c r="P146" s="67"/>
      <c r="Q146" s="67"/>
      <c r="R146" s="67"/>
      <c r="S146" s="67"/>
      <c r="T146" s="67"/>
      <c r="U146" s="67"/>
      <c r="V146" s="67"/>
      <c r="W146" s="67"/>
      <c r="X146" s="67"/>
      <c r="Y146" s="67"/>
      <c r="Z146" s="67"/>
      <c r="AA146" s="67"/>
      <c r="AB146" s="67"/>
      <c r="AC146" s="67"/>
      <c r="AD146" s="67"/>
      <c r="AE146" s="67"/>
      <c r="AF146" s="67"/>
      <c r="AG146" s="67"/>
      <c r="AH146" s="67"/>
      <c r="AI146" s="67"/>
      <c r="AJ146" s="67"/>
      <c r="AK146" s="67"/>
    </row>
    <row r="147" spans="1:39" ht="3" customHeight="1">
      <c r="A147" s="47"/>
      <c r="B147" s="2"/>
      <c r="C147" s="67"/>
      <c r="D147" s="67"/>
      <c r="E147" s="67"/>
      <c r="F147" s="67"/>
      <c r="G147" s="67"/>
      <c r="H147" s="68"/>
      <c r="I147" s="68"/>
      <c r="J147" s="68"/>
      <c r="K147" s="67"/>
      <c r="L147" s="67"/>
      <c r="M147" s="67"/>
      <c r="N147" s="67"/>
      <c r="O147" s="67"/>
      <c r="P147" s="67"/>
      <c r="Q147" s="67"/>
      <c r="R147" s="67"/>
      <c r="S147" s="67"/>
      <c r="T147" s="67"/>
      <c r="U147" s="67"/>
      <c r="V147" s="67"/>
      <c r="W147" s="67"/>
      <c r="X147" s="67"/>
      <c r="Y147" s="67"/>
      <c r="Z147" s="67"/>
      <c r="AA147" s="67"/>
      <c r="AB147" s="67"/>
      <c r="AC147" s="67"/>
      <c r="AD147" s="67"/>
      <c r="AE147" s="67"/>
      <c r="AF147" s="67"/>
      <c r="AG147" s="67"/>
      <c r="AH147" s="67"/>
      <c r="AI147" s="67"/>
      <c r="AJ147" s="67"/>
      <c r="AK147" s="67"/>
    </row>
    <row r="148" spans="1:39" ht="42.75" customHeight="1">
      <c r="A148" s="47"/>
      <c r="B148" s="283" t="s">
        <v>501</v>
      </c>
      <c r="C148" s="69">
        <f>'KKS1_1.Duomenys apie org.'!K24+'KKS1_1.Duomenys apie org.'!K25+'KKS1_1.Duomenys apie org.'!K26+'KKS1_1.Duomenys apie org.'!K27+'KKS1_1.Duomenys apie org.'!K28</f>
        <v>8109</v>
      </c>
      <c r="D148" s="69">
        <f>'KKS1_1.Duomenys apie org.'!L24+'KKS1_1.Duomenys apie org.'!L25+'KKS1_1.Duomenys apie org.'!L26+'KKS1_1.Duomenys apie org.'!L27+'KKS1_1.Duomenys apie org.'!L28</f>
        <v>1597</v>
      </c>
      <c r="E148" s="69">
        <f>'KKS1_1.Duomenys apie org.'!M24+'KKS1_1.Duomenys apie org.'!M25+'KKS1_1.Duomenys apie org.'!M26+'KKS1_1.Duomenys apie org.'!M27+'KKS1_1.Duomenys apie org.'!M28</f>
        <v>2678</v>
      </c>
      <c r="F148" s="69">
        <f>'KKS1_1.Duomenys apie org.'!N24+'KKS1_1.Duomenys apie org.'!N25+'KKS1_1.Duomenys apie org.'!N26+'KKS1_1.Duomenys apie org.'!N27+'KKS1_1.Duomenys apie org.'!N28</f>
        <v>12384</v>
      </c>
      <c r="G148" s="69">
        <f>'KKS1_1.Duomenys apie org.'!O24+'KKS1_1.Duomenys apie org.'!O25+'KKS1_1.Duomenys apie org.'!O26+'KKS1_1.Duomenys apie org.'!O27+'KKS1_1.Duomenys apie org.'!O28</f>
        <v>4061</v>
      </c>
      <c r="H148" s="282"/>
      <c r="I148" s="634" t="str">
        <f>IF(OR(C149&gt;0,D149&gt;0,E149&gt;0,F149&gt;0,G149&gt;0),"Sportuojančiųjų skirtumo tarp lentelių duomenų neturi būti, todėl patikrinimo raudonoje eilutėje turi būti matomi „0“",IF(OR(C149&lt;0,D149&lt;0,E149&lt;0,F149&lt;0,G149&lt;0),"Sportuojančiųjų skirtumo tarp lentelių duomenų neturi būti, todėl patikrinimo raudonoje eilutėje turi būti matomi „0“",""))</f>
        <v/>
      </c>
      <c r="J148" s="634"/>
      <c r="K148" s="634"/>
      <c r="L148" s="634"/>
      <c r="M148" s="634"/>
      <c r="N148" s="634"/>
      <c r="O148" s="634"/>
      <c r="P148" s="634"/>
      <c r="Q148" s="634"/>
      <c r="R148" s="634"/>
      <c r="S148" s="634"/>
      <c r="T148" s="634"/>
      <c r="U148" s="634"/>
      <c r="V148" s="634"/>
      <c r="W148" s="634"/>
      <c r="X148" s="634"/>
      <c r="Y148" s="634"/>
      <c r="Z148" s="634"/>
      <c r="AA148" s="634"/>
      <c r="AB148" s="634"/>
      <c r="AC148" s="634"/>
      <c r="AD148" s="634"/>
      <c r="AE148" s="634"/>
      <c r="AF148" s="634"/>
      <c r="AG148" s="634"/>
      <c r="AH148" s="634"/>
      <c r="AI148" s="634"/>
      <c r="AJ148" s="634"/>
      <c r="AK148" s="634"/>
    </row>
    <row r="149" spans="1:39">
      <c r="A149" s="47"/>
      <c r="B149" s="48" t="s">
        <v>502</v>
      </c>
      <c r="C149" s="70">
        <f>C144-C148</f>
        <v>0</v>
      </c>
      <c r="D149" s="70">
        <f t="shared" ref="D149:F149" si="57">D144-D148</f>
        <v>0</v>
      </c>
      <c r="E149" s="70">
        <f t="shared" si="57"/>
        <v>0</v>
      </c>
      <c r="F149" s="70">
        <f t="shared" si="57"/>
        <v>0</v>
      </c>
      <c r="G149" s="70">
        <f>G144-G148</f>
        <v>0</v>
      </c>
      <c r="H149" s="282"/>
      <c r="I149" s="634"/>
      <c r="J149" s="634"/>
      <c r="K149" s="634"/>
      <c r="L149" s="634"/>
      <c r="M149" s="634"/>
      <c r="N149" s="634"/>
      <c r="O149" s="634"/>
      <c r="P149" s="634"/>
      <c r="Q149" s="634"/>
      <c r="R149" s="634"/>
      <c r="S149" s="634"/>
      <c r="T149" s="634"/>
      <c r="U149" s="634"/>
      <c r="V149" s="634"/>
      <c r="W149" s="634"/>
      <c r="X149" s="634"/>
      <c r="Y149" s="634"/>
      <c r="Z149" s="634"/>
      <c r="AA149" s="634"/>
      <c r="AB149" s="634"/>
      <c r="AC149" s="634"/>
      <c r="AD149" s="634"/>
      <c r="AE149" s="634"/>
      <c r="AF149" s="634"/>
      <c r="AG149" s="634"/>
      <c r="AH149" s="634"/>
      <c r="AI149" s="634"/>
      <c r="AJ149" s="634"/>
      <c r="AK149" s="634"/>
      <c r="AM149" s="281"/>
    </row>
    <row r="150" spans="1:39">
      <c r="A150" s="47"/>
      <c r="B150" s="49"/>
      <c r="C150" s="67"/>
      <c r="D150" s="67"/>
      <c r="E150" s="67"/>
      <c r="F150" s="67"/>
      <c r="G150" s="67"/>
      <c r="H150" s="68"/>
      <c r="I150" s="68"/>
      <c r="J150" s="68"/>
      <c r="K150" s="67"/>
      <c r="L150" s="67"/>
      <c r="M150" s="67"/>
      <c r="N150" s="67"/>
      <c r="O150" s="67"/>
      <c r="P150" s="67"/>
      <c r="Q150" s="67"/>
      <c r="R150" s="67"/>
      <c r="S150" s="67"/>
      <c r="T150" s="67"/>
      <c r="U150" s="67"/>
      <c r="V150" s="67"/>
      <c r="W150" s="67"/>
      <c r="X150" s="67"/>
      <c r="Y150" s="67"/>
      <c r="Z150" s="67"/>
      <c r="AA150" s="67"/>
      <c r="AB150" s="67"/>
      <c r="AC150" s="67"/>
      <c r="AD150" s="67"/>
      <c r="AE150" s="67"/>
      <c r="AF150" s="67"/>
      <c r="AG150" s="67"/>
      <c r="AH150" s="67"/>
      <c r="AI150" s="67"/>
      <c r="AJ150" s="67"/>
      <c r="AK150" s="67"/>
    </row>
    <row r="151" spans="1:39" ht="36">
      <c r="A151" s="47"/>
      <c r="B151" s="283" t="s">
        <v>503</v>
      </c>
      <c r="C151" s="635" t="str">
        <f>IF(OR(H152&gt;0,I152&gt;0,J152&gt;0,K152&gt;0,L152&gt;0,M152&gt;0,N152&gt;0,O152&gt;0,P152&gt;0,Q152&gt;0,S152&gt;0),"Trenerių skirtumo tarp lentelių duomenų neturi būti, todėl patikrinimo raudonoje eilutėje turi būti matomi „0“",IF(OR(H152&lt;0,I152&lt;0,J152&lt;0,K152&lt;0,L152&lt;0,M152&lt;0,N152&lt;0,O152&lt;0,P152&lt;0,Q152&lt;0,S152&lt;0),"Trenerių skirtumo tarp lentelių duomenų neturi būti, todėl patikrinimo raudonoje eilutėje turi būti matomi „0“",""))</f>
        <v/>
      </c>
      <c r="D151" s="635"/>
      <c r="E151" s="635"/>
      <c r="F151" s="635"/>
      <c r="G151" s="635"/>
      <c r="H151" s="72">
        <f>SUM('2.1.Darbuotojai'!E12:E16)</f>
        <v>129</v>
      </c>
      <c r="I151" s="72">
        <f>SUM('2.1.Darbuotojai'!F12:F16)</f>
        <v>36</v>
      </c>
      <c r="J151" s="72">
        <f>SUM('2.1.Darbuotojai'!G12:G16)</f>
        <v>94</v>
      </c>
      <c r="K151" s="72">
        <f>SUM('2.1.Darbuotojai'!H12:H16)</f>
        <v>12</v>
      </c>
      <c r="L151" s="72">
        <f>SUM('2.1.Darbuotojai'!I12:I16)</f>
        <v>10</v>
      </c>
      <c r="M151" s="72">
        <f>SUM('2.1.Darbuotojai'!J12:J16)</f>
        <v>6</v>
      </c>
      <c r="N151" s="72">
        <f>SUM('2.1.Darbuotojai'!K12:K16)</f>
        <v>3</v>
      </c>
      <c r="O151" s="72">
        <f>SUM('2.1.Darbuotojai'!L12:L16)</f>
        <v>2</v>
      </c>
      <c r="P151" s="72">
        <f>SUM('2.1.Darbuotojai'!M12:M16)</f>
        <v>2</v>
      </c>
      <c r="Q151" s="72">
        <f>SUM('2.1.Darbuotojai'!N12:N16)</f>
        <v>75</v>
      </c>
      <c r="R151" s="72">
        <f>SUM('2.1.Darbuotojai'!O12:O16)</f>
        <v>5</v>
      </c>
      <c r="S151" s="72">
        <f>SUM('2.1.Darbuotojai'!P12:P16)</f>
        <v>17</v>
      </c>
      <c r="T151" s="72">
        <f>SUM('2.1.Darbuotojai'!Q12:Q16)</f>
        <v>17</v>
      </c>
      <c r="U151" s="72">
        <f>SUM('2.1.Darbuotojai'!R12:R16)</f>
        <v>5</v>
      </c>
      <c r="V151" s="72">
        <f>SUM('2.1.Darbuotojai'!S12:S16)</f>
        <v>7</v>
      </c>
      <c r="W151" s="72">
        <f>SUM('2.1.Darbuotojai'!T12:T16)</f>
        <v>2</v>
      </c>
      <c r="X151" s="72">
        <f>SUM('2.1.Darbuotojai'!U12:U16)</f>
        <v>1</v>
      </c>
      <c r="Y151" s="72">
        <f>SUM('2.1.Darbuotojai'!V12:V16)</f>
        <v>2</v>
      </c>
      <c r="Z151" s="72">
        <f>SUM('2.1.Darbuotojai'!W12:W16)</f>
        <v>38</v>
      </c>
      <c r="AA151" s="72">
        <f>SUM('2.1.Darbuotojai'!X12:X16)</f>
        <v>20</v>
      </c>
      <c r="AB151" s="72">
        <f>SUM('2.1.Darbuotojai'!Y12:Y16)</f>
        <v>30</v>
      </c>
      <c r="AC151" s="72">
        <f>SUM('2.1.Darbuotojai'!Z12:Z16)</f>
        <v>2</v>
      </c>
      <c r="AD151" s="72">
        <f>SUM('2.1.Darbuotojai'!AA12:AA16)</f>
        <v>4</v>
      </c>
      <c r="AE151" s="72">
        <f>SUM('2.1.Darbuotojai'!AB12:AB16)</f>
        <v>16</v>
      </c>
      <c r="AF151" s="72">
        <f>SUM('2.1.Darbuotojai'!AC12:AC16)</f>
        <v>2</v>
      </c>
      <c r="AG151" s="72">
        <f>SUM('2.1.Darbuotojai'!AD12:AD16)</f>
        <v>2</v>
      </c>
      <c r="AH151" s="72">
        <f>SUM('2.1.Darbuotojai'!AE12:AE16)</f>
        <v>3</v>
      </c>
      <c r="AI151" s="72">
        <f>SUM('2.1.Darbuotojai'!AF12:AF16)</f>
        <v>3</v>
      </c>
      <c r="AJ151" s="72">
        <f>SUM('2.1.Darbuotojai'!AG12:AG16)</f>
        <v>3</v>
      </c>
      <c r="AK151" s="72"/>
    </row>
    <row r="152" spans="1:39">
      <c r="A152" s="47"/>
      <c r="B152" s="48" t="s">
        <v>502</v>
      </c>
      <c r="C152" s="635"/>
      <c r="D152" s="635"/>
      <c r="E152" s="635"/>
      <c r="F152" s="635"/>
      <c r="G152" s="635"/>
      <c r="H152" s="73">
        <f t="shared" ref="H152:O152" si="58">H144-H151</f>
        <v>0</v>
      </c>
      <c r="I152" s="73">
        <f t="shared" si="58"/>
        <v>0</v>
      </c>
      <c r="J152" s="73">
        <f t="shared" si="58"/>
        <v>0</v>
      </c>
      <c r="K152" s="73">
        <f t="shared" si="58"/>
        <v>0</v>
      </c>
      <c r="L152" s="73">
        <f t="shared" si="58"/>
        <v>0</v>
      </c>
      <c r="M152" s="73">
        <f t="shared" si="58"/>
        <v>0</v>
      </c>
      <c r="N152" s="73">
        <f t="shared" si="58"/>
        <v>0</v>
      </c>
      <c r="O152" s="73">
        <f t="shared" si="58"/>
        <v>0</v>
      </c>
      <c r="P152" s="73">
        <f t="shared" ref="P152:AF152" si="59">P144-P151</f>
        <v>0</v>
      </c>
      <c r="Q152" s="73">
        <f t="shared" si="59"/>
        <v>0</v>
      </c>
      <c r="R152" s="73">
        <f t="shared" si="59"/>
        <v>0</v>
      </c>
      <c r="S152" s="73">
        <f t="shared" si="59"/>
        <v>0</v>
      </c>
      <c r="T152" s="73">
        <f t="shared" si="59"/>
        <v>0</v>
      </c>
      <c r="U152" s="73">
        <f t="shared" si="59"/>
        <v>0</v>
      </c>
      <c r="V152" s="73">
        <f t="shared" si="59"/>
        <v>0</v>
      </c>
      <c r="W152" s="73">
        <f t="shared" si="59"/>
        <v>0</v>
      </c>
      <c r="X152" s="73">
        <f t="shared" si="59"/>
        <v>0</v>
      </c>
      <c r="Y152" s="73">
        <f t="shared" si="59"/>
        <v>0</v>
      </c>
      <c r="Z152" s="73">
        <f t="shared" si="59"/>
        <v>0</v>
      </c>
      <c r="AA152" s="73">
        <f t="shared" si="59"/>
        <v>0</v>
      </c>
      <c r="AB152" s="73">
        <f t="shared" si="59"/>
        <v>0</v>
      </c>
      <c r="AC152" s="73">
        <f t="shared" si="59"/>
        <v>0</v>
      </c>
      <c r="AD152" s="73">
        <f t="shared" si="59"/>
        <v>0</v>
      </c>
      <c r="AE152" s="73">
        <f t="shared" si="59"/>
        <v>0</v>
      </c>
      <c r="AF152" s="73">
        <f t="shared" si="59"/>
        <v>0</v>
      </c>
      <c r="AG152" s="73">
        <f t="shared" ref="AG152:AH152" si="60">AG144-AG151</f>
        <v>0</v>
      </c>
      <c r="AH152" s="73">
        <f t="shared" si="60"/>
        <v>0</v>
      </c>
      <c r="AI152" s="73">
        <f t="shared" ref="AI152" si="61">AI144-AI151</f>
        <v>0</v>
      </c>
      <c r="AJ152" s="73">
        <f>AJ144-AJ151</f>
        <v>0</v>
      </c>
      <c r="AK152" s="73"/>
    </row>
    <row r="153" spans="1:39">
      <c r="A153" s="47"/>
      <c r="B153" s="49"/>
      <c r="C153" s="49"/>
      <c r="D153" s="49"/>
      <c r="E153" s="49"/>
      <c r="F153" s="49"/>
      <c r="G153" s="49"/>
      <c r="H153" s="47"/>
      <c r="I153" s="47"/>
      <c r="J153" s="47"/>
      <c r="K153" s="49"/>
      <c r="L153" s="49"/>
      <c r="M153" s="49"/>
      <c r="N153" s="49"/>
      <c r="O153" s="49"/>
      <c r="P153" s="49"/>
      <c r="Q153" s="49"/>
      <c r="R153" s="49"/>
      <c r="S153" s="49"/>
      <c r="T153" s="49"/>
      <c r="U153" s="49"/>
      <c r="V153" s="49"/>
      <c r="W153" s="49"/>
      <c r="X153" s="49"/>
      <c r="Y153" s="49"/>
      <c r="Z153" s="49"/>
      <c r="AA153" s="49"/>
      <c r="AB153" s="49"/>
      <c r="AC153" s="49"/>
      <c r="AD153" s="49"/>
      <c r="AE153" s="49"/>
      <c r="AF153" s="49"/>
      <c r="AG153" s="49"/>
      <c r="AH153" s="49"/>
      <c r="AI153" s="49"/>
      <c r="AJ153" s="49"/>
      <c r="AK153" s="49"/>
    </row>
    <row r="154" spans="1:39">
      <c r="A154" s="47"/>
      <c r="B154" s="49"/>
      <c r="C154" s="49"/>
      <c r="D154" s="49"/>
      <c r="E154" s="49"/>
      <c r="F154" s="49"/>
      <c r="G154" s="49"/>
      <c r="H154" s="47"/>
      <c r="I154" s="47"/>
      <c r="J154" s="47"/>
      <c r="K154" s="49"/>
      <c r="L154" s="49"/>
      <c r="M154" s="49"/>
      <c r="N154" s="49"/>
      <c r="O154" s="49"/>
      <c r="P154" s="49"/>
      <c r="Q154" s="49"/>
      <c r="R154" s="49"/>
      <c r="S154" s="49"/>
      <c r="T154" s="49"/>
      <c r="U154" s="49"/>
      <c r="V154" s="49"/>
      <c r="W154" s="49"/>
      <c r="X154" s="49"/>
      <c r="Y154" s="49"/>
      <c r="Z154" s="49"/>
      <c r="AA154" s="49"/>
      <c r="AB154" s="49"/>
      <c r="AC154" s="49"/>
      <c r="AD154" s="49"/>
      <c r="AE154" s="49"/>
      <c r="AF154" s="49"/>
      <c r="AG154" s="49"/>
      <c r="AH154" s="49"/>
      <c r="AI154" s="49"/>
      <c r="AJ154" s="49"/>
      <c r="AK154" s="49"/>
    </row>
    <row r="155" spans="1:39" ht="7.5" customHeight="1">
      <c r="A155" s="47"/>
      <c r="B155" s="49"/>
      <c r="C155" s="49"/>
      <c r="D155" s="49"/>
      <c r="E155" s="49"/>
      <c r="F155" s="49"/>
      <c r="G155" s="49"/>
      <c r="H155" s="47"/>
      <c r="I155" s="47"/>
      <c r="J155" s="47"/>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row>
    <row r="156" spans="1:39">
      <c r="A156" s="437" t="s">
        <v>504</v>
      </c>
      <c r="B156" s="437"/>
      <c r="C156" s="437"/>
      <c r="D156" s="437"/>
      <c r="E156" s="437"/>
      <c r="F156" s="437"/>
      <c r="G156" s="437"/>
      <c r="H156" s="437"/>
      <c r="I156" s="437"/>
      <c r="J156" s="437"/>
      <c r="K156" s="437"/>
      <c r="L156" s="437"/>
      <c r="M156" s="437"/>
      <c r="N156" s="437"/>
      <c r="O156" s="437"/>
      <c r="P156" s="437"/>
      <c r="Q156" s="437"/>
      <c r="R156" s="437"/>
      <c r="S156" s="437"/>
      <c r="T156" s="437"/>
      <c r="U156" s="437"/>
      <c r="V156" s="437"/>
      <c r="W156" s="437"/>
      <c r="X156" s="437"/>
      <c r="Y156" s="437"/>
      <c r="Z156" s="437"/>
      <c r="AA156" s="437"/>
      <c r="AB156" s="437"/>
      <c r="AC156" s="437"/>
      <c r="AD156" s="437"/>
      <c r="AE156" s="437"/>
      <c r="AF156" s="437"/>
      <c r="AG156" s="437"/>
      <c r="AH156" s="437"/>
      <c r="AI156" s="437"/>
      <c r="AJ156" s="437"/>
      <c r="AK156" s="437"/>
    </row>
    <row r="157" spans="1:39" ht="25.5" customHeight="1">
      <c r="A157" s="631" t="s">
        <v>505</v>
      </c>
      <c r="B157" s="632"/>
      <c r="C157" s="632"/>
      <c r="D157" s="632"/>
      <c r="E157" s="632"/>
      <c r="F157" s="632"/>
      <c r="G157" s="632"/>
      <c r="H157" s="632"/>
      <c r="I157" s="632"/>
      <c r="J157" s="632"/>
      <c r="K157" s="632"/>
      <c r="L157" s="632"/>
      <c r="M157" s="632"/>
      <c r="N157" s="632"/>
      <c r="O157" s="632"/>
      <c r="P157" s="632"/>
      <c r="Q157" s="632"/>
      <c r="R157" s="632"/>
      <c r="S157" s="632"/>
      <c r="T157" s="632"/>
      <c r="U157" s="632"/>
      <c r="V157" s="632"/>
      <c r="W157" s="632"/>
      <c r="X157" s="632"/>
      <c r="Y157" s="632"/>
      <c r="Z157" s="632"/>
      <c r="AA157" s="632"/>
      <c r="AB157" s="632"/>
      <c r="AC157" s="632"/>
      <c r="AD157" s="632"/>
      <c r="AE157" s="632"/>
      <c r="AF157" s="632"/>
      <c r="AG157" s="632"/>
      <c r="AH157" s="632"/>
      <c r="AI157" s="632"/>
      <c r="AJ157" s="632"/>
      <c r="AK157" s="632"/>
    </row>
    <row r="158" spans="1:39" ht="17.25" customHeight="1">
      <c r="A158" s="631" t="s">
        <v>506</v>
      </c>
      <c r="B158" s="632"/>
      <c r="C158" s="632"/>
      <c r="D158" s="632"/>
      <c r="E158" s="632"/>
      <c r="F158" s="632"/>
      <c r="G158" s="632"/>
      <c r="H158" s="632"/>
      <c r="I158" s="632"/>
      <c r="J158" s="632"/>
      <c r="K158" s="632"/>
      <c r="L158" s="632"/>
      <c r="M158" s="632"/>
      <c r="N158" s="632"/>
      <c r="O158" s="632"/>
      <c r="P158" s="632"/>
      <c r="Q158" s="632"/>
      <c r="R158" s="632"/>
      <c r="S158" s="632"/>
      <c r="T158" s="632"/>
      <c r="U158" s="632"/>
      <c r="V158" s="632"/>
      <c r="W158" s="632"/>
      <c r="X158" s="632"/>
      <c r="Y158" s="632"/>
      <c r="Z158" s="632"/>
      <c r="AA158" s="632"/>
      <c r="AB158" s="632"/>
      <c r="AC158" s="632"/>
      <c r="AD158" s="632"/>
      <c r="AE158" s="632"/>
      <c r="AF158" s="632"/>
      <c r="AG158" s="632"/>
      <c r="AH158" s="632"/>
      <c r="AI158" s="632"/>
      <c r="AJ158" s="632"/>
      <c r="AK158" s="632"/>
    </row>
    <row r="159" spans="1:39">
      <c r="A159" s="633" t="s">
        <v>507</v>
      </c>
      <c r="B159" s="633"/>
      <c r="C159" s="633"/>
      <c r="D159" s="633"/>
      <c r="E159" s="633"/>
      <c r="F159" s="633"/>
      <c r="G159" s="633"/>
      <c r="H159" s="633"/>
      <c r="I159" s="633"/>
      <c r="J159" s="633"/>
      <c r="K159" s="633"/>
      <c r="L159" s="633"/>
      <c r="M159" s="633"/>
      <c r="N159" s="633"/>
      <c r="O159" s="633"/>
      <c r="P159" s="633"/>
      <c r="Q159" s="633"/>
      <c r="R159" s="633"/>
      <c r="S159" s="633"/>
      <c r="T159" s="633"/>
      <c r="U159" s="633"/>
      <c r="V159" s="633"/>
      <c r="W159" s="633"/>
      <c r="X159" s="633"/>
      <c r="Y159" s="633"/>
      <c r="Z159" s="633"/>
      <c r="AA159" s="633"/>
      <c r="AB159" s="633"/>
      <c r="AC159" s="633"/>
      <c r="AD159" s="633"/>
      <c r="AE159" s="633"/>
      <c r="AF159" s="633"/>
      <c r="AG159" s="633"/>
      <c r="AH159" s="633"/>
      <c r="AI159" s="633"/>
      <c r="AJ159" s="633"/>
      <c r="AK159" s="633"/>
    </row>
    <row r="160" spans="1:39" ht="34.5" customHeight="1">
      <c r="A160" s="631" t="s">
        <v>508</v>
      </c>
      <c r="B160" s="632"/>
      <c r="C160" s="632"/>
      <c r="D160" s="632"/>
      <c r="E160" s="632"/>
      <c r="F160" s="632"/>
      <c r="G160" s="632"/>
      <c r="H160" s="632"/>
      <c r="I160" s="632"/>
      <c r="J160" s="632"/>
      <c r="K160" s="632"/>
      <c r="L160" s="632"/>
      <c r="M160" s="632"/>
      <c r="N160" s="632"/>
      <c r="O160" s="632"/>
      <c r="P160" s="632"/>
      <c r="Q160" s="632"/>
      <c r="R160" s="632"/>
      <c r="S160" s="632"/>
      <c r="T160" s="632"/>
      <c r="U160" s="632"/>
      <c r="V160" s="632"/>
      <c r="W160" s="632"/>
      <c r="X160" s="632"/>
      <c r="Y160" s="632"/>
      <c r="Z160" s="632"/>
      <c r="AA160" s="632"/>
      <c r="AB160" s="632"/>
      <c r="AC160" s="632"/>
      <c r="AD160" s="632"/>
      <c r="AE160" s="632"/>
      <c r="AF160" s="632"/>
      <c r="AG160" s="632"/>
      <c r="AH160" s="632"/>
      <c r="AI160" s="632"/>
      <c r="AJ160" s="632"/>
      <c r="AK160" s="632"/>
    </row>
    <row r="161" spans="1:41" ht="24.75" customHeight="1">
      <c r="A161" s="631" t="s">
        <v>509</v>
      </c>
      <c r="B161" s="632"/>
      <c r="C161" s="632"/>
      <c r="D161" s="632"/>
      <c r="E161" s="632"/>
      <c r="F161" s="632"/>
      <c r="G161" s="632"/>
      <c r="H161" s="632"/>
      <c r="I161" s="632"/>
      <c r="J161" s="632"/>
      <c r="K161" s="632"/>
      <c r="L161" s="632"/>
      <c r="M161" s="632"/>
      <c r="N161" s="632"/>
      <c r="O161" s="632"/>
      <c r="P161" s="632"/>
      <c r="Q161" s="632"/>
      <c r="R161" s="632"/>
      <c r="S161" s="632"/>
      <c r="T161" s="632"/>
      <c r="U161" s="632"/>
      <c r="V161" s="632"/>
      <c r="W161" s="632"/>
      <c r="X161" s="632"/>
      <c r="Y161" s="632"/>
      <c r="Z161" s="632"/>
      <c r="AA161" s="632"/>
      <c r="AB161" s="632"/>
      <c r="AC161" s="632"/>
      <c r="AD161" s="632"/>
      <c r="AE161" s="632"/>
      <c r="AF161" s="632"/>
      <c r="AG161" s="632"/>
      <c r="AH161" s="632"/>
      <c r="AI161" s="632"/>
      <c r="AJ161" s="632"/>
      <c r="AK161" s="632"/>
    </row>
    <row r="162" spans="1:41" ht="24.75" customHeight="1">
      <c r="A162" s="631" t="s">
        <v>510</v>
      </c>
      <c r="B162" s="632"/>
      <c r="C162" s="632"/>
      <c r="D162" s="632"/>
      <c r="E162" s="632"/>
      <c r="F162" s="632"/>
      <c r="G162" s="632"/>
      <c r="H162" s="632"/>
      <c r="I162" s="632"/>
      <c r="J162" s="632"/>
      <c r="K162" s="632"/>
      <c r="L162" s="632"/>
      <c r="M162" s="632"/>
      <c r="N162" s="632"/>
      <c r="O162" s="632"/>
      <c r="P162" s="632"/>
      <c r="Q162" s="632"/>
      <c r="R162" s="632"/>
      <c r="S162" s="632"/>
      <c r="T162" s="632"/>
      <c r="U162" s="632"/>
      <c r="V162" s="632"/>
      <c r="W162" s="632"/>
      <c r="X162" s="632"/>
      <c r="Y162" s="632"/>
      <c r="Z162" s="632"/>
      <c r="AA162" s="632"/>
      <c r="AB162" s="632"/>
      <c r="AC162" s="632"/>
      <c r="AD162" s="632"/>
      <c r="AE162" s="632"/>
      <c r="AF162" s="632"/>
      <c r="AG162" s="632"/>
      <c r="AH162" s="632"/>
      <c r="AI162" s="632"/>
      <c r="AJ162" s="632"/>
      <c r="AK162" s="632"/>
    </row>
    <row r="163" spans="1:41" customFormat="1" ht="27.75" customHeight="1">
      <c r="A163" s="566" t="s">
        <v>511</v>
      </c>
      <c r="B163" s="566"/>
      <c r="C163" s="566"/>
      <c r="D163" s="566"/>
      <c r="E163" s="566"/>
      <c r="F163" s="566"/>
      <c r="G163" s="566"/>
      <c r="H163" s="566"/>
      <c r="I163" s="566"/>
      <c r="J163" s="566"/>
      <c r="K163" s="566"/>
      <c r="L163" s="566"/>
      <c r="M163" s="566"/>
      <c r="N163" s="566"/>
      <c r="O163" s="566"/>
      <c r="P163" s="566"/>
      <c r="Q163" s="566"/>
      <c r="R163" s="566"/>
      <c r="S163" s="566"/>
      <c r="T163" s="566"/>
      <c r="U163" s="566"/>
      <c r="V163" s="566"/>
      <c r="W163" s="566"/>
      <c r="X163" s="566"/>
      <c r="Y163" s="566"/>
      <c r="Z163" s="566"/>
      <c r="AA163" s="566"/>
      <c r="AB163" s="566"/>
      <c r="AC163" s="566"/>
      <c r="AD163" s="566"/>
      <c r="AE163" s="566"/>
      <c r="AF163" s="566"/>
      <c r="AG163" s="566"/>
      <c r="AH163" s="566"/>
      <c r="AI163" s="566"/>
      <c r="AJ163" s="566"/>
      <c r="AK163" s="566"/>
      <c r="AL163" s="566"/>
      <c r="AM163" s="566"/>
    </row>
    <row r="164" spans="1:41" customFormat="1" ht="18" customHeight="1">
      <c r="A164" s="566" t="s">
        <v>512</v>
      </c>
      <c r="B164" s="566"/>
      <c r="C164" s="566"/>
      <c r="D164" s="566"/>
      <c r="E164" s="566"/>
      <c r="F164" s="566"/>
      <c r="G164" s="566"/>
      <c r="H164" s="566"/>
      <c r="I164" s="566"/>
      <c r="J164" s="566"/>
      <c r="K164" s="566"/>
      <c r="L164" s="566"/>
      <c r="M164" s="566"/>
      <c r="N164" s="566"/>
      <c r="O164" s="566"/>
      <c r="P164" s="566"/>
      <c r="Q164" s="566"/>
      <c r="R164" s="566"/>
      <c r="S164" s="566"/>
      <c r="T164" s="566"/>
      <c r="U164" s="566"/>
      <c r="V164" s="566"/>
      <c r="W164" s="566"/>
      <c r="X164" s="566"/>
      <c r="Y164" s="566"/>
      <c r="Z164" s="566"/>
      <c r="AA164" s="566"/>
      <c r="AB164" s="566"/>
      <c r="AC164" s="566"/>
      <c r="AD164" s="566"/>
      <c r="AE164" s="566"/>
      <c r="AF164" s="566"/>
      <c r="AG164" s="566"/>
      <c r="AH164" s="566"/>
      <c r="AI164" s="566"/>
      <c r="AJ164" s="566"/>
      <c r="AK164" s="566"/>
      <c r="AL164" s="566"/>
      <c r="AM164" s="566"/>
      <c r="AN164" s="566"/>
      <c r="AO164" s="566"/>
    </row>
    <row r="165" spans="1:41" customFormat="1" ht="13.5" customHeight="1">
      <c r="A165" s="566" t="s">
        <v>513</v>
      </c>
      <c r="B165" s="566"/>
      <c r="C165" s="566"/>
      <c r="D165" s="566"/>
      <c r="E165" s="566"/>
      <c r="F165" s="566"/>
      <c r="G165" s="566"/>
      <c r="H165" s="566"/>
      <c r="I165" s="566"/>
      <c r="J165" s="566"/>
      <c r="K165" s="566"/>
      <c r="L165" s="566"/>
      <c r="M165" s="566"/>
      <c r="N165" s="566"/>
      <c r="O165" s="566"/>
      <c r="P165" s="566"/>
      <c r="Q165" s="566"/>
      <c r="R165" s="566"/>
      <c r="S165" s="566"/>
      <c r="T165" s="566"/>
      <c r="U165" s="566"/>
      <c r="V165" s="566"/>
      <c r="W165" s="566"/>
      <c r="X165" s="566"/>
      <c r="Y165" s="566"/>
      <c r="Z165" s="566"/>
      <c r="AA165" s="566"/>
      <c r="AB165" s="566"/>
      <c r="AC165" s="566"/>
      <c r="AD165" s="566"/>
      <c r="AE165" s="566"/>
      <c r="AF165" s="566"/>
      <c r="AG165" s="566"/>
      <c r="AH165" s="566"/>
      <c r="AI165" s="566"/>
      <c r="AJ165" s="566"/>
      <c r="AK165" s="566"/>
      <c r="AL165" s="566"/>
      <c r="AM165" s="566"/>
      <c r="AN165" s="566"/>
      <c r="AO165" s="566"/>
    </row>
    <row r="166" spans="1:41" customFormat="1" ht="18" customHeight="1">
      <c r="A166" s="566" t="s">
        <v>418</v>
      </c>
      <c r="B166" s="566"/>
      <c r="C166" s="566"/>
      <c r="D166" s="566"/>
      <c r="E166" s="566"/>
      <c r="F166" s="566"/>
      <c r="G166" s="566"/>
      <c r="H166" s="566"/>
      <c r="I166" s="566"/>
      <c r="J166" s="566"/>
      <c r="K166" s="566"/>
      <c r="L166" s="566"/>
      <c r="M166" s="566"/>
      <c r="N166" s="566"/>
      <c r="O166" s="566"/>
      <c r="P166" s="566"/>
      <c r="Q166" s="566"/>
      <c r="R166" s="566"/>
      <c r="S166" s="566"/>
      <c r="T166" s="566"/>
      <c r="U166" s="566"/>
      <c r="V166" s="566"/>
      <c r="W166" s="566"/>
      <c r="X166" s="566"/>
      <c r="Y166" s="566"/>
      <c r="Z166" s="566"/>
      <c r="AA166" s="566"/>
      <c r="AB166" s="566"/>
      <c r="AC166" s="566"/>
      <c r="AD166" s="566"/>
      <c r="AE166" s="566"/>
      <c r="AF166" s="566"/>
      <c r="AG166" s="566"/>
      <c r="AH166" s="566"/>
      <c r="AI166" s="566"/>
    </row>
    <row r="167" spans="1:41" customFormat="1" ht="18" customHeight="1">
      <c r="A167" s="566" t="s">
        <v>419</v>
      </c>
      <c r="B167" s="566"/>
      <c r="C167" s="566"/>
      <c r="D167" s="566"/>
      <c r="E167" s="566"/>
      <c r="F167" s="566"/>
      <c r="G167" s="566"/>
      <c r="H167" s="566"/>
      <c r="I167" s="566"/>
      <c r="J167" s="566"/>
      <c r="K167" s="566"/>
      <c r="L167" s="566"/>
      <c r="M167" s="566"/>
      <c r="N167" s="566"/>
      <c r="O167" s="566"/>
      <c r="P167" s="566"/>
      <c r="Q167" s="566"/>
      <c r="R167" s="566"/>
      <c r="S167" s="566"/>
      <c r="T167" s="566"/>
      <c r="U167" s="566"/>
      <c r="V167" s="566"/>
      <c r="W167" s="566"/>
      <c r="X167" s="566"/>
      <c r="Y167" s="566"/>
      <c r="Z167" s="566"/>
      <c r="AA167" s="566"/>
      <c r="AB167" s="566"/>
      <c r="AC167" s="566"/>
      <c r="AD167" s="566"/>
      <c r="AE167" s="566"/>
      <c r="AF167" s="566"/>
      <c r="AG167" s="566"/>
      <c r="AH167" s="566"/>
      <c r="AI167" s="566"/>
      <c r="AJ167" s="566"/>
      <c r="AK167" s="566"/>
      <c r="AL167" s="566"/>
      <c r="AM167" s="566"/>
      <c r="AN167" s="566"/>
      <c r="AO167" s="566"/>
    </row>
    <row r="168" spans="1:41">
      <c r="A168" s="631" t="s">
        <v>514</v>
      </c>
      <c r="B168" s="632"/>
      <c r="C168" s="632"/>
      <c r="D168" s="632"/>
      <c r="E168" s="632"/>
      <c r="F168" s="632"/>
      <c r="G168" s="632"/>
      <c r="H168" s="632"/>
      <c r="I168" s="632"/>
      <c r="J168" s="632"/>
      <c r="K168" s="632"/>
      <c r="L168" s="632"/>
      <c r="M168" s="632"/>
      <c r="N168" s="632"/>
      <c r="O168" s="632"/>
      <c r="P168" s="632"/>
      <c r="Q168" s="632"/>
      <c r="R168" s="632"/>
      <c r="S168" s="632"/>
      <c r="T168" s="632"/>
      <c r="U168" s="632"/>
      <c r="V168" s="632"/>
      <c r="W168" s="632"/>
      <c r="X168" s="632"/>
      <c r="Y168" s="632"/>
      <c r="Z168" s="632"/>
      <c r="AA168" s="632"/>
      <c r="AB168" s="632"/>
      <c r="AC168" s="632"/>
      <c r="AD168" s="632"/>
      <c r="AE168" s="632"/>
      <c r="AF168" s="632"/>
      <c r="AG168" s="632"/>
      <c r="AH168" s="632"/>
      <c r="AI168" s="632"/>
      <c r="AJ168" s="632"/>
      <c r="AK168" s="632"/>
    </row>
    <row r="328" ht="11.25" customHeight="1"/>
  </sheetData>
  <sheetProtection algorithmName="SHA-512" hashValue="m3A0V3twKNR4+wrqoDB/3TZbq7Dqh1njLaHSEadFtZLT5oM/JQbufvimjj6hnxLnipXxF54t3k+0vHnBQEd+Vw==" saltValue="Cw+dnsxUaqM4Z2tJr00lNA==" spinCount="100000" sheet="1" objects="1" scenarios="1"/>
  <mergeCells count="64">
    <mergeCell ref="Z5:AD5"/>
    <mergeCell ref="A168:AK168"/>
    <mergeCell ref="A159:AK159"/>
    <mergeCell ref="A156:AK156"/>
    <mergeCell ref="A160:AK160"/>
    <mergeCell ref="I148:AK149"/>
    <mergeCell ref="C151:G152"/>
    <mergeCell ref="A161:AK161"/>
    <mergeCell ref="A162:AK162"/>
    <mergeCell ref="A157:AK157"/>
    <mergeCell ref="A158:AK158"/>
    <mergeCell ref="Z6:Z8"/>
    <mergeCell ref="AA6:AA8"/>
    <mergeCell ref="B10:P10"/>
    <mergeCell ref="H6:H8"/>
    <mergeCell ref="I6:I8"/>
    <mergeCell ref="J6:J8"/>
    <mergeCell ref="K6:P6"/>
    <mergeCell ref="P7:P8"/>
    <mergeCell ref="O7:O8"/>
    <mergeCell ref="G5:G8"/>
    <mergeCell ref="H5:S5"/>
    <mergeCell ref="AE6:AE8"/>
    <mergeCell ref="A1:AK1"/>
    <mergeCell ref="A2:AK2"/>
    <mergeCell ref="C4:G4"/>
    <mergeCell ref="Q6:Q8"/>
    <mergeCell ref="R6:R8"/>
    <mergeCell ref="H4:Y4"/>
    <mergeCell ref="AE5:AJ5"/>
    <mergeCell ref="AG6:AG8"/>
    <mergeCell ref="X6:X8"/>
    <mergeCell ref="Y6:Y8"/>
    <mergeCell ref="Z4:AJ4"/>
    <mergeCell ref="AF6:AF8"/>
    <mergeCell ref="S6:S8"/>
    <mergeCell ref="A3:W3"/>
    <mergeCell ref="T5:Y5"/>
    <mergeCell ref="V6:V8"/>
    <mergeCell ref="W6:W8"/>
    <mergeCell ref="AB6:AB8"/>
    <mergeCell ref="AC6:AC8"/>
    <mergeCell ref="AD6:AD8"/>
    <mergeCell ref="A4:A8"/>
    <mergeCell ref="AK4:AK8"/>
    <mergeCell ref="B4:B8"/>
    <mergeCell ref="C5:C8"/>
    <mergeCell ref="D5:D8"/>
    <mergeCell ref="E5:E8"/>
    <mergeCell ref="F5:F8"/>
    <mergeCell ref="AH6:AH8"/>
    <mergeCell ref="AI6:AI8"/>
    <mergeCell ref="AJ6:AJ8"/>
    <mergeCell ref="K7:K8"/>
    <mergeCell ref="L7:L8"/>
    <mergeCell ref="M7:M8"/>
    <mergeCell ref="N7:N8"/>
    <mergeCell ref="T6:T8"/>
    <mergeCell ref="U6:U8"/>
    <mergeCell ref="A167:AO167"/>
    <mergeCell ref="A163:AM163"/>
    <mergeCell ref="A164:AO164"/>
    <mergeCell ref="A165:AO165"/>
    <mergeCell ref="A166:AI166"/>
  </mergeCells>
  <conditionalFormatting sqref="H121:H129">
    <cfRule type="cellIs" dxfId="46" priority="3" stopIfTrue="1" operator="equal">
      <formula>0</formula>
    </cfRule>
  </conditionalFormatting>
  <conditionalFormatting sqref="H132:H136">
    <cfRule type="cellIs" dxfId="45" priority="2" stopIfTrue="1" operator="equal">
      <formula>0</formula>
    </cfRule>
  </conditionalFormatting>
  <conditionalFormatting sqref="H11:I66 K11:S66 U11:Y66 AA11:AD66 AF11:AK66">
    <cfRule type="cellIs" dxfId="44" priority="54" stopIfTrue="1" operator="equal">
      <formula>0</formula>
    </cfRule>
  </conditionalFormatting>
  <conditionalFormatting sqref="H69:I118">
    <cfRule type="cellIs" dxfId="43" priority="4" stopIfTrue="1" operator="equal">
      <formula>0</formula>
    </cfRule>
  </conditionalFormatting>
  <conditionalFormatting sqref="H139:I142">
    <cfRule type="cellIs" dxfId="42" priority="1" stopIfTrue="1" operator="equal">
      <formula>0</formula>
    </cfRule>
  </conditionalFormatting>
  <conditionalFormatting sqref="K69:S118 U69:Y118 AA69:AD118 AF69:AK118">
    <cfRule type="cellIs" dxfId="41" priority="35" stopIfTrue="1" operator="equal">
      <formula>0</formula>
    </cfRule>
  </conditionalFormatting>
  <conditionalFormatting sqref="K139:S142 U139:Y142 AA139:AD142 AF139:AK142">
    <cfRule type="cellIs" dxfId="40" priority="38" stopIfTrue="1" operator="equal">
      <formula>0</formula>
    </cfRule>
  </conditionalFormatting>
  <conditionalFormatting sqref="Q121:S129 U121:Y129 AA121:AD129 AF121:AJ129">
    <cfRule type="cellIs" dxfId="39" priority="32" stopIfTrue="1" operator="equal">
      <formula>0</formula>
    </cfRule>
  </conditionalFormatting>
  <conditionalFormatting sqref="Q132:S136 U132:Y136 AA132:AD136 AF132:AJ136">
    <cfRule type="cellIs" dxfId="38" priority="41" stopIfTrue="1" operator="equal">
      <formula>0</formula>
    </cfRule>
  </conditionalFormatting>
  <conditionalFormatting sqref="T11:T66">
    <cfRule type="cellIs" dxfId="37" priority="16" stopIfTrue="1" operator="equal">
      <formula>0</formula>
    </cfRule>
  </conditionalFormatting>
  <conditionalFormatting sqref="T69:T118">
    <cfRule type="cellIs" dxfId="36" priority="15" stopIfTrue="1" operator="equal">
      <formula>0</formula>
    </cfRule>
  </conditionalFormatting>
  <conditionalFormatting sqref="T121:T129">
    <cfRule type="cellIs" dxfId="35" priority="14" stopIfTrue="1" operator="equal">
      <formula>0</formula>
    </cfRule>
  </conditionalFormatting>
  <conditionalFormatting sqref="T132:T136">
    <cfRule type="cellIs" dxfId="34" priority="13" stopIfTrue="1" operator="equal">
      <formula>0</formula>
    </cfRule>
  </conditionalFormatting>
  <conditionalFormatting sqref="T139:T142">
    <cfRule type="cellIs" dxfId="33" priority="12" stopIfTrue="1" operator="equal">
      <formula>0</formula>
    </cfRule>
  </conditionalFormatting>
  <conditionalFormatting sqref="Z11:Z66">
    <cfRule type="cellIs" dxfId="32" priority="11" stopIfTrue="1" operator="equal">
      <formula>0</formula>
    </cfRule>
  </conditionalFormatting>
  <conditionalFormatting sqref="Z69:Z118">
    <cfRule type="cellIs" dxfId="31" priority="10" stopIfTrue="1" operator="equal">
      <formula>0</formula>
    </cfRule>
  </conditionalFormatting>
  <conditionalFormatting sqref="Z121:Z129">
    <cfRule type="cellIs" dxfId="30" priority="9" stopIfTrue="1" operator="equal">
      <formula>0</formula>
    </cfRule>
  </conditionalFormatting>
  <conditionalFormatting sqref="Z132:Z136">
    <cfRule type="cellIs" dxfId="29" priority="8" stopIfTrue="1" operator="equal">
      <formula>0</formula>
    </cfRule>
  </conditionalFormatting>
  <conditionalFormatting sqref="Z139:Z142">
    <cfRule type="cellIs" dxfId="28" priority="7" stopIfTrue="1" operator="equal">
      <formula>0</formula>
    </cfRule>
  </conditionalFormatting>
  <conditionalFormatting sqref="AE11:AE66">
    <cfRule type="cellIs" dxfId="27" priority="21" stopIfTrue="1" operator="equal">
      <formula>0</formula>
    </cfRule>
  </conditionalFormatting>
  <conditionalFormatting sqref="AE69:AE118">
    <cfRule type="cellIs" dxfId="26" priority="20" stopIfTrue="1" operator="equal">
      <formula>0</formula>
    </cfRule>
  </conditionalFormatting>
  <conditionalFormatting sqref="AE121:AE129">
    <cfRule type="cellIs" dxfId="25" priority="19" stopIfTrue="1" operator="equal">
      <formula>0</formula>
    </cfRule>
  </conditionalFormatting>
  <conditionalFormatting sqref="AE132:AE136">
    <cfRule type="cellIs" dxfId="24" priority="18" stopIfTrue="1" operator="equal">
      <formula>0</formula>
    </cfRule>
  </conditionalFormatting>
  <conditionalFormatting sqref="AE139:AE142">
    <cfRule type="cellIs" dxfId="23" priority="17" stopIfTrue="1" operator="equal">
      <formula>0</formula>
    </cfRule>
  </conditionalFormatting>
  <pageMargins left="0.70866141732283472" right="0.70866141732283472" top="0.78740157480314965" bottom="0.59055118110236227" header="0.31496062992125984" footer="0.31496062992125984"/>
  <pageSetup paperSize="9" scale="77" fitToHeight="3" orientation="landscape"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pageSetUpPr fitToPage="1"/>
  </sheetPr>
  <dimension ref="A1:AS331"/>
  <sheetViews>
    <sheetView showGridLines="0" zoomScaleNormal="100" workbookViewId="0">
      <pane ySplit="9" topLeftCell="A121" activePane="bottomLeft" state="frozen"/>
      <selection pane="bottomLeft" activeCell="A117" sqref="A117:XFD117"/>
    </sheetView>
  </sheetViews>
  <sheetFormatPr defaultColWidth="9" defaultRowHeight="12.75"/>
  <cols>
    <col min="1" max="1" width="3.125" style="18" customWidth="1"/>
    <col min="2" max="2" width="23" style="17" customWidth="1"/>
    <col min="3" max="6" width="4.375" style="17" customWidth="1"/>
    <col min="7" max="7" width="3.75" style="17" customWidth="1"/>
    <col min="8" max="11" width="4.375" style="17" customWidth="1"/>
    <col min="12" max="12" width="3.25" style="17" customWidth="1"/>
    <col min="13" max="14" width="3.625" style="18" customWidth="1"/>
    <col min="15" max="15" width="3.375" style="18" customWidth="1"/>
    <col min="16" max="21" width="3.375" style="17" customWidth="1"/>
    <col min="22" max="42" width="3.625" style="17" customWidth="1"/>
    <col min="43" max="43" width="2.125" style="2" customWidth="1"/>
    <col min="44" max="44" width="3.375" style="2" customWidth="1"/>
    <col min="45" max="16384" width="9" style="2"/>
  </cols>
  <sheetData>
    <row r="1" spans="1:45" ht="15.75">
      <c r="A1" s="622" t="str">
        <f>'KKS1_1.Duomenys apie org.'!A13:AI13</f>
        <v>Klaipėdos miesto savivaldybės administracijos Kultūros, sporto ir turizmo departamento Sporto, jaunimo ir bendruomeninių reikalų skyrius</v>
      </c>
      <c r="B1" s="622"/>
      <c r="C1" s="622"/>
      <c r="D1" s="622"/>
      <c r="E1" s="622"/>
      <c r="F1" s="622"/>
      <c r="G1" s="622"/>
      <c r="H1" s="622"/>
      <c r="I1" s="622"/>
      <c r="J1" s="622"/>
      <c r="K1" s="622"/>
      <c r="L1" s="622"/>
      <c r="M1" s="622"/>
      <c r="N1" s="622"/>
      <c r="O1" s="622"/>
      <c r="P1" s="622"/>
      <c r="Q1" s="622"/>
      <c r="R1" s="622"/>
      <c r="S1" s="622"/>
      <c r="T1" s="622"/>
      <c r="U1" s="622"/>
      <c r="V1" s="622"/>
      <c r="W1" s="622"/>
      <c r="X1" s="622"/>
      <c r="Y1" s="622"/>
      <c r="Z1" s="622"/>
      <c r="AA1" s="622"/>
      <c r="AB1" s="622"/>
      <c r="AC1" s="622"/>
      <c r="AD1" s="622"/>
      <c r="AE1" s="622"/>
      <c r="AF1" s="622"/>
      <c r="AG1" s="622"/>
      <c r="AH1" s="622"/>
      <c r="AI1" s="622"/>
      <c r="AJ1" s="622"/>
      <c r="AK1" s="622"/>
      <c r="AL1" s="622"/>
      <c r="AM1" s="622"/>
      <c r="AN1" s="622"/>
      <c r="AO1" s="622"/>
      <c r="AP1" s="622"/>
    </row>
    <row r="2" spans="1:45" ht="9" customHeight="1">
      <c r="A2" s="623" t="s">
        <v>343</v>
      </c>
      <c r="B2" s="623"/>
      <c r="C2" s="623"/>
      <c r="D2" s="623"/>
      <c r="E2" s="623"/>
      <c r="F2" s="623"/>
      <c r="G2" s="623"/>
      <c r="H2" s="623"/>
      <c r="I2" s="623"/>
      <c r="J2" s="623"/>
      <c r="K2" s="623"/>
      <c r="L2" s="623"/>
      <c r="M2" s="623"/>
      <c r="N2" s="623"/>
      <c r="O2" s="623"/>
      <c r="P2" s="623"/>
      <c r="Q2" s="623"/>
      <c r="R2" s="623"/>
      <c r="S2" s="623"/>
      <c r="T2" s="623"/>
      <c r="U2" s="623"/>
      <c r="V2" s="623"/>
      <c r="W2" s="623"/>
      <c r="X2" s="623"/>
      <c r="Y2" s="623"/>
      <c r="Z2" s="623"/>
      <c r="AA2" s="623"/>
      <c r="AB2" s="623"/>
      <c r="AC2" s="623"/>
      <c r="AD2" s="623"/>
      <c r="AE2" s="623"/>
      <c r="AF2" s="623"/>
      <c r="AG2" s="623"/>
      <c r="AH2" s="623"/>
      <c r="AI2" s="623"/>
      <c r="AJ2" s="623"/>
      <c r="AK2" s="623"/>
      <c r="AL2" s="623"/>
      <c r="AM2" s="623"/>
      <c r="AN2" s="623"/>
      <c r="AO2" s="623"/>
      <c r="AP2" s="623"/>
    </row>
    <row r="3" spans="1:45" ht="15" customHeight="1">
      <c r="A3" s="644" t="s">
        <v>515</v>
      </c>
      <c r="B3" s="644"/>
      <c r="C3" s="644"/>
      <c r="D3" s="644"/>
      <c r="E3" s="644"/>
      <c r="F3" s="644"/>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5" t="s">
        <v>339</v>
      </c>
    </row>
    <row r="4" spans="1:45" ht="12.75" customHeight="1" thickBot="1">
      <c r="A4" s="610" t="s">
        <v>16</v>
      </c>
      <c r="B4" s="610" t="s">
        <v>17</v>
      </c>
      <c r="C4" s="642" t="s">
        <v>516</v>
      </c>
      <c r="D4" s="624"/>
      <c r="E4" s="624"/>
      <c r="F4" s="624"/>
      <c r="G4" s="624"/>
      <c r="H4" s="624"/>
      <c r="I4" s="624"/>
      <c r="J4" s="624"/>
      <c r="K4" s="624"/>
      <c r="L4" s="625"/>
      <c r="M4" s="423" t="s">
        <v>165</v>
      </c>
      <c r="N4" s="423"/>
      <c r="O4" s="423"/>
      <c r="P4" s="423"/>
      <c r="Q4" s="423"/>
      <c r="R4" s="423"/>
      <c r="S4" s="423"/>
      <c r="T4" s="423"/>
      <c r="U4" s="423"/>
      <c r="V4" s="423"/>
      <c r="W4" s="423"/>
      <c r="X4" s="423"/>
      <c r="Y4" s="423"/>
      <c r="Z4" s="423"/>
      <c r="AA4" s="423"/>
      <c r="AB4" s="423"/>
      <c r="AC4" s="423"/>
      <c r="AD4" s="423"/>
      <c r="AE4" s="424" t="s">
        <v>166</v>
      </c>
      <c r="AF4" s="425"/>
      <c r="AG4" s="425"/>
      <c r="AH4" s="425"/>
      <c r="AI4" s="425"/>
      <c r="AJ4" s="425"/>
      <c r="AK4" s="425"/>
      <c r="AL4" s="425"/>
      <c r="AM4" s="425"/>
      <c r="AN4" s="425"/>
      <c r="AO4" s="426"/>
      <c r="AP4" s="613" t="s">
        <v>167</v>
      </c>
    </row>
    <row r="5" spans="1:45" ht="20.25" customHeight="1" thickTop="1">
      <c r="A5" s="611"/>
      <c r="B5" s="611"/>
      <c r="C5" s="645" t="s">
        <v>517</v>
      </c>
      <c r="D5" s="645"/>
      <c r="E5" s="645"/>
      <c r="F5" s="645"/>
      <c r="G5" s="645"/>
      <c r="H5" s="646" t="s">
        <v>518</v>
      </c>
      <c r="I5" s="646"/>
      <c r="J5" s="646"/>
      <c r="K5" s="646"/>
      <c r="L5" s="646"/>
      <c r="M5" s="412" t="s">
        <v>168</v>
      </c>
      <c r="N5" s="413"/>
      <c r="O5" s="413"/>
      <c r="P5" s="413"/>
      <c r="Q5" s="413"/>
      <c r="R5" s="413"/>
      <c r="S5" s="413"/>
      <c r="T5" s="413"/>
      <c r="U5" s="413"/>
      <c r="V5" s="413"/>
      <c r="W5" s="413"/>
      <c r="X5" s="414"/>
      <c r="Y5" s="415" t="s">
        <v>169</v>
      </c>
      <c r="Z5" s="415"/>
      <c r="AA5" s="415"/>
      <c r="AB5" s="415"/>
      <c r="AC5" s="415"/>
      <c r="AD5" s="415"/>
      <c r="AE5" s="626" t="s">
        <v>170</v>
      </c>
      <c r="AF5" s="417"/>
      <c r="AG5" s="417"/>
      <c r="AH5" s="417"/>
      <c r="AI5" s="605"/>
      <c r="AJ5" s="626" t="s">
        <v>171</v>
      </c>
      <c r="AK5" s="417"/>
      <c r="AL5" s="417"/>
      <c r="AM5" s="417"/>
      <c r="AN5" s="417"/>
      <c r="AO5" s="605"/>
      <c r="AP5" s="614"/>
    </row>
    <row r="6" spans="1:45" ht="14.25" customHeight="1">
      <c r="A6" s="611"/>
      <c r="B6" s="611"/>
      <c r="C6" s="390" t="s">
        <v>351</v>
      </c>
      <c r="D6" s="390" t="s">
        <v>22</v>
      </c>
      <c r="E6" s="390" t="s">
        <v>23</v>
      </c>
      <c r="F6" s="639" t="s">
        <v>519</v>
      </c>
      <c r="G6" s="616" t="s">
        <v>173</v>
      </c>
      <c r="H6" s="390" t="s">
        <v>351</v>
      </c>
      <c r="I6" s="390" t="s">
        <v>22</v>
      </c>
      <c r="J6" s="390" t="s">
        <v>23</v>
      </c>
      <c r="K6" s="639" t="s">
        <v>519</v>
      </c>
      <c r="L6" s="628" t="s">
        <v>173</v>
      </c>
      <c r="M6" s="428" t="s">
        <v>172</v>
      </c>
      <c r="N6" s="422" t="s">
        <v>173</v>
      </c>
      <c r="O6" s="422" t="s">
        <v>174</v>
      </c>
      <c r="P6" s="429" t="s">
        <v>175</v>
      </c>
      <c r="Q6" s="429"/>
      <c r="R6" s="429"/>
      <c r="S6" s="429"/>
      <c r="T6" s="429"/>
      <c r="U6" s="429"/>
      <c r="V6" s="422" t="s">
        <v>176</v>
      </c>
      <c r="W6" s="422" t="s">
        <v>177</v>
      </c>
      <c r="X6" s="427" t="s">
        <v>178</v>
      </c>
      <c r="Y6" s="419" t="s">
        <v>172</v>
      </c>
      <c r="Z6" s="430" t="s">
        <v>173</v>
      </c>
      <c r="AA6" s="422" t="s">
        <v>176</v>
      </c>
      <c r="AB6" s="422" t="s">
        <v>177</v>
      </c>
      <c r="AC6" s="422" t="s">
        <v>179</v>
      </c>
      <c r="AD6" s="427" t="s">
        <v>178</v>
      </c>
      <c r="AE6" s="419" t="s">
        <v>172</v>
      </c>
      <c r="AF6" s="430" t="s">
        <v>173</v>
      </c>
      <c r="AG6" s="422" t="s">
        <v>176</v>
      </c>
      <c r="AH6" s="422" t="s">
        <v>177</v>
      </c>
      <c r="AI6" s="427" t="s">
        <v>178</v>
      </c>
      <c r="AJ6" s="419" t="s">
        <v>172</v>
      </c>
      <c r="AK6" s="422" t="s">
        <v>173</v>
      </c>
      <c r="AL6" s="422" t="s">
        <v>176</v>
      </c>
      <c r="AM6" s="422" t="s">
        <v>177</v>
      </c>
      <c r="AN6" s="422" t="s">
        <v>179</v>
      </c>
      <c r="AO6" s="427" t="s">
        <v>178</v>
      </c>
      <c r="AP6" s="614"/>
    </row>
    <row r="7" spans="1:45" ht="47.25" customHeight="1">
      <c r="A7" s="611"/>
      <c r="B7" s="611"/>
      <c r="C7" s="529"/>
      <c r="D7" s="529"/>
      <c r="E7" s="529"/>
      <c r="F7" s="640"/>
      <c r="G7" s="617"/>
      <c r="H7" s="529"/>
      <c r="I7" s="529"/>
      <c r="J7" s="529"/>
      <c r="K7" s="640"/>
      <c r="L7" s="629"/>
      <c r="M7" s="428"/>
      <c r="N7" s="422"/>
      <c r="O7" s="422"/>
      <c r="P7" s="422" t="s">
        <v>180</v>
      </c>
      <c r="Q7" s="422" t="s">
        <v>181</v>
      </c>
      <c r="R7" s="422" t="s">
        <v>182</v>
      </c>
      <c r="S7" s="422" t="s">
        <v>183</v>
      </c>
      <c r="T7" s="422" t="s">
        <v>184</v>
      </c>
      <c r="U7" s="422" t="s">
        <v>185</v>
      </c>
      <c r="V7" s="422"/>
      <c r="W7" s="422"/>
      <c r="X7" s="427"/>
      <c r="Y7" s="420"/>
      <c r="Z7" s="431"/>
      <c r="AA7" s="422"/>
      <c r="AB7" s="422"/>
      <c r="AC7" s="422"/>
      <c r="AD7" s="427"/>
      <c r="AE7" s="420"/>
      <c r="AF7" s="431"/>
      <c r="AG7" s="422"/>
      <c r="AH7" s="422"/>
      <c r="AI7" s="427"/>
      <c r="AJ7" s="420"/>
      <c r="AK7" s="422"/>
      <c r="AL7" s="422"/>
      <c r="AM7" s="422"/>
      <c r="AN7" s="422"/>
      <c r="AO7" s="427"/>
      <c r="AP7" s="614"/>
    </row>
    <row r="8" spans="1:45" ht="36.75" customHeight="1">
      <c r="A8" s="612"/>
      <c r="B8" s="612"/>
      <c r="C8" s="391"/>
      <c r="D8" s="391"/>
      <c r="E8" s="391"/>
      <c r="F8" s="641"/>
      <c r="G8" s="618"/>
      <c r="H8" s="391"/>
      <c r="I8" s="391"/>
      <c r="J8" s="391"/>
      <c r="K8" s="641"/>
      <c r="L8" s="630"/>
      <c r="M8" s="428"/>
      <c r="N8" s="422"/>
      <c r="O8" s="422"/>
      <c r="P8" s="422"/>
      <c r="Q8" s="422"/>
      <c r="R8" s="422"/>
      <c r="S8" s="422"/>
      <c r="T8" s="422"/>
      <c r="U8" s="422"/>
      <c r="V8" s="422"/>
      <c r="W8" s="422"/>
      <c r="X8" s="427"/>
      <c r="Y8" s="421"/>
      <c r="Z8" s="432"/>
      <c r="AA8" s="422"/>
      <c r="AB8" s="422"/>
      <c r="AC8" s="422"/>
      <c r="AD8" s="427"/>
      <c r="AE8" s="421"/>
      <c r="AF8" s="432"/>
      <c r="AG8" s="422"/>
      <c r="AH8" s="422"/>
      <c r="AI8" s="427"/>
      <c r="AJ8" s="421"/>
      <c r="AK8" s="422"/>
      <c r="AL8" s="422"/>
      <c r="AM8" s="422"/>
      <c r="AN8" s="422"/>
      <c r="AO8" s="427"/>
      <c r="AP8" s="615"/>
    </row>
    <row r="9" spans="1:45" ht="7.5" customHeight="1">
      <c r="A9" s="19">
        <v>1</v>
      </c>
      <c r="B9" s="20">
        <v>2</v>
      </c>
      <c r="C9" s="20">
        <v>3</v>
      </c>
      <c r="D9" s="20">
        <v>4</v>
      </c>
      <c r="E9" s="20">
        <v>5</v>
      </c>
      <c r="F9" s="20">
        <v>6</v>
      </c>
      <c r="G9" s="20">
        <v>7</v>
      </c>
      <c r="H9" s="20">
        <v>8</v>
      </c>
      <c r="I9" s="20">
        <v>9</v>
      </c>
      <c r="J9" s="20">
        <v>10</v>
      </c>
      <c r="K9" s="20">
        <v>11</v>
      </c>
      <c r="L9" s="20">
        <v>12</v>
      </c>
      <c r="M9" s="327">
        <v>13</v>
      </c>
      <c r="N9" s="327">
        <v>14</v>
      </c>
      <c r="O9" s="327">
        <v>15</v>
      </c>
      <c r="P9" s="327">
        <v>16</v>
      </c>
      <c r="Q9" s="327">
        <v>17</v>
      </c>
      <c r="R9" s="327">
        <v>18</v>
      </c>
      <c r="S9" s="327">
        <v>19</v>
      </c>
      <c r="T9" s="327">
        <v>20</v>
      </c>
      <c r="U9" s="327">
        <v>21</v>
      </c>
      <c r="V9" s="327">
        <v>22</v>
      </c>
      <c r="W9" s="327">
        <v>23</v>
      </c>
      <c r="X9" s="327">
        <v>24</v>
      </c>
      <c r="Y9" s="327">
        <v>25</v>
      </c>
      <c r="Z9" s="327">
        <v>26</v>
      </c>
      <c r="AA9" s="327">
        <v>27</v>
      </c>
      <c r="AB9" s="327">
        <v>28</v>
      </c>
      <c r="AC9" s="327">
        <v>29</v>
      </c>
      <c r="AD9" s="327">
        <v>30</v>
      </c>
      <c r="AE9" s="327">
        <v>31</v>
      </c>
      <c r="AF9" s="327">
        <v>32</v>
      </c>
      <c r="AG9" s="327">
        <v>33</v>
      </c>
      <c r="AH9" s="327">
        <v>34</v>
      </c>
      <c r="AI9" s="327">
        <v>35</v>
      </c>
      <c r="AJ9" s="327">
        <v>36</v>
      </c>
      <c r="AK9" s="327">
        <v>37</v>
      </c>
      <c r="AL9" s="327">
        <v>38</v>
      </c>
      <c r="AM9" s="327">
        <v>39</v>
      </c>
      <c r="AN9" s="327">
        <v>40</v>
      </c>
      <c r="AO9" s="327">
        <v>41</v>
      </c>
      <c r="AP9" s="20">
        <v>42</v>
      </c>
    </row>
    <row r="10" spans="1:45" ht="15" customHeight="1">
      <c r="A10" s="55"/>
      <c r="B10" s="636" t="s">
        <v>38</v>
      </c>
      <c r="C10" s="636"/>
      <c r="D10" s="636"/>
      <c r="E10" s="636"/>
      <c r="F10" s="636"/>
      <c r="G10" s="636"/>
      <c r="H10" s="636"/>
      <c r="I10" s="636"/>
      <c r="J10" s="636"/>
      <c r="K10" s="636"/>
      <c r="L10" s="636"/>
      <c r="M10" s="636"/>
      <c r="N10" s="636"/>
      <c r="O10" s="636"/>
      <c r="P10" s="636"/>
      <c r="Q10" s="636"/>
      <c r="R10" s="636"/>
      <c r="S10" s="636"/>
      <c r="T10" s="38"/>
      <c r="U10" s="38"/>
      <c r="V10" s="38"/>
      <c r="W10" s="38"/>
      <c r="X10" s="38"/>
      <c r="Y10" s="38"/>
      <c r="Z10" s="38"/>
      <c r="AA10" s="38"/>
      <c r="AB10" s="38"/>
      <c r="AC10" s="38"/>
      <c r="AD10" s="38"/>
      <c r="AE10" s="38"/>
      <c r="AF10" s="38"/>
      <c r="AG10" s="38"/>
      <c r="AH10" s="38"/>
      <c r="AI10" s="38"/>
      <c r="AJ10" s="38"/>
      <c r="AK10" s="38"/>
      <c r="AL10" s="38"/>
      <c r="AM10" s="38"/>
      <c r="AN10" s="38"/>
      <c r="AO10" s="38"/>
      <c r="AP10" s="39"/>
      <c r="AR10" s="191"/>
      <c r="AS10" s="197"/>
    </row>
    <row r="11" spans="1:45" ht="10.5" customHeight="1">
      <c r="A11" s="56" t="s">
        <v>422</v>
      </c>
      <c r="B11" s="232" t="s">
        <v>39</v>
      </c>
      <c r="C11" s="212">
        <f>'SUC1_B. duomenys'!C31</f>
        <v>7</v>
      </c>
      <c r="D11" s="212">
        <f>'SUC1_B. duomenys'!D31</f>
        <v>2</v>
      </c>
      <c r="E11" s="212">
        <f>'SUC1_B. duomenys'!E31</f>
        <v>0</v>
      </c>
      <c r="F11" s="328">
        <f>SUM(C11:E11)</f>
        <v>9</v>
      </c>
      <c r="G11" s="212">
        <f>'SUC1_B. duomenys'!G31</f>
        <v>4</v>
      </c>
      <c r="H11" s="212">
        <f>'2.2 SK Sportuojantieji ir tr.'!C11</f>
        <v>105</v>
      </c>
      <c r="I11" s="212">
        <f>'2.2 SK Sportuojantieji ir tr.'!D11</f>
        <v>16</v>
      </c>
      <c r="J11" s="212">
        <f>'2.2 SK Sportuojantieji ir tr.'!E11</f>
        <v>49</v>
      </c>
      <c r="K11" s="328">
        <f>SUM(H11:J11)</f>
        <v>170</v>
      </c>
      <c r="L11" s="212">
        <f>'2.2 SK Sportuojantieji ir tr.'!G11</f>
        <v>127</v>
      </c>
      <c r="M11" s="50">
        <f>'2.2 SK Sportuojantieji ir tr.'!H11+SUC1_Treneriai!C11</f>
        <v>3</v>
      </c>
      <c r="N11" s="212">
        <f>'2.2 SK Sportuojantieji ir tr.'!I11+SUC1_Treneriai!D11</f>
        <v>1</v>
      </c>
      <c r="O11" s="36">
        <f>M11-(P11+Q11+R11+S11+T11+U11)</f>
        <v>1</v>
      </c>
      <c r="P11" s="212">
        <f>'2.2 SK Sportuojantieji ir tr.'!K11+SUC1_Treneriai!F11</f>
        <v>0</v>
      </c>
      <c r="Q11" s="212">
        <f>'2.2 SK Sportuojantieji ir tr.'!L11+SUC1_Treneriai!G11</f>
        <v>0</v>
      </c>
      <c r="R11" s="212">
        <f>'2.2 SK Sportuojantieji ir tr.'!M11+SUC1_Treneriai!H11</f>
        <v>0</v>
      </c>
      <c r="S11" s="212">
        <f>'2.2 SK Sportuojantieji ir tr.'!N11+SUC1_Treneriai!I11</f>
        <v>0</v>
      </c>
      <c r="T11" s="212">
        <f>'2.2 SK Sportuojantieji ir tr.'!O11+SUC1_Treneriai!J11</f>
        <v>0</v>
      </c>
      <c r="U11" s="212">
        <f>'2.2 SK Sportuojantieji ir tr.'!P11+SUC1_Treneriai!K11</f>
        <v>2</v>
      </c>
      <c r="V11" s="212">
        <f>'2.2 SK Sportuojantieji ir tr.'!Q11+SUC1_Treneriai!L11</f>
        <v>3</v>
      </c>
      <c r="W11" s="212">
        <f>'2.2 SK Sportuojantieji ir tr.'!R11+SUC1_Treneriai!M11</f>
        <v>0</v>
      </c>
      <c r="X11" s="212">
        <f>'2.2 SK Sportuojantieji ir tr.'!S11+SUC1_Treneriai!N11</f>
        <v>0</v>
      </c>
      <c r="Y11" s="212">
        <f>'2.2 SK Sportuojantieji ir tr.'!T11+SUC1_Treneriai!O11</f>
        <v>0</v>
      </c>
      <c r="Z11" s="212">
        <f>'2.2 SK Sportuojantieji ir tr.'!U11+SUC1_Treneriai!P11</f>
        <v>0</v>
      </c>
      <c r="AA11" s="212">
        <f>'2.2 SK Sportuojantieji ir tr.'!V11+SUC1_Treneriai!Q11</f>
        <v>0</v>
      </c>
      <c r="AB11" s="212">
        <f>'2.2 SK Sportuojantieji ir tr.'!W11+SUC1_Treneriai!R11</f>
        <v>0</v>
      </c>
      <c r="AC11" s="212">
        <f>'2.2 SK Sportuojantieji ir tr.'!X11+SUC1_Treneriai!S11</f>
        <v>0</v>
      </c>
      <c r="AD11" s="212">
        <f>'2.2 SK Sportuojantieji ir tr.'!Y11+SUC1_Treneriai!T11</f>
        <v>0</v>
      </c>
      <c r="AE11" s="212">
        <f>'2.2 SK Sportuojantieji ir tr.'!Z11+SUC1_Treneriai!U11</f>
        <v>0</v>
      </c>
      <c r="AF11" s="212">
        <f>'2.2 SK Sportuojantieji ir tr.'!AA11+SUC1_Treneriai!V11</f>
        <v>0</v>
      </c>
      <c r="AG11" s="212">
        <f>'2.2 SK Sportuojantieji ir tr.'!AB11+SUC1_Treneriai!W11</f>
        <v>0</v>
      </c>
      <c r="AH11" s="212">
        <f>'2.2 SK Sportuojantieji ir tr.'!AC11+SUC1_Treneriai!X11</f>
        <v>0</v>
      </c>
      <c r="AI11" s="212">
        <f>'2.2 SK Sportuojantieji ir tr.'!AD11+SUC1_Treneriai!Y11</f>
        <v>0</v>
      </c>
      <c r="AJ11" s="212">
        <f>'2.2 SK Sportuojantieji ir tr.'!AE11+SUC1_Treneriai!Z11</f>
        <v>0</v>
      </c>
      <c r="AK11" s="212">
        <f>'2.2 SK Sportuojantieji ir tr.'!AF11+SUC1_Treneriai!AA11</f>
        <v>0</v>
      </c>
      <c r="AL11" s="212">
        <f>'2.2 SK Sportuojantieji ir tr.'!AG11+SUC1_Treneriai!AB11</f>
        <v>0</v>
      </c>
      <c r="AM11" s="212">
        <f>'2.2 SK Sportuojantieji ir tr.'!AH11+SUC1_Treneriai!AC11</f>
        <v>0</v>
      </c>
      <c r="AN11" s="212">
        <f>'2.2 SK Sportuojantieji ir tr.'!AI11+SUC1_Treneriai!AD11</f>
        <v>0</v>
      </c>
      <c r="AO11" s="212">
        <f>'2.2 SK Sportuojantieji ir tr.'!AJ11+SUC1_Treneriai!AE11</f>
        <v>0</v>
      </c>
      <c r="AP11" s="212">
        <f>'2.2 SK Sportuojantieji ir tr.'!AK11+SUC1_Treneriai!AF11</f>
        <v>1</v>
      </c>
      <c r="AR11" s="190" t="str">
        <f>IF(SUC1_Treneriai!C11&gt;M11,"Klaida! Negali būti mažiau trenerių negu SUC1 formoje","")</f>
        <v/>
      </c>
    </row>
    <row r="12" spans="1:45" ht="10.5" customHeight="1">
      <c r="A12" s="40" t="s">
        <v>423</v>
      </c>
      <c r="B12" s="232" t="s">
        <v>40</v>
      </c>
      <c r="C12" s="212">
        <f>'SUC1_B. duomenys'!C32</f>
        <v>0</v>
      </c>
      <c r="D12" s="212">
        <f>'SUC1_B. duomenys'!D32</f>
        <v>0</v>
      </c>
      <c r="E12" s="212">
        <f>'SUC1_B. duomenys'!E32</f>
        <v>0</v>
      </c>
      <c r="F12" s="328">
        <f t="shared" ref="F12:F66" si="0">SUM(C12:E12)</f>
        <v>0</v>
      </c>
      <c r="G12" s="212">
        <f>'SUC1_B. duomenys'!G32</f>
        <v>0</v>
      </c>
      <c r="H12" s="212">
        <f>'2.2 SK Sportuojantieji ir tr.'!C12</f>
        <v>83</v>
      </c>
      <c r="I12" s="212">
        <f>'2.2 SK Sportuojantieji ir tr.'!D12</f>
        <v>9</v>
      </c>
      <c r="J12" s="212">
        <f>'2.2 SK Sportuojantieji ir tr.'!E12</f>
        <v>0</v>
      </c>
      <c r="K12" s="328">
        <f t="shared" ref="K12:K66" si="1">SUM(H12:J12)</f>
        <v>92</v>
      </c>
      <c r="L12" s="212">
        <f>'2.2 SK Sportuojantieji ir tr.'!G12</f>
        <v>20</v>
      </c>
      <c r="M12" s="50">
        <f>'2.2 SK Sportuojantieji ir tr.'!H12+SUC1_Treneriai!C12</f>
        <v>0</v>
      </c>
      <c r="N12" s="212">
        <f>'2.2 SK Sportuojantieji ir tr.'!I12+SUC1_Treneriai!D12</f>
        <v>0</v>
      </c>
      <c r="O12" s="36">
        <f t="shared" ref="O12:O66" si="2">M12-(P12+Q12+R12+S12+T12+U12)</f>
        <v>0</v>
      </c>
      <c r="P12" s="212">
        <f>'2.2 SK Sportuojantieji ir tr.'!K12+SUC1_Treneriai!F12</f>
        <v>0</v>
      </c>
      <c r="Q12" s="212">
        <f>'2.2 SK Sportuojantieji ir tr.'!L12+SUC1_Treneriai!G12</f>
        <v>0</v>
      </c>
      <c r="R12" s="212">
        <f>'2.2 SK Sportuojantieji ir tr.'!M12+SUC1_Treneriai!H12</f>
        <v>0</v>
      </c>
      <c r="S12" s="212">
        <f>'2.2 SK Sportuojantieji ir tr.'!N12+SUC1_Treneriai!I12</f>
        <v>0</v>
      </c>
      <c r="T12" s="212">
        <f>'2.2 SK Sportuojantieji ir tr.'!O12+SUC1_Treneriai!J12</f>
        <v>0</v>
      </c>
      <c r="U12" s="212">
        <f>'2.2 SK Sportuojantieji ir tr.'!P12+SUC1_Treneriai!K12</f>
        <v>0</v>
      </c>
      <c r="V12" s="212">
        <f>'2.2 SK Sportuojantieji ir tr.'!Q12+SUC1_Treneriai!L12</f>
        <v>0</v>
      </c>
      <c r="W12" s="212">
        <f>'2.2 SK Sportuojantieji ir tr.'!R12+SUC1_Treneriai!M12</f>
        <v>0</v>
      </c>
      <c r="X12" s="212">
        <f>'2.2 SK Sportuojantieji ir tr.'!S12+SUC1_Treneriai!N12</f>
        <v>0</v>
      </c>
      <c r="Y12" s="212">
        <f>'2.2 SK Sportuojantieji ir tr.'!T12+SUC1_Treneriai!O12</f>
        <v>0</v>
      </c>
      <c r="Z12" s="212">
        <f>'2.2 SK Sportuojantieji ir tr.'!U12+SUC1_Treneriai!P12</f>
        <v>0</v>
      </c>
      <c r="AA12" s="212">
        <f>'2.2 SK Sportuojantieji ir tr.'!V12+SUC1_Treneriai!Q12</f>
        <v>0</v>
      </c>
      <c r="AB12" s="212">
        <f>'2.2 SK Sportuojantieji ir tr.'!W12+SUC1_Treneriai!R12</f>
        <v>0</v>
      </c>
      <c r="AC12" s="212">
        <f>'2.2 SK Sportuojantieji ir tr.'!X12+SUC1_Treneriai!S12</f>
        <v>0</v>
      </c>
      <c r="AD12" s="212">
        <f>'2.2 SK Sportuojantieji ir tr.'!Y12+SUC1_Treneriai!T12</f>
        <v>0</v>
      </c>
      <c r="AE12" s="212">
        <f>'2.2 SK Sportuojantieji ir tr.'!Z12+SUC1_Treneriai!U12</f>
        <v>0</v>
      </c>
      <c r="AF12" s="212">
        <f>'2.2 SK Sportuojantieji ir tr.'!AA12+SUC1_Treneriai!V12</f>
        <v>0</v>
      </c>
      <c r="AG12" s="212">
        <f>'2.2 SK Sportuojantieji ir tr.'!AB12+SUC1_Treneriai!W12</f>
        <v>0</v>
      </c>
      <c r="AH12" s="212">
        <f>'2.2 SK Sportuojantieji ir tr.'!AC12+SUC1_Treneriai!X12</f>
        <v>0</v>
      </c>
      <c r="AI12" s="212">
        <f>'2.2 SK Sportuojantieji ir tr.'!AD12+SUC1_Treneriai!Y12</f>
        <v>0</v>
      </c>
      <c r="AJ12" s="212">
        <f>'2.2 SK Sportuojantieji ir tr.'!AE12+SUC1_Treneriai!Z12</f>
        <v>0</v>
      </c>
      <c r="AK12" s="212">
        <f>'2.2 SK Sportuojantieji ir tr.'!AF12+SUC1_Treneriai!AA12</f>
        <v>0</v>
      </c>
      <c r="AL12" s="212">
        <f>'2.2 SK Sportuojantieji ir tr.'!AG12+SUC1_Treneriai!AB12</f>
        <v>0</v>
      </c>
      <c r="AM12" s="212">
        <f>'2.2 SK Sportuojantieji ir tr.'!AH12+SUC1_Treneriai!AC12</f>
        <v>0</v>
      </c>
      <c r="AN12" s="212">
        <f>'2.2 SK Sportuojantieji ir tr.'!AI12+SUC1_Treneriai!AD12</f>
        <v>0</v>
      </c>
      <c r="AO12" s="212">
        <f>'2.2 SK Sportuojantieji ir tr.'!AJ12+SUC1_Treneriai!AE12</f>
        <v>0</v>
      </c>
      <c r="AP12" s="212">
        <f>'2.2 SK Sportuojantieji ir tr.'!AK12+SUC1_Treneriai!AF12</f>
        <v>0</v>
      </c>
      <c r="AR12" s="190" t="str">
        <f>IF(SUC1_Treneriai!C12&gt;M12,"Klaida! Negali būti mažiau trenerių negu SUC1 formoje","")</f>
        <v/>
      </c>
    </row>
    <row r="13" spans="1:45" ht="10.5" customHeight="1">
      <c r="A13" s="40" t="s">
        <v>424</v>
      </c>
      <c r="B13" s="232" t="s">
        <v>41</v>
      </c>
      <c r="C13" s="212">
        <f>'SUC1_B. duomenys'!C33</f>
        <v>0</v>
      </c>
      <c r="D13" s="212">
        <f>'SUC1_B. duomenys'!D33</f>
        <v>0</v>
      </c>
      <c r="E13" s="212">
        <f>'SUC1_B. duomenys'!E33</f>
        <v>0</v>
      </c>
      <c r="F13" s="328">
        <f t="shared" si="0"/>
        <v>0</v>
      </c>
      <c r="G13" s="212">
        <f>'SUC1_B. duomenys'!G33</f>
        <v>0</v>
      </c>
      <c r="H13" s="212">
        <f>'2.2 SK Sportuojantieji ir tr.'!C13</f>
        <v>39</v>
      </c>
      <c r="I13" s="212">
        <f>'2.2 SK Sportuojantieji ir tr.'!D13</f>
        <v>33</v>
      </c>
      <c r="J13" s="212">
        <f>'2.2 SK Sportuojantieji ir tr.'!E13</f>
        <v>20</v>
      </c>
      <c r="K13" s="328">
        <f t="shared" si="1"/>
        <v>92</v>
      </c>
      <c r="L13" s="212">
        <f>'2.2 SK Sportuojantieji ir tr.'!G13</f>
        <v>70</v>
      </c>
      <c r="M13" s="50">
        <f>'2.2 SK Sportuojantieji ir tr.'!H13+SUC1_Treneriai!C13</f>
        <v>1</v>
      </c>
      <c r="N13" s="212">
        <f>'2.2 SK Sportuojantieji ir tr.'!I13+SUC1_Treneriai!D13</f>
        <v>0</v>
      </c>
      <c r="O13" s="36">
        <f t="shared" si="2"/>
        <v>0</v>
      </c>
      <c r="P13" s="212">
        <f>'2.2 SK Sportuojantieji ir tr.'!K13+SUC1_Treneriai!F13</f>
        <v>1</v>
      </c>
      <c r="Q13" s="212">
        <f>'2.2 SK Sportuojantieji ir tr.'!L13+SUC1_Treneriai!G13</f>
        <v>0</v>
      </c>
      <c r="R13" s="212">
        <f>'2.2 SK Sportuojantieji ir tr.'!M13+SUC1_Treneriai!H13</f>
        <v>0</v>
      </c>
      <c r="S13" s="212">
        <f>'2.2 SK Sportuojantieji ir tr.'!N13+SUC1_Treneriai!I13</f>
        <v>0</v>
      </c>
      <c r="T13" s="212">
        <f>'2.2 SK Sportuojantieji ir tr.'!O13+SUC1_Treneriai!J13</f>
        <v>0</v>
      </c>
      <c r="U13" s="212">
        <f>'2.2 SK Sportuojantieji ir tr.'!P13+SUC1_Treneriai!K13</f>
        <v>0</v>
      </c>
      <c r="V13" s="212">
        <f>'2.2 SK Sportuojantieji ir tr.'!Q13+SUC1_Treneriai!L13</f>
        <v>1</v>
      </c>
      <c r="W13" s="212">
        <f>'2.2 SK Sportuojantieji ir tr.'!R13+SUC1_Treneriai!M13</f>
        <v>0</v>
      </c>
      <c r="X13" s="212">
        <f>'2.2 SK Sportuojantieji ir tr.'!S13+SUC1_Treneriai!N13</f>
        <v>0</v>
      </c>
      <c r="Y13" s="212">
        <f>'2.2 SK Sportuojantieji ir tr.'!T13+SUC1_Treneriai!O13</f>
        <v>0</v>
      </c>
      <c r="Z13" s="212">
        <f>'2.2 SK Sportuojantieji ir tr.'!U13+SUC1_Treneriai!P13</f>
        <v>0</v>
      </c>
      <c r="AA13" s="212">
        <f>'2.2 SK Sportuojantieji ir tr.'!V13+SUC1_Treneriai!Q13</f>
        <v>0</v>
      </c>
      <c r="AB13" s="212">
        <f>'2.2 SK Sportuojantieji ir tr.'!W13+SUC1_Treneriai!R13</f>
        <v>0</v>
      </c>
      <c r="AC13" s="212">
        <f>'2.2 SK Sportuojantieji ir tr.'!X13+SUC1_Treneriai!S13</f>
        <v>0</v>
      </c>
      <c r="AD13" s="212">
        <f>'2.2 SK Sportuojantieji ir tr.'!Y13+SUC1_Treneriai!T13</f>
        <v>0</v>
      </c>
      <c r="AE13" s="212">
        <f>'2.2 SK Sportuojantieji ir tr.'!Z13+SUC1_Treneriai!U13</f>
        <v>0</v>
      </c>
      <c r="AF13" s="212">
        <f>'2.2 SK Sportuojantieji ir tr.'!AA13+SUC1_Treneriai!V13</f>
        <v>0</v>
      </c>
      <c r="AG13" s="212">
        <f>'2.2 SK Sportuojantieji ir tr.'!AB13+SUC1_Treneriai!W13</f>
        <v>0</v>
      </c>
      <c r="AH13" s="212">
        <f>'2.2 SK Sportuojantieji ir tr.'!AC13+SUC1_Treneriai!X13</f>
        <v>0</v>
      </c>
      <c r="AI13" s="212">
        <f>'2.2 SK Sportuojantieji ir tr.'!AD13+SUC1_Treneriai!Y13</f>
        <v>0</v>
      </c>
      <c r="AJ13" s="212">
        <f>'2.2 SK Sportuojantieji ir tr.'!AE13+SUC1_Treneriai!Z13</f>
        <v>0</v>
      </c>
      <c r="AK13" s="212">
        <f>'2.2 SK Sportuojantieji ir tr.'!AF13+SUC1_Treneriai!AA13</f>
        <v>0</v>
      </c>
      <c r="AL13" s="212">
        <f>'2.2 SK Sportuojantieji ir tr.'!AG13+SUC1_Treneriai!AB13</f>
        <v>0</v>
      </c>
      <c r="AM13" s="212">
        <f>'2.2 SK Sportuojantieji ir tr.'!AH13+SUC1_Treneriai!AC13</f>
        <v>0</v>
      </c>
      <c r="AN13" s="212">
        <f>'2.2 SK Sportuojantieji ir tr.'!AI13+SUC1_Treneriai!AD13</f>
        <v>0</v>
      </c>
      <c r="AO13" s="212">
        <f>'2.2 SK Sportuojantieji ir tr.'!AJ13+SUC1_Treneriai!AE13</f>
        <v>0</v>
      </c>
      <c r="AP13" s="212">
        <f>'2.2 SK Sportuojantieji ir tr.'!AK13+SUC1_Treneriai!AF13</f>
        <v>3</v>
      </c>
      <c r="AR13" s="190" t="str">
        <f>IF(SUC1_Treneriai!C13&gt;M13,"Klaida! Negali būti mažiau trenerių negu SUC1 formoje","")</f>
        <v/>
      </c>
    </row>
    <row r="14" spans="1:45" ht="10.5" customHeight="1">
      <c r="A14" s="40" t="s">
        <v>425</v>
      </c>
      <c r="B14" s="232" t="s">
        <v>426</v>
      </c>
      <c r="C14" s="212">
        <f>'SUC1_B. duomenys'!C34</f>
        <v>0</v>
      </c>
      <c r="D14" s="212">
        <f>'SUC1_B. duomenys'!D34</f>
        <v>0</v>
      </c>
      <c r="E14" s="212">
        <f>'SUC1_B. duomenys'!E34</f>
        <v>0</v>
      </c>
      <c r="F14" s="328">
        <f t="shared" si="0"/>
        <v>0</v>
      </c>
      <c r="G14" s="212">
        <f>'SUC1_B. duomenys'!G34</f>
        <v>0</v>
      </c>
      <c r="H14" s="212">
        <f>'2.2 SK Sportuojantieji ir tr.'!C14</f>
        <v>0</v>
      </c>
      <c r="I14" s="212">
        <f>'2.2 SK Sportuojantieji ir tr.'!D14</f>
        <v>0</v>
      </c>
      <c r="J14" s="212">
        <f>'2.2 SK Sportuojantieji ir tr.'!E14</f>
        <v>0</v>
      </c>
      <c r="K14" s="328">
        <f t="shared" si="1"/>
        <v>0</v>
      </c>
      <c r="L14" s="212">
        <f>'2.2 SK Sportuojantieji ir tr.'!G14</f>
        <v>0</v>
      </c>
      <c r="M14" s="50">
        <f>'2.2 SK Sportuojantieji ir tr.'!H14+SUC1_Treneriai!C14</f>
        <v>0</v>
      </c>
      <c r="N14" s="212">
        <f>'2.2 SK Sportuojantieji ir tr.'!I14+SUC1_Treneriai!D14</f>
        <v>0</v>
      </c>
      <c r="O14" s="36">
        <f t="shared" si="2"/>
        <v>0</v>
      </c>
      <c r="P14" s="212">
        <f>'2.2 SK Sportuojantieji ir tr.'!K14+SUC1_Treneriai!F14</f>
        <v>0</v>
      </c>
      <c r="Q14" s="212">
        <f>'2.2 SK Sportuojantieji ir tr.'!L14+SUC1_Treneriai!G14</f>
        <v>0</v>
      </c>
      <c r="R14" s="212">
        <f>'2.2 SK Sportuojantieji ir tr.'!M14+SUC1_Treneriai!H14</f>
        <v>0</v>
      </c>
      <c r="S14" s="212">
        <f>'2.2 SK Sportuojantieji ir tr.'!N14+SUC1_Treneriai!I14</f>
        <v>0</v>
      </c>
      <c r="T14" s="212">
        <f>'2.2 SK Sportuojantieji ir tr.'!O14+SUC1_Treneriai!J14</f>
        <v>0</v>
      </c>
      <c r="U14" s="212">
        <f>'2.2 SK Sportuojantieji ir tr.'!P14+SUC1_Treneriai!K14</f>
        <v>0</v>
      </c>
      <c r="V14" s="212">
        <f>'2.2 SK Sportuojantieji ir tr.'!Q14+SUC1_Treneriai!L14</f>
        <v>0</v>
      </c>
      <c r="W14" s="212">
        <f>'2.2 SK Sportuojantieji ir tr.'!R14+SUC1_Treneriai!M14</f>
        <v>0</v>
      </c>
      <c r="X14" s="212">
        <f>'2.2 SK Sportuojantieji ir tr.'!S14+SUC1_Treneriai!N14</f>
        <v>0</v>
      </c>
      <c r="Y14" s="212">
        <f>'2.2 SK Sportuojantieji ir tr.'!T14+SUC1_Treneriai!O14</f>
        <v>0</v>
      </c>
      <c r="Z14" s="212">
        <f>'2.2 SK Sportuojantieji ir tr.'!U14+SUC1_Treneriai!P14</f>
        <v>0</v>
      </c>
      <c r="AA14" s="212">
        <f>'2.2 SK Sportuojantieji ir tr.'!V14+SUC1_Treneriai!Q14</f>
        <v>0</v>
      </c>
      <c r="AB14" s="212">
        <f>'2.2 SK Sportuojantieji ir tr.'!W14+SUC1_Treneriai!R14</f>
        <v>0</v>
      </c>
      <c r="AC14" s="212">
        <f>'2.2 SK Sportuojantieji ir tr.'!X14+SUC1_Treneriai!S14</f>
        <v>0</v>
      </c>
      <c r="AD14" s="212">
        <f>'2.2 SK Sportuojantieji ir tr.'!Y14+SUC1_Treneriai!T14</f>
        <v>0</v>
      </c>
      <c r="AE14" s="212">
        <f>'2.2 SK Sportuojantieji ir tr.'!Z14+SUC1_Treneriai!U14</f>
        <v>0</v>
      </c>
      <c r="AF14" s="212">
        <f>'2.2 SK Sportuojantieji ir tr.'!AA14+SUC1_Treneriai!V14</f>
        <v>0</v>
      </c>
      <c r="AG14" s="212">
        <f>'2.2 SK Sportuojantieji ir tr.'!AB14+SUC1_Treneriai!W14</f>
        <v>0</v>
      </c>
      <c r="AH14" s="212">
        <f>'2.2 SK Sportuojantieji ir tr.'!AC14+SUC1_Treneriai!X14</f>
        <v>0</v>
      </c>
      <c r="AI14" s="212">
        <f>'2.2 SK Sportuojantieji ir tr.'!AD14+SUC1_Treneriai!Y14</f>
        <v>0</v>
      </c>
      <c r="AJ14" s="212">
        <f>'2.2 SK Sportuojantieji ir tr.'!AE14+SUC1_Treneriai!Z14</f>
        <v>0</v>
      </c>
      <c r="AK14" s="212">
        <f>'2.2 SK Sportuojantieji ir tr.'!AF14+SUC1_Treneriai!AA14</f>
        <v>0</v>
      </c>
      <c r="AL14" s="212">
        <f>'2.2 SK Sportuojantieji ir tr.'!AG14+SUC1_Treneriai!AB14</f>
        <v>0</v>
      </c>
      <c r="AM14" s="212">
        <f>'2.2 SK Sportuojantieji ir tr.'!AH14+SUC1_Treneriai!AC14</f>
        <v>0</v>
      </c>
      <c r="AN14" s="212">
        <f>'2.2 SK Sportuojantieji ir tr.'!AI14+SUC1_Treneriai!AD14</f>
        <v>0</v>
      </c>
      <c r="AO14" s="212">
        <f>'2.2 SK Sportuojantieji ir tr.'!AJ14+SUC1_Treneriai!AE14</f>
        <v>0</v>
      </c>
      <c r="AP14" s="212">
        <f>'2.2 SK Sportuojantieji ir tr.'!AK14+SUC1_Treneriai!AF14</f>
        <v>0</v>
      </c>
      <c r="AR14" s="190" t="str">
        <f>IF(SUC1_Treneriai!C14&gt;M14,"Klaida! Negali būti mažiau trenerių negu SUC1 formoje","")</f>
        <v/>
      </c>
    </row>
    <row r="15" spans="1:45" ht="10.5" customHeight="1">
      <c r="A15" s="40" t="s">
        <v>427</v>
      </c>
      <c r="B15" s="232" t="s">
        <v>520</v>
      </c>
      <c r="C15" s="212">
        <f>'SUC1_B. duomenys'!C35</f>
        <v>0</v>
      </c>
      <c r="D15" s="212">
        <f>'SUC1_B. duomenys'!D35</f>
        <v>0</v>
      </c>
      <c r="E15" s="212">
        <f>'SUC1_B. duomenys'!E35</f>
        <v>0</v>
      </c>
      <c r="F15" s="328">
        <f t="shared" si="0"/>
        <v>0</v>
      </c>
      <c r="G15" s="212">
        <f>'SUC1_B. duomenys'!G35</f>
        <v>0</v>
      </c>
      <c r="H15" s="212">
        <f>'2.2 SK Sportuojantieji ir tr.'!C15</f>
        <v>0</v>
      </c>
      <c r="I15" s="212">
        <f>'2.2 SK Sportuojantieji ir tr.'!D15</f>
        <v>0</v>
      </c>
      <c r="J15" s="212">
        <f>'2.2 SK Sportuojantieji ir tr.'!E15</f>
        <v>0</v>
      </c>
      <c r="K15" s="328">
        <f t="shared" si="1"/>
        <v>0</v>
      </c>
      <c r="L15" s="212">
        <f>'2.2 SK Sportuojantieji ir tr.'!G15</f>
        <v>0</v>
      </c>
      <c r="M15" s="50">
        <f>'2.2 SK Sportuojantieji ir tr.'!H15+SUC1_Treneriai!C15</f>
        <v>0</v>
      </c>
      <c r="N15" s="212">
        <f>'2.2 SK Sportuojantieji ir tr.'!I15+SUC1_Treneriai!D15</f>
        <v>0</v>
      </c>
      <c r="O15" s="36">
        <f t="shared" si="2"/>
        <v>0</v>
      </c>
      <c r="P15" s="212">
        <f>'2.2 SK Sportuojantieji ir tr.'!K15+SUC1_Treneriai!F15</f>
        <v>0</v>
      </c>
      <c r="Q15" s="212">
        <f>'2.2 SK Sportuojantieji ir tr.'!L15+SUC1_Treneriai!G15</f>
        <v>0</v>
      </c>
      <c r="R15" s="212">
        <f>'2.2 SK Sportuojantieji ir tr.'!M15+SUC1_Treneriai!H15</f>
        <v>0</v>
      </c>
      <c r="S15" s="212">
        <f>'2.2 SK Sportuojantieji ir tr.'!N15+SUC1_Treneriai!I15</f>
        <v>0</v>
      </c>
      <c r="T15" s="212">
        <f>'2.2 SK Sportuojantieji ir tr.'!O15+SUC1_Treneriai!J15</f>
        <v>0</v>
      </c>
      <c r="U15" s="212">
        <f>'2.2 SK Sportuojantieji ir tr.'!P15+SUC1_Treneriai!K15</f>
        <v>0</v>
      </c>
      <c r="V15" s="212">
        <f>'2.2 SK Sportuojantieji ir tr.'!Q15+SUC1_Treneriai!L15</f>
        <v>0</v>
      </c>
      <c r="W15" s="212">
        <f>'2.2 SK Sportuojantieji ir tr.'!R15+SUC1_Treneriai!M15</f>
        <v>0</v>
      </c>
      <c r="X15" s="212">
        <f>'2.2 SK Sportuojantieji ir tr.'!S15+SUC1_Treneriai!N15</f>
        <v>0</v>
      </c>
      <c r="Y15" s="212">
        <f>'2.2 SK Sportuojantieji ir tr.'!T15+SUC1_Treneriai!O15</f>
        <v>0</v>
      </c>
      <c r="Z15" s="212">
        <f>'2.2 SK Sportuojantieji ir tr.'!U15+SUC1_Treneriai!P15</f>
        <v>0</v>
      </c>
      <c r="AA15" s="212">
        <f>'2.2 SK Sportuojantieji ir tr.'!V15+SUC1_Treneriai!Q15</f>
        <v>0</v>
      </c>
      <c r="AB15" s="212">
        <f>'2.2 SK Sportuojantieji ir tr.'!W15+SUC1_Treneriai!R15</f>
        <v>0</v>
      </c>
      <c r="AC15" s="212">
        <f>'2.2 SK Sportuojantieji ir tr.'!X15+SUC1_Treneriai!S15</f>
        <v>0</v>
      </c>
      <c r="AD15" s="212">
        <f>'2.2 SK Sportuojantieji ir tr.'!Y15+SUC1_Treneriai!T15</f>
        <v>0</v>
      </c>
      <c r="AE15" s="212">
        <f>'2.2 SK Sportuojantieji ir tr.'!Z15+SUC1_Treneriai!U15</f>
        <v>0</v>
      </c>
      <c r="AF15" s="212">
        <f>'2.2 SK Sportuojantieji ir tr.'!AA15+SUC1_Treneriai!V15</f>
        <v>0</v>
      </c>
      <c r="AG15" s="212">
        <f>'2.2 SK Sportuojantieji ir tr.'!AB15+SUC1_Treneriai!W15</f>
        <v>0</v>
      </c>
      <c r="AH15" s="212">
        <f>'2.2 SK Sportuojantieji ir tr.'!AC15+SUC1_Treneriai!X15</f>
        <v>0</v>
      </c>
      <c r="AI15" s="212">
        <f>'2.2 SK Sportuojantieji ir tr.'!AD15+SUC1_Treneriai!Y15</f>
        <v>0</v>
      </c>
      <c r="AJ15" s="212">
        <f>'2.2 SK Sportuojantieji ir tr.'!AE15+SUC1_Treneriai!Z15</f>
        <v>0</v>
      </c>
      <c r="AK15" s="212">
        <f>'2.2 SK Sportuojantieji ir tr.'!AF15+SUC1_Treneriai!AA15</f>
        <v>0</v>
      </c>
      <c r="AL15" s="212">
        <f>'2.2 SK Sportuojantieji ir tr.'!AG15+SUC1_Treneriai!AB15</f>
        <v>0</v>
      </c>
      <c r="AM15" s="212">
        <f>'2.2 SK Sportuojantieji ir tr.'!AH15+SUC1_Treneriai!AC15</f>
        <v>0</v>
      </c>
      <c r="AN15" s="212">
        <f>'2.2 SK Sportuojantieji ir tr.'!AI15+SUC1_Treneriai!AD15</f>
        <v>0</v>
      </c>
      <c r="AO15" s="212">
        <f>'2.2 SK Sportuojantieji ir tr.'!AJ15+SUC1_Treneriai!AE15</f>
        <v>0</v>
      </c>
      <c r="AP15" s="212">
        <f>'2.2 SK Sportuojantieji ir tr.'!AK15+SUC1_Treneriai!AF15</f>
        <v>0</v>
      </c>
      <c r="AR15" s="190" t="str">
        <f>IF(SUC1_Treneriai!C15&gt;M15,"Klaida! Negali būti mažiau trenerių negu SUC1 formoje","")</f>
        <v/>
      </c>
    </row>
    <row r="16" spans="1:45" ht="10.5" customHeight="1">
      <c r="A16" s="40" t="s">
        <v>429</v>
      </c>
      <c r="B16" s="232" t="s">
        <v>44</v>
      </c>
      <c r="C16" s="212">
        <f>'SUC1_B. duomenys'!C36</f>
        <v>0</v>
      </c>
      <c r="D16" s="212">
        <f>'SUC1_B. duomenys'!D36</f>
        <v>0</v>
      </c>
      <c r="E16" s="212">
        <f>'SUC1_B. duomenys'!E36</f>
        <v>0</v>
      </c>
      <c r="F16" s="328">
        <f t="shared" si="0"/>
        <v>0</v>
      </c>
      <c r="G16" s="212">
        <f>'SUC1_B. duomenys'!G36</f>
        <v>0</v>
      </c>
      <c r="H16" s="212">
        <f>'2.2 SK Sportuojantieji ir tr.'!C16</f>
        <v>0</v>
      </c>
      <c r="I16" s="212">
        <f>'2.2 SK Sportuojantieji ir tr.'!D16</f>
        <v>0</v>
      </c>
      <c r="J16" s="212">
        <f>'2.2 SK Sportuojantieji ir tr.'!E16</f>
        <v>0</v>
      </c>
      <c r="K16" s="328">
        <f t="shared" si="1"/>
        <v>0</v>
      </c>
      <c r="L16" s="212">
        <f>'2.2 SK Sportuojantieji ir tr.'!G16</f>
        <v>0</v>
      </c>
      <c r="M16" s="50">
        <f>'2.2 SK Sportuojantieji ir tr.'!H16+SUC1_Treneriai!C16</f>
        <v>0</v>
      </c>
      <c r="N16" s="212">
        <f>'2.2 SK Sportuojantieji ir tr.'!I16+SUC1_Treneriai!D16</f>
        <v>0</v>
      </c>
      <c r="O16" s="36">
        <f t="shared" si="2"/>
        <v>0</v>
      </c>
      <c r="P16" s="212">
        <f>'2.2 SK Sportuojantieji ir tr.'!K16+SUC1_Treneriai!F16</f>
        <v>0</v>
      </c>
      <c r="Q16" s="212">
        <f>'2.2 SK Sportuojantieji ir tr.'!L16+SUC1_Treneriai!G16</f>
        <v>0</v>
      </c>
      <c r="R16" s="212">
        <f>'2.2 SK Sportuojantieji ir tr.'!M16+SUC1_Treneriai!H16</f>
        <v>0</v>
      </c>
      <c r="S16" s="212">
        <f>'2.2 SK Sportuojantieji ir tr.'!N16+SUC1_Treneriai!I16</f>
        <v>0</v>
      </c>
      <c r="T16" s="212">
        <f>'2.2 SK Sportuojantieji ir tr.'!O16+SUC1_Treneriai!J16</f>
        <v>0</v>
      </c>
      <c r="U16" s="212">
        <f>'2.2 SK Sportuojantieji ir tr.'!P16+SUC1_Treneriai!K16</f>
        <v>0</v>
      </c>
      <c r="V16" s="212">
        <f>'2.2 SK Sportuojantieji ir tr.'!Q16+SUC1_Treneriai!L16</f>
        <v>0</v>
      </c>
      <c r="W16" s="212">
        <f>'2.2 SK Sportuojantieji ir tr.'!R16+SUC1_Treneriai!M16</f>
        <v>0</v>
      </c>
      <c r="X16" s="212">
        <f>'2.2 SK Sportuojantieji ir tr.'!S16+SUC1_Treneriai!N16</f>
        <v>0</v>
      </c>
      <c r="Y16" s="212">
        <f>'2.2 SK Sportuojantieji ir tr.'!T16+SUC1_Treneriai!O16</f>
        <v>0</v>
      </c>
      <c r="Z16" s="212">
        <f>'2.2 SK Sportuojantieji ir tr.'!U16+SUC1_Treneriai!P16</f>
        <v>0</v>
      </c>
      <c r="AA16" s="212">
        <f>'2.2 SK Sportuojantieji ir tr.'!V16+SUC1_Treneriai!Q16</f>
        <v>0</v>
      </c>
      <c r="AB16" s="212">
        <f>'2.2 SK Sportuojantieji ir tr.'!W16+SUC1_Treneriai!R16</f>
        <v>0</v>
      </c>
      <c r="AC16" s="212">
        <f>'2.2 SK Sportuojantieji ir tr.'!X16+SUC1_Treneriai!S16</f>
        <v>0</v>
      </c>
      <c r="AD16" s="212">
        <f>'2.2 SK Sportuojantieji ir tr.'!Y16+SUC1_Treneriai!T16</f>
        <v>0</v>
      </c>
      <c r="AE16" s="212">
        <f>'2.2 SK Sportuojantieji ir tr.'!Z16+SUC1_Treneriai!U16</f>
        <v>0</v>
      </c>
      <c r="AF16" s="212">
        <f>'2.2 SK Sportuojantieji ir tr.'!AA16+SUC1_Treneriai!V16</f>
        <v>0</v>
      </c>
      <c r="AG16" s="212">
        <f>'2.2 SK Sportuojantieji ir tr.'!AB16+SUC1_Treneriai!W16</f>
        <v>0</v>
      </c>
      <c r="AH16" s="212">
        <f>'2.2 SK Sportuojantieji ir tr.'!AC16+SUC1_Treneriai!X16</f>
        <v>0</v>
      </c>
      <c r="AI16" s="212">
        <f>'2.2 SK Sportuojantieji ir tr.'!AD16+SUC1_Treneriai!Y16</f>
        <v>0</v>
      </c>
      <c r="AJ16" s="212">
        <f>'2.2 SK Sportuojantieji ir tr.'!AE16+SUC1_Treneriai!Z16</f>
        <v>0</v>
      </c>
      <c r="AK16" s="212">
        <f>'2.2 SK Sportuojantieji ir tr.'!AF16+SUC1_Treneriai!AA16</f>
        <v>0</v>
      </c>
      <c r="AL16" s="212">
        <f>'2.2 SK Sportuojantieji ir tr.'!AG16+SUC1_Treneriai!AB16</f>
        <v>0</v>
      </c>
      <c r="AM16" s="212">
        <f>'2.2 SK Sportuojantieji ir tr.'!AH16+SUC1_Treneriai!AC16</f>
        <v>0</v>
      </c>
      <c r="AN16" s="212">
        <f>'2.2 SK Sportuojantieji ir tr.'!AI16+SUC1_Treneriai!AD16</f>
        <v>0</v>
      </c>
      <c r="AO16" s="212">
        <f>'2.2 SK Sportuojantieji ir tr.'!AJ16+SUC1_Treneriai!AE16</f>
        <v>0</v>
      </c>
      <c r="AP16" s="212">
        <f>'2.2 SK Sportuojantieji ir tr.'!AK16+SUC1_Treneriai!AF16</f>
        <v>0</v>
      </c>
      <c r="AR16" s="190" t="str">
        <f>IF(SUC1_Treneriai!C16&gt;M16,"Klaida! Negali būti mažiau trenerių negu SUC1 formoje","")</f>
        <v/>
      </c>
    </row>
    <row r="17" spans="1:44" ht="10.5" customHeight="1">
      <c r="A17" s="40" t="s">
        <v>430</v>
      </c>
      <c r="B17" s="232" t="s">
        <v>45</v>
      </c>
      <c r="C17" s="212">
        <f>'SUC1_B. duomenys'!C37</f>
        <v>0</v>
      </c>
      <c r="D17" s="212">
        <f>'SUC1_B. duomenys'!D37</f>
        <v>0</v>
      </c>
      <c r="E17" s="212">
        <f>'SUC1_B. duomenys'!E37</f>
        <v>0</v>
      </c>
      <c r="F17" s="328">
        <f t="shared" si="0"/>
        <v>0</v>
      </c>
      <c r="G17" s="212">
        <f>'SUC1_B. duomenys'!G37</f>
        <v>0</v>
      </c>
      <c r="H17" s="212">
        <f>'2.2 SK Sportuojantieji ir tr.'!C17</f>
        <v>0</v>
      </c>
      <c r="I17" s="212">
        <f>'2.2 SK Sportuojantieji ir tr.'!D17</f>
        <v>0</v>
      </c>
      <c r="J17" s="212">
        <f>'2.2 SK Sportuojantieji ir tr.'!E17</f>
        <v>0</v>
      </c>
      <c r="K17" s="328">
        <f t="shared" si="1"/>
        <v>0</v>
      </c>
      <c r="L17" s="212">
        <f>'2.2 SK Sportuojantieji ir tr.'!G17</f>
        <v>0</v>
      </c>
      <c r="M17" s="50">
        <f>'2.2 SK Sportuojantieji ir tr.'!H17+SUC1_Treneriai!C17</f>
        <v>0</v>
      </c>
      <c r="N17" s="212">
        <f>'2.2 SK Sportuojantieji ir tr.'!I17+SUC1_Treneriai!D17</f>
        <v>0</v>
      </c>
      <c r="O17" s="36">
        <f t="shared" si="2"/>
        <v>0</v>
      </c>
      <c r="P17" s="212">
        <f>'2.2 SK Sportuojantieji ir tr.'!K17+SUC1_Treneriai!F17</f>
        <v>0</v>
      </c>
      <c r="Q17" s="212">
        <f>'2.2 SK Sportuojantieji ir tr.'!L17+SUC1_Treneriai!G17</f>
        <v>0</v>
      </c>
      <c r="R17" s="212">
        <f>'2.2 SK Sportuojantieji ir tr.'!M17+SUC1_Treneriai!H17</f>
        <v>0</v>
      </c>
      <c r="S17" s="212">
        <f>'2.2 SK Sportuojantieji ir tr.'!N17+SUC1_Treneriai!I17</f>
        <v>0</v>
      </c>
      <c r="T17" s="212">
        <f>'2.2 SK Sportuojantieji ir tr.'!O17+SUC1_Treneriai!J17</f>
        <v>0</v>
      </c>
      <c r="U17" s="212">
        <f>'2.2 SK Sportuojantieji ir tr.'!P17+SUC1_Treneriai!K17</f>
        <v>0</v>
      </c>
      <c r="V17" s="212">
        <f>'2.2 SK Sportuojantieji ir tr.'!Q17+SUC1_Treneriai!L17</f>
        <v>0</v>
      </c>
      <c r="W17" s="212">
        <f>'2.2 SK Sportuojantieji ir tr.'!R17+SUC1_Treneriai!M17</f>
        <v>0</v>
      </c>
      <c r="X17" s="212">
        <f>'2.2 SK Sportuojantieji ir tr.'!S17+SUC1_Treneriai!N17</f>
        <v>0</v>
      </c>
      <c r="Y17" s="212">
        <f>'2.2 SK Sportuojantieji ir tr.'!T17+SUC1_Treneriai!O17</f>
        <v>0</v>
      </c>
      <c r="Z17" s="212">
        <f>'2.2 SK Sportuojantieji ir tr.'!U17+SUC1_Treneriai!P17</f>
        <v>0</v>
      </c>
      <c r="AA17" s="212">
        <f>'2.2 SK Sportuojantieji ir tr.'!V17+SUC1_Treneriai!Q17</f>
        <v>0</v>
      </c>
      <c r="AB17" s="212">
        <f>'2.2 SK Sportuojantieji ir tr.'!W17+SUC1_Treneriai!R17</f>
        <v>0</v>
      </c>
      <c r="AC17" s="212">
        <f>'2.2 SK Sportuojantieji ir tr.'!X17+SUC1_Treneriai!S17</f>
        <v>0</v>
      </c>
      <c r="AD17" s="212">
        <f>'2.2 SK Sportuojantieji ir tr.'!Y17+SUC1_Treneriai!T17</f>
        <v>0</v>
      </c>
      <c r="AE17" s="212">
        <f>'2.2 SK Sportuojantieji ir tr.'!Z17+SUC1_Treneriai!U17</f>
        <v>0</v>
      </c>
      <c r="AF17" s="212">
        <f>'2.2 SK Sportuojantieji ir tr.'!AA17+SUC1_Treneriai!V17</f>
        <v>0</v>
      </c>
      <c r="AG17" s="212">
        <f>'2.2 SK Sportuojantieji ir tr.'!AB17+SUC1_Treneriai!W17</f>
        <v>0</v>
      </c>
      <c r="AH17" s="212">
        <f>'2.2 SK Sportuojantieji ir tr.'!AC17+SUC1_Treneriai!X17</f>
        <v>0</v>
      </c>
      <c r="AI17" s="212">
        <f>'2.2 SK Sportuojantieji ir tr.'!AD17+SUC1_Treneriai!Y17</f>
        <v>0</v>
      </c>
      <c r="AJ17" s="212">
        <f>'2.2 SK Sportuojantieji ir tr.'!AE17+SUC1_Treneriai!Z17</f>
        <v>0</v>
      </c>
      <c r="AK17" s="212">
        <f>'2.2 SK Sportuojantieji ir tr.'!AF17+SUC1_Treneriai!AA17</f>
        <v>0</v>
      </c>
      <c r="AL17" s="212">
        <f>'2.2 SK Sportuojantieji ir tr.'!AG17+SUC1_Treneriai!AB17</f>
        <v>0</v>
      </c>
      <c r="AM17" s="212">
        <f>'2.2 SK Sportuojantieji ir tr.'!AH17+SUC1_Treneriai!AC17</f>
        <v>0</v>
      </c>
      <c r="AN17" s="212">
        <f>'2.2 SK Sportuojantieji ir tr.'!AI17+SUC1_Treneriai!AD17</f>
        <v>0</v>
      </c>
      <c r="AO17" s="212">
        <f>'2.2 SK Sportuojantieji ir tr.'!AJ17+SUC1_Treneriai!AE17</f>
        <v>0</v>
      </c>
      <c r="AP17" s="212">
        <f>'2.2 SK Sportuojantieji ir tr.'!AK17+SUC1_Treneriai!AF17</f>
        <v>0</v>
      </c>
      <c r="AR17" s="190" t="str">
        <f>IF(SUC1_Treneriai!C17&gt;M17,"Klaida! Negali būti mažiau trenerių negu SUC1 formoje","")</f>
        <v/>
      </c>
    </row>
    <row r="18" spans="1:44" ht="10.5" customHeight="1">
      <c r="A18" s="40" t="s">
        <v>431</v>
      </c>
      <c r="B18" s="232" t="s">
        <v>46</v>
      </c>
      <c r="C18" s="212">
        <f>'SUC1_B. duomenys'!C38</f>
        <v>46</v>
      </c>
      <c r="D18" s="212">
        <f>'SUC1_B. duomenys'!D38</f>
        <v>4</v>
      </c>
      <c r="E18" s="212">
        <f>'SUC1_B. duomenys'!E38</f>
        <v>0</v>
      </c>
      <c r="F18" s="328">
        <f t="shared" si="0"/>
        <v>50</v>
      </c>
      <c r="G18" s="212">
        <f>'SUC1_B. duomenys'!G38</f>
        <v>5</v>
      </c>
      <c r="H18" s="212">
        <f>'2.2 SK Sportuojantieji ir tr.'!C18</f>
        <v>42</v>
      </c>
      <c r="I18" s="212">
        <f>'2.2 SK Sportuojantieji ir tr.'!D18</f>
        <v>34</v>
      </c>
      <c r="J18" s="212">
        <f>'2.2 SK Sportuojantieji ir tr.'!E18</f>
        <v>15</v>
      </c>
      <c r="K18" s="328">
        <f t="shared" si="1"/>
        <v>91</v>
      </c>
      <c r="L18" s="212">
        <f>'2.2 SK Sportuojantieji ir tr.'!G18</f>
        <v>16</v>
      </c>
      <c r="M18" s="50">
        <f>'2.2 SK Sportuojantieji ir tr.'!H18+SUC1_Treneriai!C18</f>
        <v>10</v>
      </c>
      <c r="N18" s="212">
        <f>'2.2 SK Sportuojantieji ir tr.'!I18+SUC1_Treneriai!D18</f>
        <v>1</v>
      </c>
      <c r="O18" s="36">
        <f t="shared" si="2"/>
        <v>3</v>
      </c>
      <c r="P18" s="212">
        <f>'2.2 SK Sportuojantieji ir tr.'!K18+SUC1_Treneriai!F18</f>
        <v>1</v>
      </c>
      <c r="Q18" s="212">
        <f>'2.2 SK Sportuojantieji ir tr.'!L18+SUC1_Treneriai!G18</f>
        <v>3</v>
      </c>
      <c r="R18" s="212">
        <f>'2.2 SK Sportuojantieji ir tr.'!M18+SUC1_Treneriai!H18</f>
        <v>3</v>
      </c>
      <c r="S18" s="212">
        <f>'2.2 SK Sportuojantieji ir tr.'!N18+SUC1_Treneriai!I18</f>
        <v>0</v>
      </c>
      <c r="T18" s="212">
        <f>'2.2 SK Sportuojantieji ir tr.'!O18+SUC1_Treneriai!J18</f>
        <v>0</v>
      </c>
      <c r="U18" s="212">
        <f>'2.2 SK Sportuojantieji ir tr.'!P18+SUC1_Treneriai!K18</f>
        <v>0</v>
      </c>
      <c r="V18" s="212">
        <f>'2.2 SK Sportuojantieji ir tr.'!Q18+SUC1_Treneriai!L18</f>
        <v>7</v>
      </c>
      <c r="W18" s="212">
        <f>'2.2 SK Sportuojantieji ir tr.'!R18+SUC1_Treneriai!M18</f>
        <v>0</v>
      </c>
      <c r="X18" s="212">
        <f>'2.2 SK Sportuojantieji ir tr.'!S18+SUC1_Treneriai!N18</f>
        <v>0</v>
      </c>
      <c r="Y18" s="212">
        <f>'2.2 SK Sportuojantieji ir tr.'!T18+SUC1_Treneriai!O18</f>
        <v>0</v>
      </c>
      <c r="Z18" s="212">
        <f>'2.2 SK Sportuojantieji ir tr.'!U18+SUC1_Treneriai!P18</f>
        <v>0</v>
      </c>
      <c r="AA18" s="212">
        <f>'2.2 SK Sportuojantieji ir tr.'!V18+SUC1_Treneriai!Q18</f>
        <v>0</v>
      </c>
      <c r="AB18" s="212">
        <f>'2.2 SK Sportuojantieji ir tr.'!W18+SUC1_Treneriai!R18</f>
        <v>0</v>
      </c>
      <c r="AC18" s="212">
        <f>'2.2 SK Sportuojantieji ir tr.'!X18+SUC1_Treneriai!S18</f>
        <v>0</v>
      </c>
      <c r="AD18" s="212">
        <f>'2.2 SK Sportuojantieji ir tr.'!Y18+SUC1_Treneriai!T18</f>
        <v>0</v>
      </c>
      <c r="AE18" s="212">
        <f>'2.2 SK Sportuojantieji ir tr.'!Z18+SUC1_Treneriai!U18</f>
        <v>0</v>
      </c>
      <c r="AF18" s="212">
        <f>'2.2 SK Sportuojantieji ir tr.'!AA18+SUC1_Treneriai!V18</f>
        <v>0</v>
      </c>
      <c r="AG18" s="212">
        <f>'2.2 SK Sportuojantieji ir tr.'!AB18+SUC1_Treneriai!W18</f>
        <v>0</v>
      </c>
      <c r="AH18" s="212">
        <f>'2.2 SK Sportuojantieji ir tr.'!AC18+SUC1_Treneriai!X18</f>
        <v>0</v>
      </c>
      <c r="AI18" s="212">
        <f>'2.2 SK Sportuojantieji ir tr.'!AD18+SUC1_Treneriai!Y18</f>
        <v>0</v>
      </c>
      <c r="AJ18" s="212">
        <f>'2.2 SK Sportuojantieji ir tr.'!AE18+SUC1_Treneriai!Z18</f>
        <v>0</v>
      </c>
      <c r="AK18" s="212">
        <f>'2.2 SK Sportuojantieji ir tr.'!AF18+SUC1_Treneriai!AA18</f>
        <v>0</v>
      </c>
      <c r="AL18" s="212">
        <f>'2.2 SK Sportuojantieji ir tr.'!AG18+SUC1_Treneriai!AB18</f>
        <v>0</v>
      </c>
      <c r="AM18" s="212">
        <f>'2.2 SK Sportuojantieji ir tr.'!AH18+SUC1_Treneriai!AC18</f>
        <v>0</v>
      </c>
      <c r="AN18" s="212">
        <f>'2.2 SK Sportuojantieji ir tr.'!AI18+SUC1_Treneriai!AD18</f>
        <v>0</v>
      </c>
      <c r="AO18" s="212">
        <f>'2.2 SK Sportuojantieji ir tr.'!AJ18+SUC1_Treneriai!AE18</f>
        <v>0</v>
      </c>
      <c r="AP18" s="212">
        <f>'2.2 SK Sportuojantieji ir tr.'!AK18+SUC1_Treneriai!AF18</f>
        <v>0</v>
      </c>
      <c r="AR18" s="190" t="str">
        <f>IF(SUC1_Treneriai!C18&gt;M18,"Klaida! Negali būti mažiau trenerių negu SUC1 formoje","")</f>
        <v/>
      </c>
    </row>
    <row r="19" spans="1:44" ht="10.5" customHeight="1">
      <c r="A19" s="40" t="s">
        <v>432</v>
      </c>
      <c r="B19" s="232" t="s">
        <v>47</v>
      </c>
      <c r="C19" s="212">
        <f>'SUC1_B. duomenys'!C39</f>
        <v>0</v>
      </c>
      <c r="D19" s="212">
        <f>'SUC1_B. duomenys'!D39</f>
        <v>0</v>
      </c>
      <c r="E19" s="212">
        <f>'SUC1_B. duomenys'!E39</f>
        <v>0</v>
      </c>
      <c r="F19" s="328">
        <f t="shared" ref="F19" si="3">SUM(C19:E19)</f>
        <v>0</v>
      </c>
      <c r="G19" s="212">
        <f>'SUC1_B. duomenys'!G39</f>
        <v>0</v>
      </c>
      <c r="H19" s="212">
        <f>'2.2 SK Sportuojantieji ir tr.'!C19</f>
        <v>0</v>
      </c>
      <c r="I19" s="212">
        <f>'2.2 SK Sportuojantieji ir tr.'!D19</f>
        <v>0</v>
      </c>
      <c r="J19" s="212">
        <f>'2.2 SK Sportuojantieji ir tr.'!E19</f>
        <v>0</v>
      </c>
      <c r="K19" s="328">
        <f t="shared" ref="K19" si="4">SUM(H19:J19)</f>
        <v>0</v>
      </c>
      <c r="L19" s="212">
        <f>'2.2 SK Sportuojantieji ir tr.'!G19</f>
        <v>0</v>
      </c>
      <c r="M19" s="50">
        <f>'2.2 SK Sportuojantieji ir tr.'!H19+SUC1_Treneriai!C19</f>
        <v>0</v>
      </c>
      <c r="N19" s="212">
        <f>'2.2 SK Sportuojantieji ir tr.'!I19+SUC1_Treneriai!D19</f>
        <v>0</v>
      </c>
      <c r="O19" s="36">
        <f t="shared" ref="O19" si="5">M19-(P19+Q19+R19+S19+T19+U19)</f>
        <v>0</v>
      </c>
      <c r="P19" s="212">
        <f>'2.2 SK Sportuojantieji ir tr.'!K19+SUC1_Treneriai!F19</f>
        <v>0</v>
      </c>
      <c r="Q19" s="212">
        <f>'2.2 SK Sportuojantieji ir tr.'!L19+SUC1_Treneriai!G19</f>
        <v>0</v>
      </c>
      <c r="R19" s="212">
        <f>'2.2 SK Sportuojantieji ir tr.'!M19+SUC1_Treneriai!H19</f>
        <v>0</v>
      </c>
      <c r="S19" s="212">
        <f>'2.2 SK Sportuojantieji ir tr.'!N19+SUC1_Treneriai!I19</f>
        <v>0</v>
      </c>
      <c r="T19" s="212">
        <f>'2.2 SK Sportuojantieji ir tr.'!O19+SUC1_Treneriai!J19</f>
        <v>0</v>
      </c>
      <c r="U19" s="212">
        <f>'2.2 SK Sportuojantieji ir tr.'!P19+SUC1_Treneriai!K19</f>
        <v>0</v>
      </c>
      <c r="V19" s="212">
        <f>'2.2 SK Sportuojantieji ir tr.'!Q19+SUC1_Treneriai!L19</f>
        <v>0</v>
      </c>
      <c r="W19" s="212">
        <f>'2.2 SK Sportuojantieji ir tr.'!R19+SUC1_Treneriai!M19</f>
        <v>0</v>
      </c>
      <c r="X19" s="212">
        <f>'2.2 SK Sportuojantieji ir tr.'!S19+SUC1_Treneriai!N19</f>
        <v>0</v>
      </c>
      <c r="Y19" s="212">
        <f>'2.2 SK Sportuojantieji ir tr.'!T19+SUC1_Treneriai!O19</f>
        <v>0</v>
      </c>
      <c r="Z19" s="212">
        <f>'2.2 SK Sportuojantieji ir tr.'!U19+SUC1_Treneriai!P19</f>
        <v>0</v>
      </c>
      <c r="AA19" s="212">
        <f>'2.2 SK Sportuojantieji ir tr.'!V19+SUC1_Treneriai!Q19</f>
        <v>0</v>
      </c>
      <c r="AB19" s="212">
        <f>'2.2 SK Sportuojantieji ir tr.'!W19+SUC1_Treneriai!R19</f>
        <v>0</v>
      </c>
      <c r="AC19" s="212">
        <f>'2.2 SK Sportuojantieji ir tr.'!X19+SUC1_Treneriai!S19</f>
        <v>0</v>
      </c>
      <c r="AD19" s="212">
        <f>'2.2 SK Sportuojantieji ir tr.'!Y19+SUC1_Treneriai!T19</f>
        <v>0</v>
      </c>
      <c r="AE19" s="212">
        <f>'2.2 SK Sportuojantieji ir tr.'!Z19+SUC1_Treneriai!U19</f>
        <v>0</v>
      </c>
      <c r="AF19" s="212">
        <f>'2.2 SK Sportuojantieji ir tr.'!AA19+SUC1_Treneriai!V19</f>
        <v>0</v>
      </c>
      <c r="AG19" s="212">
        <f>'2.2 SK Sportuojantieji ir tr.'!AB19+SUC1_Treneriai!W19</f>
        <v>0</v>
      </c>
      <c r="AH19" s="212">
        <f>'2.2 SK Sportuojantieji ir tr.'!AC19+SUC1_Treneriai!X19</f>
        <v>0</v>
      </c>
      <c r="AI19" s="212">
        <f>'2.2 SK Sportuojantieji ir tr.'!AD19+SUC1_Treneriai!Y19</f>
        <v>0</v>
      </c>
      <c r="AJ19" s="212">
        <f>'2.2 SK Sportuojantieji ir tr.'!AE19+SUC1_Treneriai!Z19</f>
        <v>0</v>
      </c>
      <c r="AK19" s="212">
        <f>'2.2 SK Sportuojantieji ir tr.'!AF19+SUC1_Treneriai!AA19</f>
        <v>0</v>
      </c>
      <c r="AL19" s="212">
        <f>'2.2 SK Sportuojantieji ir tr.'!AG19+SUC1_Treneriai!AB19</f>
        <v>0</v>
      </c>
      <c r="AM19" s="212">
        <f>'2.2 SK Sportuojantieji ir tr.'!AH19+SUC1_Treneriai!AC19</f>
        <v>0</v>
      </c>
      <c r="AN19" s="212">
        <f>'2.2 SK Sportuojantieji ir tr.'!AI19+SUC1_Treneriai!AD19</f>
        <v>0</v>
      </c>
      <c r="AO19" s="212">
        <f>'2.2 SK Sportuojantieji ir tr.'!AJ19+SUC1_Treneriai!AE19</f>
        <v>0</v>
      </c>
      <c r="AP19" s="212">
        <f>'2.2 SK Sportuojantieji ir tr.'!AK19+SUC1_Treneriai!AF19</f>
        <v>0</v>
      </c>
      <c r="AR19" s="190"/>
    </row>
    <row r="20" spans="1:44" ht="10.5" customHeight="1">
      <c r="A20" s="40" t="s">
        <v>433</v>
      </c>
      <c r="B20" s="232" t="s">
        <v>48</v>
      </c>
      <c r="C20" s="212">
        <f>'SUC1_B. duomenys'!C40</f>
        <v>0</v>
      </c>
      <c r="D20" s="212">
        <f>'SUC1_B. duomenys'!D40</f>
        <v>0</v>
      </c>
      <c r="E20" s="212">
        <f>'SUC1_B. duomenys'!E40</f>
        <v>0</v>
      </c>
      <c r="F20" s="328">
        <f t="shared" si="0"/>
        <v>0</v>
      </c>
      <c r="G20" s="212">
        <f>'SUC1_B. duomenys'!G40</f>
        <v>0</v>
      </c>
      <c r="H20" s="212">
        <f>'2.2 SK Sportuojantieji ir tr.'!C20</f>
        <v>70</v>
      </c>
      <c r="I20" s="212">
        <f>'2.2 SK Sportuojantieji ir tr.'!D20</f>
        <v>0</v>
      </c>
      <c r="J20" s="212">
        <f>'2.2 SK Sportuojantieji ir tr.'!E20</f>
        <v>0</v>
      </c>
      <c r="K20" s="328">
        <f t="shared" si="1"/>
        <v>70</v>
      </c>
      <c r="L20" s="212">
        <f>'2.2 SK Sportuojantieji ir tr.'!G20</f>
        <v>21</v>
      </c>
      <c r="M20" s="50">
        <f>'2.2 SK Sportuojantieji ir tr.'!H20+SUC1_Treneriai!C20</f>
        <v>2</v>
      </c>
      <c r="N20" s="212">
        <f>'2.2 SK Sportuojantieji ir tr.'!I20+SUC1_Treneriai!D20</f>
        <v>0</v>
      </c>
      <c r="O20" s="36">
        <f t="shared" si="2"/>
        <v>2</v>
      </c>
      <c r="P20" s="212">
        <f>'2.2 SK Sportuojantieji ir tr.'!K20+SUC1_Treneriai!F20</f>
        <v>0</v>
      </c>
      <c r="Q20" s="212">
        <f>'2.2 SK Sportuojantieji ir tr.'!L20+SUC1_Treneriai!G20</f>
        <v>0</v>
      </c>
      <c r="R20" s="212">
        <f>'2.2 SK Sportuojantieji ir tr.'!M20+SUC1_Treneriai!H20</f>
        <v>0</v>
      </c>
      <c r="S20" s="212">
        <f>'2.2 SK Sportuojantieji ir tr.'!N20+SUC1_Treneriai!I20</f>
        <v>0</v>
      </c>
      <c r="T20" s="212">
        <f>'2.2 SK Sportuojantieji ir tr.'!O20+SUC1_Treneriai!J20</f>
        <v>0</v>
      </c>
      <c r="U20" s="212">
        <f>'2.2 SK Sportuojantieji ir tr.'!P20+SUC1_Treneriai!K20</f>
        <v>0</v>
      </c>
      <c r="V20" s="212">
        <f>'2.2 SK Sportuojantieji ir tr.'!Q20+SUC1_Treneriai!L20</f>
        <v>2</v>
      </c>
      <c r="W20" s="212">
        <f>'2.2 SK Sportuojantieji ir tr.'!R20+SUC1_Treneriai!M20</f>
        <v>0</v>
      </c>
      <c r="X20" s="212">
        <f>'2.2 SK Sportuojantieji ir tr.'!S20+SUC1_Treneriai!N20</f>
        <v>0</v>
      </c>
      <c r="Y20" s="212">
        <f>'2.2 SK Sportuojantieji ir tr.'!T20+SUC1_Treneriai!O20</f>
        <v>6</v>
      </c>
      <c r="Z20" s="212">
        <f>'2.2 SK Sportuojantieji ir tr.'!U20+SUC1_Treneriai!P20</f>
        <v>0</v>
      </c>
      <c r="AA20" s="212">
        <f>'2.2 SK Sportuojantieji ir tr.'!V20+SUC1_Treneriai!Q20</f>
        <v>1</v>
      </c>
      <c r="AB20" s="212">
        <f>'2.2 SK Sportuojantieji ir tr.'!W20+SUC1_Treneriai!R20</f>
        <v>0</v>
      </c>
      <c r="AC20" s="212">
        <f>'2.2 SK Sportuojantieji ir tr.'!X20+SUC1_Treneriai!S20</f>
        <v>0</v>
      </c>
      <c r="AD20" s="212">
        <f>'2.2 SK Sportuojantieji ir tr.'!Y20+SUC1_Treneriai!T20</f>
        <v>0</v>
      </c>
      <c r="AE20" s="212">
        <f>'2.2 SK Sportuojantieji ir tr.'!Z20+SUC1_Treneriai!U20</f>
        <v>1</v>
      </c>
      <c r="AF20" s="212">
        <f>'2.2 SK Sportuojantieji ir tr.'!AA20+SUC1_Treneriai!V20</f>
        <v>1</v>
      </c>
      <c r="AG20" s="212">
        <f>'2.2 SK Sportuojantieji ir tr.'!AB20+SUC1_Treneriai!W20</f>
        <v>1</v>
      </c>
      <c r="AH20" s="212">
        <f>'2.2 SK Sportuojantieji ir tr.'!AC20+SUC1_Treneriai!X20</f>
        <v>0</v>
      </c>
      <c r="AI20" s="212">
        <f>'2.2 SK Sportuojantieji ir tr.'!AD20+SUC1_Treneriai!Y20</f>
        <v>0</v>
      </c>
      <c r="AJ20" s="212">
        <f>'2.2 SK Sportuojantieji ir tr.'!AE20+SUC1_Treneriai!Z20</f>
        <v>0</v>
      </c>
      <c r="AK20" s="212">
        <f>'2.2 SK Sportuojantieji ir tr.'!AF20+SUC1_Treneriai!AA20</f>
        <v>0</v>
      </c>
      <c r="AL20" s="212">
        <f>'2.2 SK Sportuojantieji ir tr.'!AG20+SUC1_Treneriai!AB20</f>
        <v>0</v>
      </c>
      <c r="AM20" s="212">
        <f>'2.2 SK Sportuojantieji ir tr.'!AH20+SUC1_Treneriai!AC20</f>
        <v>0</v>
      </c>
      <c r="AN20" s="212">
        <f>'2.2 SK Sportuojantieji ir tr.'!AI20+SUC1_Treneriai!AD20</f>
        <v>0</v>
      </c>
      <c r="AO20" s="212">
        <f>'2.2 SK Sportuojantieji ir tr.'!AJ20+SUC1_Treneriai!AE20</f>
        <v>0</v>
      </c>
      <c r="AP20" s="212">
        <f>'2.2 SK Sportuojantieji ir tr.'!AK20+SUC1_Treneriai!AF20</f>
        <v>1</v>
      </c>
      <c r="AR20" s="190" t="str">
        <f>IF(SUC1_Treneriai!C20&gt;M20,"Klaida! Negali būti mažiau trenerių negu SUC1 formoje","")</f>
        <v/>
      </c>
    </row>
    <row r="21" spans="1:44" ht="10.5" customHeight="1">
      <c r="A21" s="40" t="s">
        <v>434</v>
      </c>
      <c r="B21" s="232" t="s">
        <v>49</v>
      </c>
      <c r="C21" s="212">
        <f>'SUC1_B. duomenys'!C41</f>
        <v>0</v>
      </c>
      <c r="D21" s="212">
        <f>'SUC1_B. duomenys'!D41</f>
        <v>0</v>
      </c>
      <c r="E21" s="212">
        <f>'SUC1_B. duomenys'!E41</f>
        <v>0</v>
      </c>
      <c r="F21" s="328">
        <f t="shared" si="0"/>
        <v>0</v>
      </c>
      <c r="G21" s="212">
        <f>'SUC1_B. duomenys'!G41</f>
        <v>0</v>
      </c>
      <c r="H21" s="212">
        <f>'2.2 SK Sportuojantieji ir tr.'!C21</f>
        <v>76</v>
      </c>
      <c r="I21" s="212">
        <f>'2.2 SK Sportuojantieji ir tr.'!D21</f>
        <v>2</v>
      </c>
      <c r="J21" s="212">
        <f>'2.2 SK Sportuojantieji ir tr.'!E21</f>
        <v>2</v>
      </c>
      <c r="K21" s="328">
        <f t="shared" si="1"/>
        <v>80</v>
      </c>
      <c r="L21" s="212">
        <f>'2.2 SK Sportuojantieji ir tr.'!G21</f>
        <v>77</v>
      </c>
      <c r="M21" s="50">
        <f>'2.2 SK Sportuojantieji ir tr.'!H21+SUC1_Treneriai!C21</f>
        <v>2</v>
      </c>
      <c r="N21" s="212">
        <f>'2.2 SK Sportuojantieji ir tr.'!I21+SUC1_Treneriai!D21</f>
        <v>2</v>
      </c>
      <c r="O21" s="36">
        <f t="shared" si="2"/>
        <v>2</v>
      </c>
      <c r="P21" s="212">
        <f>'2.2 SK Sportuojantieji ir tr.'!K21+SUC1_Treneriai!F21</f>
        <v>0</v>
      </c>
      <c r="Q21" s="212">
        <f>'2.2 SK Sportuojantieji ir tr.'!L21+SUC1_Treneriai!G21</f>
        <v>0</v>
      </c>
      <c r="R21" s="212">
        <f>'2.2 SK Sportuojantieji ir tr.'!M21+SUC1_Treneriai!H21</f>
        <v>0</v>
      </c>
      <c r="S21" s="212">
        <f>'2.2 SK Sportuojantieji ir tr.'!N21+SUC1_Treneriai!I21</f>
        <v>0</v>
      </c>
      <c r="T21" s="212">
        <f>'2.2 SK Sportuojantieji ir tr.'!O21+SUC1_Treneriai!J21</f>
        <v>0</v>
      </c>
      <c r="U21" s="212">
        <f>'2.2 SK Sportuojantieji ir tr.'!P21+SUC1_Treneriai!K21</f>
        <v>0</v>
      </c>
      <c r="V21" s="212">
        <f>'2.2 SK Sportuojantieji ir tr.'!Q21+SUC1_Treneriai!L21</f>
        <v>2</v>
      </c>
      <c r="W21" s="212">
        <f>'2.2 SK Sportuojantieji ir tr.'!R21+SUC1_Treneriai!M21</f>
        <v>0</v>
      </c>
      <c r="X21" s="212">
        <f>'2.2 SK Sportuojantieji ir tr.'!S21+SUC1_Treneriai!N21</f>
        <v>0</v>
      </c>
      <c r="Y21" s="212">
        <f>'2.2 SK Sportuojantieji ir tr.'!T21+SUC1_Treneriai!O21</f>
        <v>0</v>
      </c>
      <c r="Z21" s="212">
        <f>'2.2 SK Sportuojantieji ir tr.'!U21+SUC1_Treneriai!P21</f>
        <v>0</v>
      </c>
      <c r="AA21" s="212">
        <f>'2.2 SK Sportuojantieji ir tr.'!V21+SUC1_Treneriai!Q21</f>
        <v>0</v>
      </c>
      <c r="AB21" s="212">
        <f>'2.2 SK Sportuojantieji ir tr.'!W21+SUC1_Treneriai!R21</f>
        <v>0</v>
      </c>
      <c r="AC21" s="212">
        <f>'2.2 SK Sportuojantieji ir tr.'!X21+SUC1_Treneriai!S21</f>
        <v>0</v>
      </c>
      <c r="AD21" s="212">
        <f>'2.2 SK Sportuojantieji ir tr.'!Y21+SUC1_Treneriai!T21</f>
        <v>0</v>
      </c>
      <c r="AE21" s="212">
        <f>'2.2 SK Sportuojantieji ir tr.'!Z21+SUC1_Treneriai!U21</f>
        <v>0</v>
      </c>
      <c r="AF21" s="212">
        <f>'2.2 SK Sportuojantieji ir tr.'!AA21+SUC1_Treneriai!V21</f>
        <v>0</v>
      </c>
      <c r="AG21" s="212">
        <f>'2.2 SK Sportuojantieji ir tr.'!AB21+SUC1_Treneriai!W21</f>
        <v>0</v>
      </c>
      <c r="AH21" s="212">
        <f>'2.2 SK Sportuojantieji ir tr.'!AC21+SUC1_Treneriai!X21</f>
        <v>0</v>
      </c>
      <c r="AI21" s="212">
        <f>'2.2 SK Sportuojantieji ir tr.'!AD21+SUC1_Treneriai!Y21</f>
        <v>0</v>
      </c>
      <c r="AJ21" s="212">
        <f>'2.2 SK Sportuojantieji ir tr.'!AE21+SUC1_Treneriai!Z21</f>
        <v>1</v>
      </c>
      <c r="AK21" s="212">
        <f>'2.2 SK Sportuojantieji ir tr.'!AF21+SUC1_Treneriai!AA21</f>
        <v>1</v>
      </c>
      <c r="AL21" s="212">
        <f>'2.2 SK Sportuojantieji ir tr.'!AG21+SUC1_Treneriai!AB21</f>
        <v>0</v>
      </c>
      <c r="AM21" s="212">
        <f>'2.2 SK Sportuojantieji ir tr.'!AH21+SUC1_Treneriai!AC21</f>
        <v>0</v>
      </c>
      <c r="AN21" s="212">
        <f>'2.2 SK Sportuojantieji ir tr.'!AI21+SUC1_Treneriai!AD21</f>
        <v>0</v>
      </c>
      <c r="AO21" s="212">
        <f>'2.2 SK Sportuojantieji ir tr.'!AJ21+SUC1_Treneriai!AE21</f>
        <v>1</v>
      </c>
      <c r="AP21" s="212">
        <f>'2.2 SK Sportuojantieji ir tr.'!AK21+SUC1_Treneriai!AF21</f>
        <v>0</v>
      </c>
      <c r="AR21" s="190" t="str">
        <f>IF(SUC1_Treneriai!C21&gt;M21,"Klaida! Negali būti mažiau trenerių negu SUC1 formoje","")</f>
        <v/>
      </c>
    </row>
    <row r="22" spans="1:44" ht="10.5" customHeight="1">
      <c r="A22" s="40" t="s">
        <v>435</v>
      </c>
      <c r="B22" s="232" t="s">
        <v>50</v>
      </c>
      <c r="C22" s="212">
        <f>'SUC1_B. duomenys'!C42</f>
        <v>0</v>
      </c>
      <c r="D22" s="212">
        <f>'SUC1_B. duomenys'!D42</f>
        <v>0</v>
      </c>
      <c r="E22" s="212">
        <f>'SUC1_B. duomenys'!E42</f>
        <v>0</v>
      </c>
      <c r="F22" s="328">
        <f t="shared" si="0"/>
        <v>0</v>
      </c>
      <c r="G22" s="212">
        <f>'SUC1_B. duomenys'!G42</f>
        <v>0</v>
      </c>
      <c r="H22" s="212">
        <f>'2.2 SK Sportuojantieji ir tr.'!C22</f>
        <v>0</v>
      </c>
      <c r="I22" s="212">
        <f>'2.2 SK Sportuojantieji ir tr.'!D22</f>
        <v>0</v>
      </c>
      <c r="J22" s="212">
        <f>'2.2 SK Sportuojantieji ir tr.'!E22</f>
        <v>0</v>
      </c>
      <c r="K22" s="328">
        <f t="shared" si="1"/>
        <v>0</v>
      </c>
      <c r="L22" s="212">
        <f>'2.2 SK Sportuojantieji ir tr.'!G22</f>
        <v>0</v>
      </c>
      <c r="M22" s="50">
        <f>'2.2 SK Sportuojantieji ir tr.'!H22+SUC1_Treneriai!C22</f>
        <v>0</v>
      </c>
      <c r="N22" s="212">
        <f>'2.2 SK Sportuojantieji ir tr.'!I22+SUC1_Treneriai!D22</f>
        <v>0</v>
      </c>
      <c r="O22" s="36">
        <f t="shared" si="2"/>
        <v>0</v>
      </c>
      <c r="P22" s="212">
        <f>'2.2 SK Sportuojantieji ir tr.'!K22+SUC1_Treneriai!F22</f>
        <v>0</v>
      </c>
      <c r="Q22" s="212">
        <f>'2.2 SK Sportuojantieji ir tr.'!L22+SUC1_Treneriai!G22</f>
        <v>0</v>
      </c>
      <c r="R22" s="212">
        <f>'2.2 SK Sportuojantieji ir tr.'!M22+SUC1_Treneriai!H22</f>
        <v>0</v>
      </c>
      <c r="S22" s="212">
        <f>'2.2 SK Sportuojantieji ir tr.'!N22+SUC1_Treneriai!I22</f>
        <v>0</v>
      </c>
      <c r="T22" s="212">
        <f>'2.2 SK Sportuojantieji ir tr.'!O22+SUC1_Treneriai!J22</f>
        <v>0</v>
      </c>
      <c r="U22" s="212">
        <f>'2.2 SK Sportuojantieji ir tr.'!P22+SUC1_Treneriai!K22</f>
        <v>0</v>
      </c>
      <c r="V22" s="212">
        <f>'2.2 SK Sportuojantieji ir tr.'!Q22+SUC1_Treneriai!L22</f>
        <v>0</v>
      </c>
      <c r="W22" s="212">
        <f>'2.2 SK Sportuojantieji ir tr.'!R22+SUC1_Treneriai!M22</f>
        <v>0</v>
      </c>
      <c r="X22" s="212">
        <f>'2.2 SK Sportuojantieji ir tr.'!S22+SUC1_Treneriai!N22</f>
        <v>0</v>
      </c>
      <c r="Y22" s="212">
        <f>'2.2 SK Sportuojantieji ir tr.'!T22+SUC1_Treneriai!O22</f>
        <v>0</v>
      </c>
      <c r="Z22" s="212">
        <f>'2.2 SK Sportuojantieji ir tr.'!U22+SUC1_Treneriai!P22</f>
        <v>0</v>
      </c>
      <c r="AA22" s="212">
        <f>'2.2 SK Sportuojantieji ir tr.'!V22+SUC1_Treneriai!Q22</f>
        <v>0</v>
      </c>
      <c r="AB22" s="212">
        <f>'2.2 SK Sportuojantieji ir tr.'!W22+SUC1_Treneriai!R22</f>
        <v>0</v>
      </c>
      <c r="AC22" s="212">
        <f>'2.2 SK Sportuojantieji ir tr.'!X22+SUC1_Treneriai!S22</f>
        <v>0</v>
      </c>
      <c r="AD22" s="212">
        <f>'2.2 SK Sportuojantieji ir tr.'!Y22+SUC1_Treneriai!T22</f>
        <v>0</v>
      </c>
      <c r="AE22" s="212">
        <f>'2.2 SK Sportuojantieji ir tr.'!Z22+SUC1_Treneriai!U22</f>
        <v>0</v>
      </c>
      <c r="AF22" s="212">
        <f>'2.2 SK Sportuojantieji ir tr.'!AA22+SUC1_Treneriai!V22</f>
        <v>0</v>
      </c>
      <c r="AG22" s="212">
        <f>'2.2 SK Sportuojantieji ir tr.'!AB22+SUC1_Treneriai!W22</f>
        <v>0</v>
      </c>
      <c r="AH22" s="212">
        <f>'2.2 SK Sportuojantieji ir tr.'!AC22+SUC1_Treneriai!X22</f>
        <v>0</v>
      </c>
      <c r="AI22" s="212">
        <f>'2.2 SK Sportuojantieji ir tr.'!AD22+SUC1_Treneriai!Y22</f>
        <v>0</v>
      </c>
      <c r="AJ22" s="212">
        <f>'2.2 SK Sportuojantieji ir tr.'!AE22+SUC1_Treneriai!Z22</f>
        <v>0</v>
      </c>
      <c r="AK22" s="212">
        <f>'2.2 SK Sportuojantieji ir tr.'!AF22+SUC1_Treneriai!AA22</f>
        <v>0</v>
      </c>
      <c r="AL22" s="212">
        <f>'2.2 SK Sportuojantieji ir tr.'!AG22+SUC1_Treneriai!AB22</f>
        <v>0</v>
      </c>
      <c r="AM22" s="212">
        <f>'2.2 SK Sportuojantieji ir tr.'!AH22+SUC1_Treneriai!AC22</f>
        <v>0</v>
      </c>
      <c r="AN22" s="212">
        <f>'2.2 SK Sportuojantieji ir tr.'!AI22+SUC1_Treneriai!AD22</f>
        <v>0</v>
      </c>
      <c r="AO22" s="212">
        <f>'2.2 SK Sportuojantieji ir tr.'!AJ22+SUC1_Treneriai!AE22</f>
        <v>0</v>
      </c>
      <c r="AP22" s="212">
        <f>'2.2 SK Sportuojantieji ir tr.'!AK22+SUC1_Treneriai!AF22</f>
        <v>0</v>
      </c>
      <c r="AR22" s="190" t="str">
        <f>IF(SUC1_Treneriai!C22&gt;M22,"Klaida! Negali būti mažiau trenerių negu SUC1 formoje","")</f>
        <v/>
      </c>
    </row>
    <row r="23" spans="1:44" ht="10.5" customHeight="1">
      <c r="A23" s="40" t="s">
        <v>436</v>
      </c>
      <c r="B23" s="232" t="s">
        <v>51</v>
      </c>
      <c r="C23" s="212">
        <f>'SUC1_B. duomenys'!C43</f>
        <v>70</v>
      </c>
      <c r="D23" s="212">
        <f>'SUC1_B. duomenys'!D43</f>
        <v>0</v>
      </c>
      <c r="E23" s="212">
        <f>'SUC1_B. duomenys'!E43</f>
        <v>0</v>
      </c>
      <c r="F23" s="328">
        <f t="shared" si="0"/>
        <v>70</v>
      </c>
      <c r="G23" s="212">
        <f>'SUC1_B. duomenys'!G43</f>
        <v>10</v>
      </c>
      <c r="H23" s="212">
        <f>'2.2 SK Sportuojantieji ir tr.'!C23</f>
        <v>0</v>
      </c>
      <c r="I23" s="212">
        <f>'2.2 SK Sportuojantieji ir tr.'!D23</f>
        <v>0</v>
      </c>
      <c r="J23" s="212">
        <f>'2.2 SK Sportuojantieji ir tr.'!E23</f>
        <v>0</v>
      </c>
      <c r="K23" s="328">
        <f t="shared" si="1"/>
        <v>0</v>
      </c>
      <c r="L23" s="212">
        <f>'2.2 SK Sportuojantieji ir tr.'!G23</f>
        <v>0</v>
      </c>
      <c r="M23" s="50">
        <f>'2.2 SK Sportuojantieji ir tr.'!H23+SUC1_Treneriai!C23</f>
        <v>3</v>
      </c>
      <c r="N23" s="212">
        <f>'2.2 SK Sportuojantieji ir tr.'!I23+SUC1_Treneriai!D23</f>
        <v>1</v>
      </c>
      <c r="O23" s="36">
        <f t="shared" si="2"/>
        <v>0</v>
      </c>
      <c r="P23" s="212">
        <f>'2.2 SK Sportuojantieji ir tr.'!K23+SUC1_Treneriai!F23</f>
        <v>0</v>
      </c>
      <c r="Q23" s="212">
        <f>'2.2 SK Sportuojantieji ir tr.'!L23+SUC1_Treneriai!G23</f>
        <v>0</v>
      </c>
      <c r="R23" s="212">
        <f>'2.2 SK Sportuojantieji ir tr.'!M23+SUC1_Treneriai!H23</f>
        <v>3</v>
      </c>
      <c r="S23" s="212">
        <f>'2.2 SK Sportuojantieji ir tr.'!N23+SUC1_Treneriai!I23</f>
        <v>0</v>
      </c>
      <c r="T23" s="212">
        <f>'2.2 SK Sportuojantieji ir tr.'!O23+SUC1_Treneriai!J23</f>
        <v>0</v>
      </c>
      <c r="U23" s="212">
        <f>'2.2 SK Sportuojantieji ir tr.'!P23+SUC1_Treneriai!K23</f>
        <v>0</v>
      </c>
      <c r="V23" s="212">
        <f>'2.2 SK Sportuojantieji ir tr.'!Q23+SUC1_Treneriai!L23</f>
        <v>3</v>
      </c>
      <c r="W23" s="212">
        <f>'2.2 SK Sportuojantieji ir tr.'!R23+SUC1_Treneriai!M23</f>
        <v>0</v>
      </c>
      <c r="X23" s="212">
        <f>'2.2 SK Sportuojantieji ir tr.'!S23+SUC1_Treneriai!N23</f>
        <v>0</v>
      </c>
      <c r="Y23" s="212">
        <f>'2.2 SK Sportuojantieji ir tr.'!T23+SUC1_Treneriai!O23</f>
        <v>0</v>
      </c>
      <c r="Z23" s="212">
        <f>'2.2 SK Sportuojantieji ir tr.'!U23+SUC1_Treneriai!P23</f>
        <v>0</v>
      </c>
      <c r="AA23" s="212">
        <f>'2.2 SK Sportuojantieji ir tr.'!V23+SUC1_Treneriai!Q23</f>
        <v>0</v>
      </c>
      <c r="AB23" s="212">
        <f>'2.2 SK Sportuojantieji ir tr.'!W23+SUC1_Treneriai!R23</f>
        <v>0</v>
      </c>
      <c r="AC23" s="212">
        <f>'2.2 SK Sportuojantieji ir tr.'!X23+SUC1_Treneriai!S23</f>
        <v>0</v>
      </c>
      <c r="AD23" s="212">
        <f>'2.2 SK Sportuojantieji ir tr.'!Y23+SUC1_Treneriai!T23</f>
        <v>0</v>
      </c>
      <c r="AE23" s="212">
        <f>'2.2 SK Sportuojantieji ir tr.'!Z23+SUC1_Treneriai!U23</f>
        <v>0</v>
      </c>
      <c r="AF23" s="212">
        <f>'2.2 SK Sportuojantieji ir tr.'!AA23+SUC1_Treneriai!V23</f>
        <v>0</v>
      </c>
      <c r="AG23" s="212">
        <f>'2.2 SK Sportuojantieji ir tr.'!AB23+SUC1_Treneriai!W23</f>
        <v>0</v>
      </c>
      <c r="AH23" s="212">
        <f>'2.2 SK Sportuojantieji ir tr.'!AC23+SUC1_Treneriai!X23</f>
        <v>0</v>
      </c>
      <c r="AI23" s="212">
        <f>'2.2 SK Sportuojantieji ir tr.'!AD23+SUC1_Treneriai!Y23</f>
        <v>0</v>
      </c>
      <c r="AJ23" s="212">
        <f>'2.2 SK Sportuojantieji ir tr.'!AE23+SUC1_Treneriai!Z23</f>
        <v>0</v>
      </c>
      <c r="AK23" s="212">
        <f>'2.2 SK Sportuojantieji ir tr.'!AF23+SUC1_Treneriai!AA23</f>
        <v>0</v>
      </c>
      <c r="AL23" s="212">
        <f>'2.2 SK Sportuojantieji ir tr.'!AG23+SUC1_Treneriai!AB23</f>
        <v>0</v>
      </c>
      <c r="AM23" s="212">
        <f>'2.2 SK Sportuojantieji ir tr.'!AH23+SUC1_Treneriai!AC23</f>
        <v>0</v>
      </c>
      <c r="AN23" s="212">
        <f>'2.2 SK Sportuojantieji ir tr.'!AI23+SUC1_Treneriai!AD23</f>
        <v>0</v>
      </c>
      <c r="AO23" s="212">
        <f>'2.2 SK Sportuojantieji ir tr.'!AJ23+SUC1_Treneriai!AE23</f>
        <v>0</v>
      </c>
      <c r="AP23" s="212">
        <f>'2.2 SK Sportuojantieji ir tr.'!AK23+SUC1_Treneriai!AF23</f>
        <v>0</v>
      </c>
      <c r="AR23" s="190" t="str">
        <f>IF(SUC1_Treneriai!C23&gt;M23,"Klaida! Negali būti mažiau trenerių negu SUC1 formoje","")</f>
        <v/>
      </c>
    </row>
    <row r="24" spans="1:44" ht="10.5" customHeight="1">
      <c r="A24" s="40" t="s">
        <v>437</v>
      </c>
      <c r="B24" s="232" t="s">
        <v>52</v>
      </c>
      <c r="C24" s="212">
        <f>'SUC1_B. duomenys'!C44</f>
        <v>0</v>
      </c>
      <c r="D24" s="212">
        <f>'SUC1_B. duomenys'!D44</f>
        <v>0</v>
      </c>
      <c r="E24" s="212">
        <f>'SUC1_B. duomenys'!E44</f>
        <v>0</v>
      </c>
      <c r="F24" s="328">
        <f t="shared" si="0"/>
        <v>0</v>
      </c>
      <c r="G24" s="212">
        <f>'SUC1_B. duomenys'!G44</f>
        <v>0</v>
      </c>
      <c r="H24" s="212">
        <f>'2.2 SK Sportuojantieji ir tr.'!C24</f>
        <v>0</v>
      </c>
      <c r="I24" s="212">
        <f>'2.2 SK Sportuojantieji ir tr.'!D24</f>
        <v>0</v>
      </c>
      <c r="J24" s="212">
        <f>'2.2 SK Sportuojantieji ir tr.'!E24</f>
        <v>0</v>
      </c>
      <c r="K24" s="328">
        <f t="shared" si="1"/>
        <v>0</v>
      </c>
      <c r="L24" s="212">
        <f>'2.2 SK Sportuojantieji ir tr.'!G24</f>
        <v>0</v>
      </c>
      <c r="M24" s="50">
        <f>'2.2 SK Sportuojantieji ir tr.'!H24+SUC1_Treneriai!C24</f>
        <v>0</v>
      </c>
      <c r="N24" s="212">
        <f>'2.2 SK Sportuojantieji ir tr.'!I24+SUC1_Treneriai!D24</f>
        <v>0</v>
      </c>
      <c r="O24" s="36">
        <f t="shared" si="2"/>
        <v>0</v>
      </c>
      <c r="P24" s="212">
        <f>'2.2 SK Sportuojantieji ir tr.'!K24+SUC1_Treneriai!F24</f>
        <v>0</v>
      </c>
      <c r="Q24" s="212">
        <f>'2.2 SK Sportuojantieji ir tr.'!L24+SUC1_Treneriai!G24</f>
        <v>0</v>
      </c>
      <c r="R24" s="212">
        <f>'2.2 SK Sportuojantieji ir tr.'!M24+SUC1_Treneriai!H24</f>
        <v>0</v>
      </c>
      <c r="S24" s="212">
        <f>'2.2 SK Sportuojantieji ir tr.'!N24+SUC1_Treneriai!I24</f>
        <v>0</v>
      </c>
      <c r="T24" s="212">
        <f>'2.2 SK Sportuojantieji ir tr.'!O24+SUC1_Treneriai!J24</f>
        <v>0</v>
      </c>
      <c r="U24" s="212">
        <f>'2.2 SK Sportuojantieji ir tr.'!P24+SUC1_Treneriai!K24</f>
        <v>0</v>
      </c>
      <c r="V24" s="212">
        <f>'2.2 SK Sportuojantieji ir tr.'!Q24+SUC1_Treneriai!L24</f>
        <v>0</v>
      </c>
      <c r="W24" s="212">
        <f>'2.2 SK Sportuojantieji ir tr.'!R24+SUC1_Treneriai!M24</f>
        <v>0</v>
      </c>
      <c r="X24" s="212">
        <f>'2.2 SK Sportuojantieji ir tr.'!S24+SUC1_Treneriai!N24</f>
        <v>0</v>
      </c>
      <c r="Y24" s="212">
        <f>'2.2 SK Sportuojantieji ir tr.'!T24+SUC1_Treneriai!O24</f>
        <v>0</v>
      </c>
      <c r="Z24" s="212">
        <f>'2.2 SK Sportuojantieji ir tr.'!U24+SUC1_Treneriai!P24</f>
        <v>0</v>
      </c>
      <c r="AA24" s="212">
        <f>'2.2 SK Sportuojantieji ir tr.'!V24+SUC1_Treneriai!Q24</f>
        <v>0</v>
      </c>
      <c r="AB24" s="212">
        <f>'2.2 SK Sportuojantieji ir tr.'!W24+SUC1_Treneriai!R24</f>
        <v>0</v>
      </c>
      <c r="AC24" s="212">
        <f>'2.2 SK Sportuojantieji ir tr.'!X24+SUC1_Treneriai!S24</f>
        <v>0</v>
      </c>
      <c r="AD24" s="212">
        <f>'2.2 SK Sportuojantieji ir tr.'!Y24+SUC1_Treneriai!T24</f>
        <v>0</v>
      </c>
      <c r="AE24" s="212">
        <f>'2.2 SK Sportuojantieji ir tr.'!Z24+SUC1_Treneriai!U24</f>
        <v>0</v>
      </c>
      <c r="AF24" s="212">
        <f>'2.2 SK Sportuojantieji ir tr.'!AA24+SUC1_Treneriai!V24</f>
        <v>0</v>
      </c>
      <c r="AG24" s="212">
        <f>'2.2 SK Sportuojantieji ir tr.'!AB24+SUC1_Treneriai!W24</f>
        <v>0</v>
      </c>
      <c r="AH24" s="212">
        <f>'2.2 SK Sportuojantieji ir tr.'!AC24+SUC1_Treneriai!X24</f>
        <v>0</v>
      </c>
      <c r="AI24" s="212">
        <f>'2.2 SK Sportuojantieji ir tr.'!AD24+SUC1_Treneriai!Y24</f>
        <v>0</v>
      </c>
      <c r="AJ24" s="212">
        <f>'2.2 SK Sportuojantieji ir tr.'!AE24+SUC1_Treneriai!Z24</f>
        <v>0</v>
      </c>
      <c r="AK24" s="212">
        <f>'2.2 SK Sportuojantieji ir tr.'!AF24+SUC1_Treneriai!AA24</f>
        <v>0</v>
      </c>
      <c r="AL24" s="212">
        <f>'2.2 SK Sportuojantieji ir tr.'!AG24+SUC1_Treneriai!AB24</f>
        <v>0</v>
      </c>
      <c r="AM24" s="212">
        <f>'2.2 SK Sportuojantieji ir tr.'!AH24+SUC1_Treneriai!AC24</f>
        <v>0</v>
      </c>
      <c r="AN24" s="212">
        <f>'2.2 SK Sportuojantieji ir tr.'!AI24+SUC1_Treneriai!AD24</f>
        <v>0</v>
      </c>
      <c r="AO24" s="212">
        <f>'2.2 SK Sportuojantieji ir tr.'!AJ24+SUC1_Treneriai!AE24</f>
        <v>0</v>
      </c>
      <c r="AP24" s="212">
        <f>'2.2 SK Sportuojantieji ir tr.'!AK24+SUC1_Treneriai!AF24</f>
        <v>0</v>
      </c>
      <c r="AR24" s="190" t="str">
        <f>IF(SUC1_Treneriai!C24&gt;M24,"Klaida! Negali būti mažiau trenerių negu SUC1 formoje","")</f>
        <v/>
      </c>
    </row>
    <row r="25" spans="1:44" ht="10.5" customHeight="1">
      <c r="A25" s="40" t="s">
        <v>438</v>
      </c>
      <c r="B25" s="232" t="s">
        <v>53</v>
      </c>
      <c r="C25" s="212">
        <f>'SUC1_B. duomenys'!C45</f>
        <v>0</v>
      </c>
      <c r="D25" s="212">
        <f>'SUC1_B. duomenys'!D45</f>
        <v>0</v>
      </c>
      <c r="E25" s="212">
        <f>'SUC1_B. duomenys'!E45</f>
        <v>0</v>
      </c>
      <c r="F25" s="328">
        <f t="shared" si="0"/>
        <v>0</v>
      </c>
      <c r="G25" s="212">
        <f>'SUC1_B. duomenys'!G45</f>
        <v>0</v>
      </c>
      <c r="H25" s="212">
        <f>'2.2 SK Sportuojantieji ir tr.'!C25</f>
        <v>0</v>
      </c>
      <c r="I25" s="212">
        <f>'2.2 SK Sportuojantieji ir tr.'!D25</f>
        <v>0</v>
      </c>
      <c r="J25" s="212">
        <f>'2.2 SK Sportuojantieji ir tr.'!E25</f>
        <v>0</v>
      </c>
      <c r="K25" s="328">
        <f t="shared" si="1"/>
        <v>0</v>
      </c>
      <c r="L25" s="212">
        <f>'2.2 SK Sportuojantieji ir tr.'!G25</f>
        <v>0</v>
      </c>
      <c r="M25" s="50">
        <f>'2.2 SK Sportuojantieji ir tr.'!H25+SUC1_Treneriai!C25</f>
        <v>0</v>
      </c>
      <c r="N25" s="212">
        <f>'2.2 SK Sportuojantieji ir tr.'!I25+SUC1_Treneriai!D25</f>
        <v>0</v>
      </c>
      <c r="O25" s="36">
        <f t="shared" si="2"/>
        <v>0</v>
      </c>
      <c r="P25" s="212">
        <f>'2.2 SK Sportuojantieji ir tr.'!K25+SUC1_Treneriai!F25</f>
        <v>0</v>
      </c>
      <c r="Q25" s="212">
        <f>'2.2 SK Sportuojantieji ir tr.'!L25+SUC1_Treneriai!G25</f>
        <v>0</v>
      </c>
      <c r="R25" s="212">
        <f>'2.2 SK Sportuojantieji ir tr.'!M25+SUC1_Treneriai!H25</f>
        <v>0</v>
      </c>
      <c r="S25" s="212">
        <f>'2.2 SK Sportuojantieji ir tr.'!N25+SUC1_Treneriai!I25</f>
        <v>0</v>
      </c>
      <c r="T25" s="212">
        <f>'2.2 SK Sportuojantieji ir tr.'!O25+SUC1_Treneriai!J25</f>
        <v>0</v>
      </c>
      <c r="U25" s="212">
        <f>'2.2 SK Sportuojantieji ir tr.'!P25+SUC1_Treneriai!K25</f>
        <v>0</v>
      </c>
      <c r="V25" s="212">
        <f>'2.2 SK Sportuojantieji ir tr.'!Q25+SUC1_Treneriai!L25</f>
        <v>0</v>
      </c>
      <c r="W25" s="212">
        <f>'2.2 SK Sportuojantieji ir tr.'!R25+SUC1_Treneriai!M25</f>
        <v>0</v>
      </c>
      <c r="X25" s="212">
        <f>'2.2 SK Sportuojantieji ir tr.'!S25+SUC1_Treneriai!N25</f>
        <v>0</v>
      </c>
      <c r="Y25" s="212">
        <f>'2.2 SK Sportuojantieji ir tr.'!T25+SUC1_Treneriai!O25</f>
        <v>0</v>
      </c>
      <c r="Z25" s="212">
        <f>'2.2 SK Sportuojantieji ir tr.'!U25+SUC1_Treneriai!P25</f>
        <v>0</v>
      </c>
      <c r="AA25" s="212">
        <f>'2.2 SK Sportuojantieji ir tr.'!V25+SUC1_Treneriai!Q25</f>
        <v>0</v>
      </c>
      <c r="AB25" s="212">
        <f>'2.2 SK Sportuojantieji ir tr.'!W25+SUC1_Treneriai!R25</f>
        <v>0</v>
      </c>
      <c r="AC25" s="212">
        <f>'2.2 SK Sportuojantieji ir tr.'!X25+SUC1_Treneriai!S25</f>
        <v>0</v>
      </c>
      <c r="AD25" s="212">
        <f>'2.2 SK Sportuojantieji ir tr.'!Y25+SUC1_Treneriai!T25</f>
        <v>0</v>
      </c>
      <c r="AE25" s="212">
        <f>'2.2 SK Sportuojantieji ir tr.'!Z25+SUC1_Treneriai!U25</f>
        <v>0</v>
      </c>
      <c r="AF25" s="212">
        <f>'2.2 SK Sportuojantieji ir tr.'!AA25+SUC1_Treneriai!V25</f>
        <v>0</v>
      </c>
      <c r="AG25" s="212">
        <f>'2.2 SK Sportuojantieji ir tr.'!AB25+SUC1_Treneriai!W25</f>
        <v>0</v>
      </c>
      <c r="AH25" s="212">
        <f>'2.2 SK Sportuojantieji ir tr.'!AC25+SUC1_Treneriai!X25</f>
        <v>0</v>
      </c>
      <c r="AI25" s="212">
        <f>'2.2 SK Sportuojantieji ir tr.'!AD25+SUC1_Treneriai!Y25</f>
        <v>0</v>
      </c>
      <c r="AJ25" s="212">
        <f>'2.2 SK Sportuojantieji ir tr.'!AE25+SUC1_Treneriai!Z25</f>
        <v>0</v>
      </c>
      <c r="AK25" s="212">
        <f>'2.2 SK Sportuojantieji ir tr.'!AF25+SUC1_Treneriai!AA25</f>
        <v>0</v>
      </c>
      <c r="AL25" s="212">
        <f>'2.2 SK Sportuojantieji ir tr.'!AG25+SUC1_Treneriai!AB25</f>
        <v>0</v>
      </c>
      <c r="AM25" s="212">
        <f>'2.2 SK Sportuojantieji ir tr.'!AH25+SUC1_Treneriai!AC25</f>
        <v>0</v>
      </c>
      <c r="AN25" s="212">
        <f>'2.2 SK Sportuojantieji ir tr.'!AI25+SUC1_Treneriai!AD25</f>
        <v>0</v>
      </c>
      <c r="AO25" s="212">
        <f>'2.2 SK Sportuojantieji ir tr.'!AJ25+SUC1_Treneriai!AE25</f>
        <v>0</v>
      </c>
      <c r="AP25" s="212">
        <f>'2.2 SK Sportuojantieji ir tr.'!AK25+SUC1_Treneriai!AF25</f>
        <v>0</v>
      </c>
      <c r="AR25" s="190" t="str">
        <f>IF(SUC1_Treneriai!C25&gt;M25,"Klaida! Negali būti mažiau trenerių negu SUC1 formoje","")</f>
        <v/>
      </c>
    </row>
    <row r="26" spans="1:44" ht="10.5" customHeight="1">
      <c r="A26" s="40" t="s">
        <v>439</v>
      </c>
      <c r="B26" s="232" t="s">
        <v>54</v>
      </c>
      <c r="C26" s="212">
        <f>'SUC1_B. duomenys'!C46</f>
        <v>0</v>
      </c>
      <c r="D26" s="212">
        <f>'SUC1_B. duomenys'!D46</f>
        <v>0</v>
      </c>
      <c r="E26" s="212">
        <f>'SUC1_B. duomenys'!E46</f>
        <v>0</v>
      </c>
      <c r="F26" s="328">
        <f t="shared" si="0"/>
        <v>0</v>
      </c>
      <c r="G26" s="212">
        <f>'SUC1_B. duomenys'!G46</f>
        <v>0</v>
      </c>
      <c r="H26" s="212">
        <f>'2.2 SK Sportuojantieji ir tr.'!C26</f>
        <v>0</v>
      </c>
      <c r="I26" s="212">
        <f>'2.2 SK Sportuojantieji ir tr.'!D26</f>
        <v>0</v>
      </c>
      <c r="J26" s="212">
        <f>'2.2 SK Sportuojantieji ir tr.'!E26</f>
        <v>0</v>
      </c>
      <c r="K26" s="328">
        <f t="shared" si="1"/>
        <v>0</v>
      </c>
      <c r="L26" s="212">
        <f>'2.2 SK Sportuojantieji ir tr.'!G26</f>
        <v>0</v>
      </c>
      <c r="M26" s="50">
        <f>'2.2 SK Sportuojantieji ir tr.'!H26+SUC1_Treneriai!C26</f>
        <v>0</v>
      </c>
      <c r="N26" s="212">
        <f>'2.2 SK Sportuojantieji ir tr.'!I26+SUC1_Treneriai!D26</f>
        <v>0</v>
      </c>
      <c r="O26" s="36">
        <f t="shared" si="2"/>
        <v>0</v>
      </c>
      <c r="P26" s="212">
        <f>'2.2 SK Sportuojantieji ir tr.'!K26+SUC1_Treneriai!F26</f>
        <v>0</v>
      </c>
      <c r="Q26" s="212">
        <f>'2.2 SK Sportuojantieji ir tr.'!L26+SUC1_Treneriai!G26</f>
        <v>0</v>
      </c>
      <c r="R26" s="212">
        <f>'2.2 SK Sportuojantieji ir tr.'!M26+SUC1_Treneriai!H26</f>
        <v>0</v>
      </c>
      <c r="S26" s="212">
        <f>'2.2 SK Sportuojantieji ir tr.'!N26+SUC1_Treneriai!I26</f>
        <v>0</v>
      </c>
      <c r="T26" s="212">
        <f>'2.2 SK Sportuojantieji ir tr.'!O26+SUC1_Treneriai!J26</f>
        <v>0</v>
      </c>
      <c r="U26" s="212">
        <f>'2.2 SK Sportuojantieji ir tr.'!P26+SUC1_Treneriai!K26</f>
        <v>0</v>
      </c>
      <c r="V26" s="212">
        <f>'2.2 SK Sportuojantieji ir tr.'!Q26+SUC1_Treneriai!L26</f>
        <v>0</v>
      </c>
      <c r="W26" s="212">
        <f>'2.2 SK Sportuojantieji ir tr.'!R26+SUC1_Treneriai!M26</f>
        <v>0</v>
      </c>
      <c r="X26" s="212">
        <f>'2.2 SK Sportuojantieji ir tr.'!S26+SUC1_Treneriai!N26</f>
        <v>0</v>
      </c>
      <c r="Y26" s="212">
        <f>'2.2 SK Sportuojantieji ir tr.'!T26+SUC1_Treneriai!O26</f>
        <v>0</v>
      </c>
      <c r="Z26" s="212">
        <f>'2.2 SK Sportuojantieji ir tr.'!U26+SUC1_Treneriai!P26</f>
        <v>0</v>
      </c>
      <c r="AA26" s="212">
        <f>'2.2 SK Sportuojantieji ir tr.'!V26+SUC1_Treneriai!Q26</f>
        <v>0</v>
      </c>
      <c r="AB26" s="212">
        <f>'2.2 SK Sportuojantieji ir tr.'!W26+SUC1_Treneriai!R26</f>
        <v>0</v>
      </c>
      <c r="AC26" s="212">
        <f>'2.2 SK Sportuojantieji ir tr.'!X26+SUC1_Treneriai!S26</f>
        <v>0</v>
      </c>
      <c r="AD26" s="212">
        <f>'2.2 SK Sportuojantieji ir tr.'!Y26+SUC1_Treneriai!T26</f>
        <v>0</v>
      </c>
      <c r="AE26" s="212">
        <f>'2.2 SK Sportuojantieji ir tr.'!Z26+SUC1_Treneriai!U26</f>
        <v>0</v>
      </c>
      <c r="AF26" s="212">
        <f>'2.2 SK Sportuojantieji ir tr.'!AA26+SUC1_Treneriai!V26</f>
        <v>0</v>
      </c>
      <c r="AG26" s="212">
        <f>'2.2 SK Sportuojantieji ir tr.'!AB26+SUC1_Treneriai!W26</f>
        <v>0</v>
      </c>
      <c r="AH26" s="212">
        <f>'2.2 SK Sportuojantieji ir tr.'!AC26+SUC1_Treneriai!X26</f>
        <v>0</v>
      </c>
      <c r="AI26" s="212">
        <f>'2.2 SK Sportuojantieji ir tr.'!AD26+SUC1_Treneriai!Y26</f>
        <v>0</v>
      </c>
      <c r="AJ26" s="212">
        <f>'2.2 SK Sportuojantieji ir tr.'!AE26+SUC1_Treneriai!Z26</f>
        <v>0</v>
      </c>
      <c r="AK26" s="212">
        <f>'2.2 SK Sportuojantieji ir tr.'!AF26+SUC1_Treneriai!AA26</f>
        <v>0</v>
      </c>
      <c r="AL26" s="212">
        <f>'2.2 SK Sportuojantieji ir tr.'!AG26+SUC1_Treneriai!AB26</f>
        <v>0</v>
      </c>
      <c r="AM26" s="212">
        <f>'2.2 SK Sportuojantieji ir tr.'!AH26+SUC1_Treneriai!AC26</f>
        <v>0</v>
      </c>
      <c r="AN26" s="212">
        <f>'2.2 SK Sportuojantieji ir tr.'!AI26+SUC1_Treneriai!AD26</f>
        <v>0</v>
      </c>
      <c r="AO26" s="212">
        <f>'2.2 SK Sportuojantieji ir tr.'!AJ26+SUC1_Treneriai!AE26</f>
        <v>0</v>
      </c>
      <c r="AP26" s="212">
        <f>'2.2 SK Sportuojantieji ir tr.'!AK26+SUC1_Treneriai!AF26</f>
        <v>0</v>
      </c>
      <c r="AR26" s="190" t="str">
        <f>IF(SUC1_Treneriai!C26&gt;M26,"Klaida! Negali būti mažiau trenerių negu SUC1 formoje","")</f>
        <v/>
      </c>
    </row>
    <row r="27" spans="1:44" ht="10.5" customHeight="1">
      <c r="A27" s="40" t="s">
        <v>441</v>
      </c>
      <c r="B27" s="232" t="s">
        <v>55</v>
      </c>
      <c r="C27" s="212">
        <f>'SUC1_B. duomenys'!C47</f>
        <v>46</v>
      </c>
      <c r="D27" s="212">
        <f>'SUC1_B. duomenys'!D47</f>
        <v>0</v>
      </c>
      <c r="E27" s="212">
        <f>'SUC1_B. duomenys'!E47</f>
        <v>0</v>
      </c>
      <c r="F27" s="328">
        <f t="shared" si="0"/>
        <v>46</v>
      </c>
      <c r="G27" s="212">
        <f>'SUC1_B. duomenys'!G47</f>
        <v>7</v>
      </c>
      <c r="H27" s="212">
        <f>'2.2 SK Sportuojantieji ir tr.'!C27</f>
        <v>0</v>
      </c>
      <c r="I27" s="212">
        <f>'2.2 SK Sportuojantieji ir tr.'!D27</f>
        <v>0</v>
      </c>
      <c r="J27" s="212">
        <f>'2.2 SK Sportuojantieji ir tr.'!E27</f>
        <v>0</v>
      </c>
      <c r="K27" s="328">
        <f t="shared" si="1"/>
        <v>0</v>
      </c>
      <c r="L27" s="212">
        <f>'2.2 SK Sportuojantieji ir tr.'!G27</f>
        <v>0</v>
      </c>
      <c r="M27" s="50">
        <f>'2.2 SK Sportuojantieji ir tr.'!H27+SUC1_Treneriai!C27</f>
        <v>2</v>
      </c>
      <c r="N27" s="212">
        <f>'2.2 SK Sportuojantieji ir tr.'!I27+SUC1_Treneriai!D27</f>
        <v>0</v>
      </c>
      <c r="O27" s="36">
        <f t="shared" si="2"/>
        <v>0</v>
      </c>
      <c r="P27" s="212">
        <f>'2.2 SK Sportuojantieji ir tr.'!K27+SUC1_Treneriai!F27</f>
        <v>0</v>
      </c>
      <c r="Q27" s="212">
        <f>'2.2 SK Sportuojantieji ir tr.'!L27+SUC1_Treneriai!G27</f>
        <v>0</v>
      </c>
      <c r="R27" s="212">
        <f>'2.2 SK Sportuojantieji ir tr.'!M27+SUC1_Treneriai!H27</f>
        <v>2</v>
      </c>
      <c r="S27" s="212">
        <f>'2.2 SK Sportuojantieji ir tr.'!N27+SUC1_Treneriai!I27</f>
        <v>0</v>
      </c>
      <c r="T27" s="212">
        <f>'2.2 SK Sportuojantieji ir tr.'!O27+SUC1_Treneriai!J27</f>
        <v>0</v>
      </c>
      <c r="U27" s="212">
        <f>'2.2 SK Sportuojantieji ir tr.'!P27+SUC1_Treneriai!K27</f>
        <v>0</v>
      </c>
      <c r="V27" s="212">
        <f>'2.2 SK Sportuojantieji ir tr.'!Q27+SUC1_Treneriai!L27</f>
        <v>2</v>
      </c>
      <c r="W27" s="212">
        <f>'2.2 SK Sportuojantieji ir tr.'!R27+SUC1_Treneriai!M27</f>
        <v>0</v>
      </c>
      <c r="X27" s="212">
        <f>'2.2 SK Sportuojantieji ir tr.'!S27+SUC1_Treneriai!N27</f>
        <v>0</v>
      </c>
      <c r="Y27" s="212">
        <f>'2.2 SK Sportuojantieji ir tr.'!T27+SUC1_Treneriai!O27</f>
        <v>0</v>
      </c>
      <c r="Z27" s="212">
        <f>'2.2 SK Sportuojantieji ir tr.'!U27+SUC1_Treneriai!P27</f>
        <v>0</v>
      </c>
      <c r="AA27" s="212">
        <f>'2.2 SK Sportuojantieji ir tr.'!V27+SUC1_Treneriai!Q27</f>
        <v>0</v>
      </c>
      <c r="AB27" s="212">
        <f>'2.2 SK Sportuojantieji ir tr.'!W27+SUC1_Treneriai!R27</f>
        <v>0</v>
      </c>
      <c r="AC27" s="212">
        <f>'2.2 SK Sportuojantieji ir tr.'!X27+SUC1_Treneriai!S27</f>
        <v>0</v>
      </c>
      <c r="AD27" s="212">
        <f>'2.2 SK Sportuojantieji ir tr.'!Y27+SUC1_Treneriai!T27</f>
        <v>0</v>
      </c>
      <c r="AE27" s="212">
        <f>'2.2 SK Sportuojantieji ir tr.'!Z27+SUC1_Treneriai!U27</f>
        <v>0</v>
      </c>
      <c r="AF27" s="212">
        <f>'2.2 SK Sportuojantieji ir tr.'!AA27+SUC1_Treneriai!V27</f>
        <v>0</v>
      </c>
      <c r="AG27" s="212">
        <f>'2.2 SK Sportuojantieji ir tr.'!AB27+SUC1_Treneriai!W27</f>
        <v>0</v>
      </c>
      <c r="AH27" s="212">
        <f>'2.2 SK Sportuojantieji ir tr.'!AC27+SUC1_Treneriai!X27</f>
        <v>0</v>
      </c>
      <c r="AI27" s="212">
        <f>'2.2 SK Sportuojantieji ir tr.'!AD27+SUC1_Treneriai!Y27</f>
        <v>0</v>
      </c>
      <c r="AJ27" s="212">
        <f>'2.2 SK Sportuojantieji ir tr.'!AE27+SUC1_Treneriai!Z27</f>
        <v>0</v>
      </c>
      <c r="AK27" s="212">
        <f>'2.2 SK Sportuojantieji ir tr.'!AF27+SUC1_Treneriai!AA27</f>
        <v>0</v>
      </c>
      <c r="AL27" s="212">
        <f>'2.2 SK Sportuojantieji ir tr.'!AG27+SUC1_Treneriai!AB27</f>
        <v>0</v>
      </c>
      <c r="AM27" s="212">
        <f>'2.2 SK Sportuojantieji ir tr.'!AH27+SUC1_Treneriai!AC27</f>
        <v>0</v>
      </c>
      <c r="AN27" s="212">
        <f>'2.2 SK Sportuojantieji ir tr.'!AI27+SUC1_Treneriai!AD27</f>
        <v>0</v>
      </c>
      <c r="AO27" s="212">
        <f>'2.2 SK Sportuojantieji ir tr.'!AJ27+SUC1_Treneriai!AE27</f>
        <v>0</v>
      </c>
      <c r="AP27" s="212">
        <f>'2.2 SK Sportuojantieji ir tr.'!AK27+SUC1_Treneriai!AF27</f>
        <v>0</v>
      </c>
      <c r="AR27" s="190" t="str">
        <f>IF(SUC1_Treneriai!C27&gt;M27,"Klaida! Negali būti mažiau trenerių negu SUC1 formoje","")</f>
        <v/>
      </c>
    </row>
    <row r="28" spans="1:44" ht="10.5" customHeight="1">
      <c r="A28" s="40" t="s">
        <v>442</v>
      </c>
      <c r="B28" s="232" t="s">
        <v>56</v>
      </c>
      <c r="C28" s="212">
        <f>'SUC1_B. duomenys'!C48</f>
        <v>0</v>
      </c>
      <c r="D28" s="212">
        <f>'SUC1_B. duomenys'!D48</f>
        <v>0</v>
      </c>
      <c r="E28" s="212">
        <f>'SUC1_B. duomenys'!E48</f>
        <v>0</v>
      </c>
      <c r="F28" s="328">
        <f t="shared" si="0"/>
        <v>0</v>
      </c>
      <c r="G28" s="212">
        <f>'SUC1_B. duomenys'!G48</f>
        <v>0</v>
      </c>
      <c r="H28" s="212">
        <f>'2.2 SK Sportuojantieji ir tr.'!C28</f>
        <v>30</v>
      </c>
      <c r="I28" s="212">
        <f>'2.2 SK Sportuojantieji ir tr.'!D28</f>
        <v>5</v>
      </c>
      <c r="J28" s="212">
        <f>'2.2 SK Sportuojantieji ir tr.'!E28</f>
        <v>5</v>
      </c>
      <c r="K28" s="328">
        <f t="shared" si="1"/>
        <v>40</v>
      </c>
      <c r="L28" s="212">
        <f>'2.2 SK Sportuojantieji ir tr.'!G28</f>
        <v>19</v>
      </c>
      <c r="M28" s="50">
        <f>'2.2 SK Sportuojantieji ir tr.'!H28+SUC1_Treneriai!C28</f>
        <v>0</v>
      </c>
      <c r="N28" s="212">
        <f>'2.2 SK Sportuojantieji ir tr.'!I28+SUC1_Treneriai!D28</f>
        <v>0</v>
      </c>
      <c r="O28" s="36">
        <f t="shared" si="2"/>
        <v>0</v>
      </c>
      <c r="P28" s="212">
        <f>'2.2 SK Sportuojantieji ir tr.'!K28+SUC1_Treneriai!F28</f>
        <v>0</v>
      </c>
      <c r="Q28" s="212">
        <f>'2.2 SK Sportuojantieji ir tr.'!L28+SUC1_Treneriai!G28</f>
        <v>0</v>
      </c>
      <c r="R28" s="212">
        <f>'2.2 SK Sportuojantieji ir tr.'!M28+SUC1_Treneriai!H28</f>
        <v>0</v>
      </c>
      <c r="S28" s="212">
        <f>'2.2 SK Sportuojantieji ir tr.'!N28+SUC1_Treneriai!I28</f>
        <v>0</v>
      </c>
      <c r="T28" s="212">
        <f>'2.2 SK Sportuojantieji ir tr.'!O28+SUC1_Treneriai!J28</f>
        <v>0</v>
      </c>
      <c r="U28" s="212">
        <f>'2.2 SK Sportuojantieji ir tr.'!P28+SUC1_Treneriai!K28</f>
        <v>0</v>
      </c>
      <c r="V28" s="212">
        <f>'2.2 SK Sportuojantieji ir tr.'!Q28+SUC1_Treneriai!L28</f>
        <v>0</v>
      </c>
      <c r="W28" s="212">
        <f>'2.2 SK Sportuojantieji ir tr.'!R28+SUC1_Treneriai!M28</f>
        <v>0</v>
      </c>
      <c r="X28" s="212">
        <f>'2.2 SK Sportuojantieji ir tr.'!S28+SUC1_Treneriai!N28</f>
        <v>0</v>
      </c>
      <c r="Y28" s="212">
        <f>'2.2 SK Sportuojantieji ir tr.'!T28+SUC1_Treneriai!O28</f>
        <v>0</v>
      </c>
      <c r="Z28" s="212">
        <f>'2.2 SK Sportuojantieji ir tr.'!U28+SUC1_Treneriai!P28</f>
        <v>0</v>
      </c>
      <c r="AA28" s="212">
        <f>'2.2 SK Sportuojantieji ir tr.'!V28+SUC1_Treneriai!Q28</f>
        <v>0</v>
      </c>
      <c r="AB28" s="212">
        <f>'2.2 SK Sportuojantieji ir tr.'!W28+SUC1_Treneriai!R28</f>
        <v>0</v>
      </c>
      <c r="AC28" s="212">
        <f>'2.2 SK Sportuojantieji ir tr.'!X28+SUC1_Treneriai!S28</f>
        <v>0</v>
      </c>
      <c r="AD28" s="212">
        <f>'2.2 SK Sportuojantieji ir tr.'!Y28+SUC1_Treneriai!T28</f>
        <v>0</v>
      </c>
      <c r="AE28" s="212">
        <f>'2.2 SK Sportuojantieji ir tr.'!Z28+SUC1_Treneriai!U28</f>
        <v>0</v>
      </c>
      <c r="AF28" s="212">
        <f>'2.2 SK Sportuojantieji ir tr.'!AA28+SUC1_Treneriai!V28</f>
        <v>0</v>
      </c>
      <c r="AG28" s="212">
        <f>'2.2 SK Sportuojantieji ir tr.'!AB28+SUC1_Treneriai!W28</f>
        <v>0</v>
      </c>
      <c r="AH28" s="212">
        <f>'2.2 SK Sportuojantieji ir tr.'!AC28+SUC1_Treneriai!X28</f>
        <v>0</v>
      </c>
      <c r="AI28" s="212">
        <f>'2.2 SK Sportuojantieji ir tr.'!AD28+SUC1_Treneriai!Y28</f>
        <v>0</v>
      </c>
      <c r="AJ28" s="212">
        <f>'2.2 SK Sportuojantieji ir tr.'!AE28+SUC1_Treneriai!Z28</f>
        <v>0</v>
      </c>
      <c r="AK28" s="212">
        <f>'2.2 SK Sportuojantieji ir tr.'!AF28+SUC1_Treneriai!AA28</f>
        <v>0</v>
      </c>
      <c r="AL28" s="212">
        <f>'2.2 SK Sportuojantieji ir tr.'!AG28+SUC1_Treneriai!AB28</f>
        <v>0</v>
      </c>
      <c r="AM28" s="212">
        <f>'2.2 SK Sportuojantieji ir tr.'!AH28+SUC1_Treneriai!AC28</f>
        <v>0</v>
      </c>
      <c r="AN28" s="212">
        <f>'2.2 SK Sportuojantieji ir tr.'!AI28+SUC1_Treneriai!AD28</f>
        <v>0</v>
      </c>
      <c r="AO28" s="212">
        <f>'2.2 SK Sportuojantieji ir tr.'!AJ28+SUC1_Treneriai!AE28</f>
        <v>0</v>
      </c>
      <c r="AP28" s="212">
        <f>'2.2 SK Sportuojantieji ir tr.'!AK28+SUC1_Treneriai!AF28</f>
        <v>0</v>
      </c>
      <c r="AR28" s="190" t="str">
        <f>IF(SUC1_Treneriai!C28&gt;M28,"Klaida! Negali būti mažiau trenerių negu SUC1 formoje","")</f>
        <v/>
      </c>
    </row>
    <row r="29" spans="1:44" ht="10.5" customHeight="1">
      <c r="A29" s="40" t="s">
        <v>443</v>
      </c>
      <c r="B29" s="232" t="s">
        <v>57</v>
      </c>
      <c r="C29" s="212">
        <f>'SUC1_B. duomenys'!C49</f>
        <v>0</v>
      </c>
      <c r="D29" s="212">
        <f>'SUC1_B. duomenys'!D49</f>
        <v>0</v>
      </c>
      <c r="E29" s="212">
        <f>'SUC1_B. duomenys'!E49</f>
        <v>0</v>
      </c>
      <c r="F29" s="328">
        <f t="shared" si="0"/>
        <v>0</v>
      </c>
      <c r="G29" s="212">
        <f>'SUC1_B. duomenys'!G49</f>
        <v>0</v>
      </c>
      <c r="H29" s="212">
        <f>'2.2 SK Sportuojantieji ir tr.'!C29</f>
        <v>1492</v>
      </c>
      <c r="I29" s="212">
        <f>'2.2 SK Sportuojantieji ir tr.'!D29</f>
        <v>44</v>
      </c>
      <c r="J29" s="212">
        <f>'2.2 SK Sportuojantieji ir tr.'!E29</f>
        <v>7</v>
      </c>
      <c r="K29" s="328">
        <f t="shared" si="1"/>
        <v>1543</v>
      </c>
      <c r="L29" s="212">
        <f>'2.2 SK Sportuojantieji ir tr.'!G29</f>
        <v>135</v>
      </c>
      <c r="M29" s="50">
        <f>'2.2 SK Sportuojantieji ir tr.'!H29+SUC1_Treneriai!C29</f>
        <v>26</v>
      </c>
      <c r="N29" s="212">
        <f>'2.2 SK Sportuojantieji ir tr.'!I29+SUC1_Treneriai!D29</f>
        <v>3</v>
      </c>
      <c r="O29" s="36">
        <f t="shared" si="2"/>
        <v>26</v>
      </c>
      <c r="P29" s="212">
        <f>'2.2 SK Sportuojantieji ir tr.'!K29+SUC1_Treneriai!F29</f>
        <v>0</v>
      </c>
      <c r="Q29" s="212">
        <f>'2.2 SK Sportuojantieji ir tr.'!L29+SUC1_Treneriai!G29</f>
        <v>0</v>
      </c>
      <c r="R29" s="212">
        <f>'2.2 SK Sportuojantieji ir tr.'!M29+SUC1_Treneriai!H29</f>
        <v>0</v>
      </c>
      <c r="S29" s="212">
        <f>'2.2 SK Sportuojantieji ir tr.'!N29+SUC1_Treneriai!I29</f>
        <v>0</v>
      </c>
      <c r="T29" s="212">
        <f>'2.2 SK Sportuojantieji ir tr.'!O29+SUC1_Treneriai!J29</f>
        <v>0</v>
      </c>
      <c r="U29" s="212">
        <f>'2.2 SK Sportuojantieji ir tr.'!P29+SUC1_Treneriai!K29</f>
        <v>0</v>
      </c>
      <c r="V29" s="212">
        <f>'2.2 SK Sportuojantieji ir tr.'!Q29+SUC1_Treneriai!L29</f>
        <v>22</v>
      </c>
      <c r="W29" s="212">
        <f>'2.2 SK Sportuojantieji ir tr.'!R29+SUC1_Treneriai!M29</f>
        <v>0</v>
      </c>
      <c r="X29" s="212">
        <f>'2.2 SK Sportuojantieji ir tr.'!S29+SUC1_Treneriai!N29</f>
        <v>0</v>
      </c>
      <c r="Y29" s="212">
        <f>'2.2 SK Sportuojantieji ir tr.'!T29+SUC1_Treneriai!O29</f>
        <v>3</v>
      </c>
      <c r="Z29" s="212">
        <f>'2.2 SK Sportuojantieji ir tr.'!U29+SUC1_Treneriai!P29</f>
        <v>0</v>
      </c>
      <c r="AA29" s="212">
        <f>'2.2 SK Sportuojantieji ir tr.'!V29+SUC1_Treneriai!Q29</f>
        <v>0</v>
      </c>
      <c r="AB29" s="212">
        <f>'2.2 SK Sportuojantieji ir tr.'!W29+SUC1_Treneriai!R29</f>
        <v>2</v>
      </c>
      <c r="AC29" s="212">
        <f>'2.2 SK Sportuojantieji ir tr.'!X29+SUC1_Treneriai!S29</f>
        <v>1</v>
      </c>
      <c r="AD29" s="212">
        <f>'2.2 SK Sportuojantieji ir tr.'!Y29+SUC1_Treneriai!T29</f>
        <v>0</v>
      </c>
      <c r="AE29" s="212">
        <f>'2.2 SK Sportuojantieji ir tr.'!Z29+SUC1_Treneriai!U29</f>
        <v>6</v>
      </c>
      <c r="AF29" s="212">
        <f>'2.2 SK Sportuojantieji ir tr.'!AA29+SUC1_Treneriai!V29</f>
        <v>1</v>
      </c>
      <c r="AG29" s="212">
        <f>'2.2 SK Sportuojantieji ir tr.'!AB29+SUC1_Treneriai!W29</f>
        <v>5</v>
      </c>
      <c r="AH29" s="212">
        <f>'2.2 SK Sportuojantieji ir tr.'!AC29+SUC1_Treneriai!X29</f>
        <v>0</v>
      </c>
      <c r="AI29" s="212">
        <f>'2.2 SK Sportuojantieji ir tr.'!AD29+SUC1_Treneriai!Y29</f>
        <v>0</v>
      </c>
      <c r="AJ29" s="212">
        <f>'2.2 SK Sportuojantieji ir tr.'!AE29+SUC1_Treneriai!Z29</f>
        <v>0</v>
      </c>
      <c r="AK29" s="212">
        <f>'2.2 SK Sportuojantieji ir tr.'!AF29+SUC1_Treneriai!AA29</f>
        <v>0</v>
      </c>
      <c r="AL29" s="212">
        <f>'2.2 SK Sportuojantieji ir tr.'!AG29+SUC1_Treneriai!AB29</f>
        <v>0</v>
      </c>
      <c r="AM29" s="212">
        <f>'2.2 SK Sportuojantieji ir tr.'!AH29+SUC1_Treneriai!AC29</f>
        <v>0</v>
      </c>
      <c r="AN29" s="212">
        <f>'2.2 SK Sportuojantieji ir tr.'!AI29+SUC1_Treneriai!AD29</f>
        <v>0</v>
      </c>
      <c r="AO29" s="212">
        <f>'2.2 SK Sportuojantieji ir tr.'!AJ29+SUC1_Treneriai!AE29</f>
        <v>0</v>
      </c>
      <c r="AP29" s="212">
        <f>'2.2 SK Sportuojantieji ir tr.'!AK29+SUC1_Treneriai!AF29</f>
        <v>0</v>
      </c>
      <c r="AR29" s="190" t="str">
        <f>IF(SUC1_Treneriai!C29&gt;M29,"Klaida! Negali būti mažiau trenerių negu SUC1 formoje","")</f>
        <v/>
      </c>
    </row>
    <row r="30" spans="1:44" ht="10.5" customHeight="1">
      <c r="A30" s="40" t="s">
        <v>444</v>
      </c>
      <c r="B30" s="232" t="s">
        <v>58</v>
      </c>
      <c r="C30" s="212">
        <f>'SUC1_B. duomenys'!C50</f>
        <v>119</v>
      </c>
      <c r="D30" s="212">
        <f>'SUC1_B. duomenys'!D50</f>
        <v>0</v>
      </c>
      <c r="E30" s="212">
        <f>'SUC1_B. duomenys'!E50</f>
        <v>0</v>
      </c>
      <c r="F30" s="328">
        <f t="shared" si="0"/>
        <v>119</v>
      </c>
      <c r="G30" s="212">
        <f>'SUC1_B. duomenys'!G50</f>
        <v>60</v>
      </c>
      <c r="H30" s="212">
        <f>'2.2 SK Sportuojantieji ir tr.'!C30</f>
        <v>0</v>
      </c>
      <c r="I30" s="212">
        <f>'2.2 SK Sportuojantieji ir tr.'!D30</f>
        <v>0</v>
      </c>
      <c r="J30" s="212">
        <f>'2.2 SK Sportuojantieji ir tr.'!E30</f>
        <v>0</v>
      </c>
      <c r="K30" s="328">
        <f t="shared" si="1"/>
        <v>0</v>
      </c>
      <c r="L30" s="212">
        <f>'2.2 SK Sportuojantieji ir tr.'!G30</f>
        <v>0</v>
      </c>
      <c r="M30" s="50">
        <f>'2.2 SK Sportuojantieji ir tr.'!H30+SUC1_Treneriai!C30</f>
        <v>4</v>
      </c>
      <c r="N30" s="212">
        <f>'2.2 SK Sportuojantieji ir tr.'!I30+SUC1_Treneriai!D30</f>
        <v>3</v>
      </c>
      <c r="O30" s="36">
        <f t="shared" si="2"/>
        <v>0</v>
      </c>
      <c r="P30" s="212">
        <f>'2.2 SK Sportuojantieji ir tr.'!K30+SUC1_Treneriai!F30</f>
        <v>0</v>
      </c>
      <c r="Q30" s="212">
        <f>'2.2 SK Sportuojantieji ir tr.'!L30+SUC1_Treneriai!G30</f>
        <v>4</v>
      </c>
      <c r="R30" s="212">
        <f>'2.2 SK Sportuojantieji ir tr.'!M30+SUC1_Treneriai!H30</f>
        <v>0</v>
      </c>
      <c r="S30" s="212">
        <f>'2.2 SK Sportuojantieji ir tr.'!N30+SUC1_Treneriai!I30</f>
        <v>0</v>
      </c>
      <c r="T30" s="212">
        <f>'2.2 SK Sportuojantieji ir tr.'!O30+SUC1_Treneriai!J30</f>
        <v>0</v>
      </c>
      <c r="U30" s="212">
        <f>'2.2 SK Sportuojantieji ir tr.'!P30+SUC1_Treneriai!K30</f>
        <v>0</v>
      </c>
      <c r="V30" s="212">
        <f>'2.2 SK Sportuojantieji ir tr.'!Q30+SUC1_Treneriai!L30</f>
        <v>4</v>
      </c>
      <c r="W30" s="212">
        <f>'2.2 SK Sportuojantieji ir tr.'!R30+SUC1_Treneriai!M30</f>
        <v>0</v>
      </c>
      <c r="X30" s="212">
        <f>'2.2 SK Sportuojantieji ir tr.'!S30+SUC1_Treneriai!N30</f>
        <v>0</v>
      </c>
      <c r="Y30" s="212">
        <f>'2.2 SK Sportuojantieji ir tr.'!T30+SUC1_Treneriai!O30</f>
        <v>0</v>
      </c>
      <c r="Z30" s="212">
        <f>'2.2 SK Sportuojantieji ir tr.'!U30+SUC1_Treneriai!P30</f>
        <v>0</v>
      </c>
      <c r="AA30" s="212">
        <f>'2.2 SK Sportuojantieji ir tr.'!V30+SUC1_Treneriai!Q30</f>
        <v>0</v>
      </c>
      <c r="AB30" s="212">
        <f>'2.2 SK Sportuojantieji ir tr.'!W30+SUC1_Treneriai!R30</f>
        <v>0</v>
      </c>
      <c r="AC30" s="212">
        <f>'2.2 SK Sportuojantieji ir tr.'!X30+SUC1_Treneriai!S30</f>
        <v>0</v>
      </c>
      <c r="AD30" s="212">
        <f>'2.2 SK Sportuojantieji ir tr.'!Y30+SUC1_Treneriai!T30</f>
        <v>0</v>
      </c>
      <c r="AE30" s="212">
        <f>'2.2 SK Sportuojantieji ir tr.'!Z30+SUC1_Treneriai!U30</f>
        <v>0</v>
      </c>
      <c r="AF30" s="212">
        <f>'2.2 SK Sportuojantieji ir tr.'!AA30+SUC1_Treneriai!V30</f>
        <v>0</v>
      </c>
      <c r="AG30" s="212">
        <f>'2.2 SK Sportuojantieji ir tr.'!AB30+SUC1_Treneriai!W30</f>
        <v>0</v>
      </c>
      <c r="AH30" s="212">
        <f>'2.2 SK Sportuojantieji ir tr.'!AC30+SUC1_Treneriai!X30</f>
        <v>0</v>
      </c>
      <c r="AI30" s="212">
        <f>'2.2 SK Sportuojantieji ir tr.'!AD30+SUC1_Treneriai!Y30</f>
        <v>0</v>
      </c>
      <c r="AJ30" s="212">
        <f>'2.2 SK Sportuojantieji ir tr.'!AE30+SUC1_Treneriai!Z30</f>
        <v>0</v>
      </c>
      <c r="AK30" s="212">
        <f>'2.2 SK Sportuojantieji ir tr.'!AF30+SUC1_Treneriai!AA30</f>
        <v>0</v>
      </c>
      <c r="AL30" s="212">
        <f>'2.2 SK Sportuojantieji ir tr.'!AG30+SUC1_Treneriai!AB30</f>
        <v>0</v>
      </c>
      <c r="AM30" s="212">
        <f>'2.2 SK Sportuojantieji ir tr.'!AH30+SUC1_Treneriai!AC30</f>
        <v>0</v>
      </c>
      <c r="AN30" s="212">
        <f>'2.2 SK Sportuojantieji ir tr.'!AI30+SUC1_Treneriai!AD30</f>
        <v>0</v>
      </c>
      <c r="AO30" s="212">
        <f>'2.2 SK Sportuojantieji ir tr.'!AJ30+SUC1_Treneriai!AE30</f>
        <v>0</v>
      </c>
      <c r="AP30" s="212">
        <f>'2.2 SK Sportuojantieji ir tr.'!AK30+SUC1_Treneriai!AF30</f>
        <v>0</v>
      </c>
      <c r="AR30" s="190" t="str">
        <f>IF(SUC1_Treneriai!C30&gt;M30,"Klaida! Negali būti mažiau trenerių negu SUC1 formoje","")</f>
        <v/>
      </c>
    </row>
    <row r="31" spans="1:44" ht="10.5" customHeight="1">
      <c r="A31" s="40" t="s">
        <v>445</v>
      </c>
      <c r="B31" s="232" t="s">
        <v>59</v>
      </c>
      <c r="C31" s="212">
        <f>'SUC1_B. duomenys'!C51</f>
        <v>181</v>
      </c>
      <c r="D31" s="212">
        <f>'SUC1_B. duomenys'!D51</f>
        <v>0</v>
      </c>
      <c r="E31" s="212">
        <f>'SUC1_B. duomenys'!E51</f>
        <v>0</v>
      </c>
      <c r="F31" s="328">
        <f t="shared" si="0"/>
        <v>181</v>
      </c>
      <c r="G31" s="212">
        <f>'SUC1_B. duomenys'!G51</f>
        <v>181</v>
      </c>
      <c r="H31" s="212">
        <f>'2.2 SK Sportuojantieji ir tr.'!C31</f>
        <v>0</v>
      </c>
      <c r="I31" s="212">
        <f>'2.2 SK Sportuojantieji ir tr.'!D31</f>
        <v>0</v>
      </c>
      <c r="J31" s="212">
        <f>'2.2 SK Sportuojantieji ir tr.'!E31</f>
        <v>0</v>
      </c>
      <c r="K31" s="328">
        <f t="shared" si="1"/>
        <v>0</v>
      </c>
      <c r="L31" s="212">
        <f>'2.2 SK Sportuojantieji ir tr.'!G31</f>
        <v>0</v>
      </c>
      <c r="M31" s="50">
        <f>'2.2 SK Sportuojantieji ir tr.'!H31+SUC1_Treneriai!C31</f>
        <v>11</v>
      </c>
      <c r="N31" s="212">
        <f>'2.2 SK Sportuojantieji ir tr.'!I31+SUC1_Treneriai!D31</f>
        <v>10</v>
      </c>
      <c r="O31" s="36">
        <f t="shared" si="2"/>
        <v>0</v>
      </c>
      <c r="P31" s="212">
        <f>'2.2 SK Sportuojantieji ir tr.'!K31+SUC1_Treneriai!F31</f>
        <v>0</v>
      </c>
      <c r="Q31" s="212">
        <f>'2.2 SK Sportuojantieji ir tr.'!L31+SUC1_Treneriai!G31</f>
        <v>7</v>
      </c>
      <c r="R31" s="212">
        <f>'2.2 SK Sportuojantieji ir tr.'!M31+SUC1_Treneriai!H31</f>
        <v>0</v>
      </c>
      <c r="S31" s="212">
        <f>'2.2 SK Sportuojantieji ir tr.'!N31+SUC1_Treneriai!I31</f>
        <v>4</v>
      </c>
      <c r="T31" s="212">
        <f>'2.2 SK Sportuojantieji ir tr.'!O31+SUC1_Treneriai!J31</f>
        <v>0</v>
      </c>
      <c r="U31" s="212">
        <f>'2.2 SK Sportuojantieji ir tr.'!P31+SUC1_Treneriai!K31</f>
        <v>0</v>
      </c>
      <c r="V31" s="212">
        <f>'2.2 SK Sportuojantieji ir tr.'!Q31+SUC1_Treneriai!L31</f>
        <v>11</v>
      </c>
      <c r="W31" s="212">
        <f>'2.2 SK Sportuojantieji ir tr.'!R31+SUC1_Treneriai!M31</f>
        <v>0</v>
      </c>
      <c r="X31" s="212">
        <f>'2.2 SK Sportuojantieji ir tr.'!S31+SUC1_Treneriai!N31</f>
        <v>0</v>
      </c>
      <c r="Y31" s="212">
        <f>'2.2 SK Sportuojantieji ir tr.'!T31+SUC1_Treneriai!O31</f>
        <v>0</v>
      </c>
      <c r="Z31" s="212">
        <f>'2.2 SK Sportuojantieji ir tr.'!U31+SUC1_Treneriai!P31</f>
        <v>0</v>
      </c>
      <c r="AA31" s="212">
        <f>'2.2 SK Sportuojantieji ir tr.'!V31+SUC1_Treneriai!Q31</f>
        <v>0</v>
      </c>
      <c r="AB31" s="212">
        <f>'2.2 SK Sportuojantieji ir tr.'!W31+SUC1_Treneriai!R31</f>
        <v>0</v>
      </c>
      <c r="AC31" s="212">
        <f>'2.2 SK Sportuojantieji ir tr.'!X31+SUC1_Treneriai!S31</f>
        <v>0</v>
      </c>
      <c r="AD31" s="212">
        <f>'2.2 SK Sportuojantieji ir tr.'!Y31+SUC1_Treneriai!T31</f>
        <v>0</v>
      </c>
      <c r="AE31" s="212">
        <f>'2.2 SK Sportuojantieji ir tr.'!Z31+SUC1_Treneriai!U31</f>
        <v>0</v>
      </c>
      <c r="AF31" s="212">
        <f>'2.2 SK Sportuojantieji ir tr.'!AA31+SUC1_Treneriai!V31</f>
        <v>0</v>
      </c>
      <c r="AG31" s="212">
        <f>'2.2 SK Sportuojantieji ir tr.'!AB31+SUC1_Treneriai!W31</f>
        <v>0</v>
      </c>
      <c r="AH31" s="212">
        <f>'2.2 SK Sportuojantieji ir tr.'!AC31+SUC1_Treneriai!X31</f>
        <v>0</v>
      </c>
      <c r="AI31" s="212">
        <f>'2.2 SK Sportuojantieji ir tr.'!AD31+SUC1_Treneriai!Y31</f>
        <v>0</v>
      </c>
      <c r="AJ31" s="212">
        <f>'2.2 SK Sportuojantieji ir tr.'!AE31+SUC1_Treneriai!Z31</f>
        <v>0</v>
      </c>
      <c r="AK31" s="212">
        <f>'2.2 SK Sportuojantieji ir tr.'!AF31+SUC1_Treneriai!AA31</f>
        <v>0</v>
      </c>
      <c r="AL31" s="212">
        <f>'2.2 SK Sportuojantieji ir tr.'!AG31+SUC1_Treneriai!AB31</f>
        <v>0</v>
      </c>
      <c r="AM31" s="212">
        <f>'2.2 SK Sportuojantieji ir tr.'!AH31+SUC1_Treneriai!AC31</f>
        <v>0</v>
      </c>
      <c r="AN31" s="212">
        <f>'2.2 SK Sportuojantieji ir tr.'!AI31+SUC1_Treneriai!AD31</f>
        <v>0</v>
      </c>
      <c r="AO31" s="212">
        <f>'2.2 SK Sportuojantieji ir tr.'!AJ31+SUC1_Treneriai!AE31</f>
        <v>0</v>
      </c>
      <c r="AP31" s="212">
        <f>'2.2 SK Sportuojantieji ir tr.'!AK31+SUC1_Treneriai!AF31</f>
        <v>5</v>
      </c>
      <c r="AR31" s="190" t="str">
        <f>IF(SUC1_Treneriai!C31&gt;M31,"Klaida! Negali būti mažiau trenerių negu SUC1 formoje","")</f>
        <v/>
      </c>
    </row>
    <row r="32" spans="1:44" ht="10.5" customHeight="1">
      <c r="A32" s="40" t="s">
        <v>446</v>
      </c>
      <c r="B32" s="232" t="s">
        <v>60</v>
      </c>
      <c r="C32" s="212">
        <f>'SUC1_B. duomenys'!C52</f>
        <v>0</v>
      </c>
      <c r="D32" s="212">
        <f>'SUC1_B. duomenys'!D52</f>
        <v>0</v>
      </c>
      <c r="E32" s="212">
        <f>'SUC1_B. duomenys'!E52</f>
        <v>0</v>
      </c>
      <c r="F32" s="328">
        <f t="shared" si="0"/>
        <v>0</v>
      </c>
      <c r="G32" s="212">
        <f>'SUC1_B. duomenys'!G52</f>
        <v>0</v>
      </c>
      <c r="H32" s="212">
        <f>'2.2 SK Sportuojantieji ir tr.'!C32</f>
        <v>0</v>
      </c>
      <c r="I32" s="212">
        <f>'2.2 SK Sportuojantieji ir tr.'!D32</f>
        <v>0</v>
      </c>
      <c r="J32" s="212">
        <f>'2.2 SK Sportuojantieji ir tr.'!E32</f>
        <v>0</v>
      </c>
      <c r="K32" s="328">
        <f t="shared" si="1"/>
        <v>0</v>
      </c>
      <c r="L32" s="212">
        <f>'2.2 SK Sportuojantieji ir tr.'!G32</f>
        <v>0</v>
      </c>
      <c r="M32" s="50">
        <f>'2.2 SK Sportuojantieji ir tr.'!H32+SUC1_Treneriai!C32</f>
        <v>0</v>
      </c>
      <c r="N32" s="212">
        <f>'2.2 SK Sportuojantieji ir tr.'!I32+SUC1_Treneriai!D32</f>
        <v>0</v>
      </c>
      <c r="O32" s="36">
        <f t="shared" si="2"/>
        <v>0</v>
      </c>
      <c r="P32" s="212">
        <f>'2.2 SK Sportuojantieji ir tr.'!K32+SUC1_Treneriai!F32</f>
        <v>0</v>
      </c>
      <c r="Q32" s="212">
        <f>'2.2 SK Sportuojantieji ir tr.'!L32+SUC1_Treneriai!G32</f>
        <v>0</v>
      </c>
      <c r="R32" s="212">
        <f>'2.2 SK Sportuojantieji ir tr.'!M32+SUC1_Treneriai!H32</f>
        <v>0</v>
      </c>
      <c r="S32" s="212">
        <f>'2.2 SK Sportuojantieji ir tr.'!N32+SUC1_Treneriai!I32</f>
        <v>0</v>
      </c>
      <c r="T32" s="212">
        <f>'2.2 SK Sportuojantieji ir tr.'!O32+SUC1_Treneriai!J32</f>
        <v>0</v>
      </c>
      <c r="U32" s="212">
        <f>'2.2 SK Sportuojantieji ir tr.'!P32+SUC1_Treneriai!K32</f>
        <v>0</v>
      </c>
      <c r="V32" s="212">
        <f>'2.2 SK Sportuojantieji ir tr.'!Q32+SUC1_Treneriai!L32</f>
        <v>0</v>
      </c>
      <c r="W32" s="212">
        <f>'2.2 SK Sportuojantieji ir tr.'!R32+SUC1_Treneriai!M32</f>
        <v>0</v>
      </c>
      <c r="X32" s="212">
        <f>'2.2 SK Sportuojantieji ir tr.'!S32+SUC1_Treneriai!N32</f>
        <v>0</v>
      </c>
      <c r="Y32" s="212">
        <f>'2.2 SK Sportuojantieji ir tr.'!T32+SUC1_Treneriai!O32</f>
        <v>0</v>
      </c>
      <c r="Z32" s="212">
        <f>'2.2 SK Sportuojantieji ir tr.'!U32+SUC1_Treneriai!P32</f>
        <v>0</v>
      </c>
      <c r="AA32" s="212">
        <f>'2.2 SK Sportuojantieji ir tr.'!V32+SUC1_Treneriai!Q32</f>
        <v>0</v>
      </c>
      <c r="AB32" s="212">
        <f>'2.2 SK Sportuojantieji ir tr.'!W32+SUC1_Treneriai!R32</f>
        <v>0</v>
      </c>
      <c r="AC32" s="212">
        <f>'2.2 SK Sportuojantieji ir tr.'!X32+SUC1_Treneriai!S32</f>
        <v>0</v>
      </c>
      <c r="AD32" s="212">
        <f>'2.2 SK Sportuojantieji ir tr.'!Y32+SUC1_Treneriai!T32</f>
        <v>0</v>
      </c>
      <c r="AE32" s="212">
        <f>'2.2 SK Sportuojantieji ir tr.'!Z32+SUC1_Treneriai!U32</f>
        <v>0</v>
      </c>
      <c r="AF32" s="212">
        <f>'2.2 SK Sportuojantieji ir tr.'!AA32+SUC1_Treneriai!V32</f>
        <v>0</v>
      </c>
      <c r="AG32" s="212">
        <f>'2.2 SK Sportuojantieji ir tr.'!AB32+SUC1_Treneriai!W32</f>
        <v>0</v>
      </c>
      <c r="AH32" s="212">
        <f>'2.2 SK Sportuojantieji ir tr.'!AC32+SUC1_Treneriai!X32</f>
        <v>0</v>
      </c>
      <c r="AI32" s="212">
        <f>'2.2 SK Sportuojantieji ir tr.'!AD32+SUC1_Treneriai!Y32</f>
        <v>0</v>
      </c>
      <c r="AJ32" s="212">
        <f>'2.2 SK Sportuojantieji ir tr.'!AE32+SUC1_Treneriai!Z32</f>
        <v>0</v>
      </c>
      <c r="AK32" s="212">
        <f>'2.2 SK Sportuojantieji ir tr.'!AF32+SUC1_Treneriai!AA32</f>
        <v>0</v>
      </c>
      <c r="AL32" s="212">
        <f>'2.2 SK Sportuojantieji ir tr.'!AG32+SUC1_Treneriai!AB32</f>
        <v>0</v>
      </c>
      <c r="AM32" s="212">
        <f>'2.2 SK Sportuojantieji ir tr.'!AH32+SUC1_Treneriai!AC32</f>
        <v>0</v>
      </c>
      <c r="AN32" s="212">
        <f>'2.2 SK Sportuojantieji ir tr.'!AI32+SUC1_Treneriai!AD32</f>
        <v>0</v>
      </c>
      <c r="AO32" s="212">
        <f>'2.2 SK Sportuojantieji ir tr.'!AJ32+SUC1_Treneriai!AE32</f>
        <v>0</v>
      </c>
      <c r="AP32" s="212">
        <f>'2.2 SK Sportuojantieji ir tr.'!AK32+SUC1_Treneriai!AF32</f>
        <v>0</v>
      </c>
      <c r="AR32" s="190" t="str">
        <f>IF(SUC1_Treneriai!C32&gt;M32,"Klaida! Negali būti mažiau trenerių negu SUC1 formoje","")</f>
        <v/>
      </c>
    </row>
    <row r="33" spans="1:44" ht="10.5" customHeight="1">
      <c r="A33" s="40" t="s">
        <v>447</v>
      </c>
      <c r="B33" s="232" t="s">
        <v>61</v>
      </c>
      <c r="C33" s="212">
        <f>'SUC1_B. duomenys'!C53</f>
        <v>0</v>
      </c>
      <c r="D33" s="212">
        <f>'SUC1_B. duomenys'!D53</f>
        <v>0</v>
      </c>
      <c r="E33" s="212">
        <f>'SUC1_B. duomenys'!E53</f>
        <v>0</v>
      </c>
      <c r="F33" s="328">
        <f t="shared" si="0"/>
        <v>0</v>
      </c>
      <c r="G33" s="212">
        <f>'SUC1_B. duomenys'!G53</f>
        <v>0</v>
      </c>
      <c r="H33" s="212">
        <f>'2.2 SK Sportuojantieji ir tr.'!C33</f>
        <v>0</v>
      </c>
      <c r="I33" s="212">
        <f>'2.2 SK Sportuojantieji ir tr.'!D33</f>
        <v>0</v>
      </c>
      <c r="J33" s="212">
        <f>'2.2 SK Sportuojantieji ir tr.'!E33</f>
        <v>0</v>
      </c>
      <c r="K33" s="328">
        <f t="shared" si="1"/>
        <v>0</v>
      </c>
      <c r="L33" s="212">
        <f>'2.2 SK Sportuojantieji ir tr.'!G33</f>
        <v>0</v>
      </c>
      <c r="M33" s="50">
        <f>'2.2 SK Sportuojantieji ir tr.'!H33+SUC1_Treneriai!C33</f>
        <v>0</v>
      </c>
      <c r="N33" s="212">
        <f>'2.2 SK Sportuojantieji ir tr.'!I33+SUC1_Treneriai!D33</f>
        <v>0</v>
      </c>
      <c r="O33" s="36">
        <f t="shared" si="2"/>
        <v>0</v>
      </c>
      <c r="P33" s="212">
        <f>'2.2 SK Sportuojantieji ir tr.'!K33+SUC1_Treneriai!F33</f>
        <v>0</v>
      </c>
      <c r="Q33" s="212">
        <f>'2.2 SK Sportuojantieji ir tr.'!L33+SUC1_Treneriai!G33</f>
        <v>0</v>
      </c>
      <c r="R33" s="212">
        <f>'2.2 SK Sportuojantieji ir tr.'!M33+SUC1_Treneriai!H33</f>
        <v>0</v>
      </c>
      <c r="S33" s="212">
        <f>'2.2 SK Sportuojantieji ir tr.'!N33+SUC1_Treneriai!I33</f>
        <v>0</v>
      </c>
      <c r="T33" s="212">
        <f>'2.2 SK Sportuojantieji ir tr.'!O33+SUC1_Treneriai!J33</f>
        <v>0</v>
      </c>
      <c r="U33" s="212">
        <f>'2.2 SK Sportuojantieji ir tr.'!P33+SUC1_Treneriai!K33</f>
        <v>0</v>
      </c>
      <c r="V33" s="212">
        <f>'2.2 SK Sportuojantieji ir tr.'!Q33+SUC1_Treneriai!L33</f>
        <v>0</v>
      </c>
      <c r="W33" s="212">
        <f>'2.2 SK Sportuojantieji ir tr.'!R33+SUC1_Treneriai!M33</f>
        <v>0</v>
      </c>
      <c r="X33" s="212">
        <f>'2.2 SK Sportuojantieji ir tr.'!S33+SUC1_Treneriai!N33</f>
        <v>0</v>
      </c>
      <c r="Y33" s="212">
        <f>'2.2 SK Sportuojantieji ir tr.'!T33+SUC1_Treneriai!O33</f>
        <v>0</v>
      </c>
      <c r="Z33" s="212">
        <f>'2.2 SK Sportuojantieji ir tr.'!U33+SUC1_Treneriai!P33</f>
        <v>0</v>
      </c>
      <c r="AA33" s="212">
        <f>'2.2 SK Sportuojantieji ir tr.'!V33+SUC1_Treneriai!Q33</f>
        <v>0</v>
      </c>
      <c r="AB33" s="212">
        <f>'2.2 SK Sportuojantieji ir tr.'!W33+SUC1_Treneriai!R33</f>
        <v>0</v>
      </c>
      <c r="AC33" s="212">
        <f>'2.2 SK Sportuojantieji ir tr.'!X33+SUC1_Treneriai!S33</f>
        <v>0</v>
      </c>
      <c r="AD33" s="212">
        <f>'2.2 SK Sportuojantieji ir tr.'!Y33+SUC1_Treneriai!T33</f>
        <v>0</v>
      </c>
      <c r="AE33" s="212">
        <f>'2.2 SK Sportuojantieji ir tr.'!Z33+SUC1_Treneriai!U33</f>
        <v>0</v>
      </c>
      <c r="AF33" s="212">
        <f>'2.2 SK Sportuojantieji ir tr.'!AA33+SUC1_Treneriai!V33</f>
        <v>0</v>
      </c>
      <c r="AG33" s="212">
        <f>'2.2 SK Sportuojantieji ir tr.'!AB33+SUC1_Treneriai!W33</f>
        <v>0</v>
      </c>
      <c r="AH33" s="212">
        <f>'2.2 SK Sportuojantieji ir tr.'!AC33+SUC1_Treneriai!X33</f>
        <v>0</v>
      </c>
      <c r="AI33" s="212">
        <f>'2.2 SK Sportuojantieji ir tr.'!AD33+SUC1_Treneriai!Y33</f>
        <v>0</v>
      </c>
      <c r="AJ33" s="212">
        <f>'2.2 SK Sportuojantieji ir tr.'!AE33+SUC1_Treneriai!Z33</f>
        <v>0</v>
      </c>
      <c r="AK33" s="212">
        <f>'2.2 SK Sportuojantieji ir tr.'!AF33+SUC1_Treneriai!AA33</f>
        <v>0</v>
      </c>
      <c r="AL33" s="212">
        <f>'2.2 SK Sportuojantieji ir tr.'!AG33+SUC1_Treneriai!AB33</f>
        <v>0</v>
      </c>
      <c r="AM33" s="212">
        <f>'2.2 SK Sportuojantieji ir tr.'!AH33+SUC1_Treneriai!AC33</f>
        <v>0</v>
      </c>
      <c r="AN33" s="212">
        <f>'2.2 SK Sportuojantieji ir tr.'!AI33+SUC1_Treneriai!AD33</f>
        <v>0</v>
      </c>
      <c r="AO33" s="212">
        <f>'2.2 SK Sportuojantieji ir tr.'!AJ33+SUC1_Treneriai!AE33</f>
        <v>0</v>
      </c>
      <c r="AP33" s="212">
        <f>'2.2 SK Sportuojantieji ir tr.'!AK33+SUC1_Treneriai!AF33</f>
        <v>0</v>
      </c>
      <c r="AR33" s="190" t="str">
        <f>IF(SUC1_Treneriai!C33&gt;M33,"Klaida! Negali būti mažiau trenerių negu SUC1 formoje","")</f>
        <v/>
      </c>
    </row>
    <row r="34" spans="1:44" ht="10.5" customHeight="1">
      <c r="A34" s="40" t="s">
        <v>448</v>
      </c>
      <c r="B34" s="232" t="s">
        <v>62</v>
      </c>
      <c r="C34" s="212">
        <f>'SUC1_B. duomenys'!C54</f>
        <v>100</v>
      </c>
      <c r="D34" s="212">
        <f>'SUC1_B. duomenys'!D54</f>
        <v>6</v>
      </c>
      <c r="E34" s="212">
        <f>'SUC1_B. duomenys'!E54</f>
        <v>0</v>
      </c>
      <c r="F34" s="328">
        <f t="shared" si="0"/>
        <v>106</v>
      </c>
      <c r="G34" s="212">
        <f>'SUC1_B. duomenys'!G54</f>
        <v>8</v>
      </c>
      <c r="H34" s="212">
        <f>'2.2 SK Sportuojantieji ir tr.'!C34</f>
        <v>44</v>
      </c>
      <c r="I34" s="212">
        <f>'2.2 SK Sportuojantieji ir tr.'!D34</f>
        <v>19</v>
      </c>
      <c r="J34" s="212">
        <f>'2.2 SK Sportuojantieji ir tr.'!E34</f>
        <v>12</v>
      </c>
      <c r="K34" s="328">
        <f t="shared" si="1"/>
        <v>75</v>
      </c>
      <c r="L34" s="212">
        <f>'2.2 SK Sportuojantieji ir tr.'!G34</f>
        <v>10</v>
      </c>
      <c r="M34" s="50">
        <f>'2.2 SK Sportuojantieji ir tr.'!H34+SUC1_Treneriai!C34</f>
        <v>13</v>
      </c>
      <c r="N34" s="212">
        <f>'2.2 SK Sportuojantieji ir tr.'!I34+SUC1_Treneriai!D34</f>
        <v>3</v>
      </c>
      <c r="O34" s="36">
        <f t="shared" si="2"/>
        <v>5</v>
      </c>
      <c r="P34" s="212">
        <f>'2.2 SK Sportuojantieji ir tr.'!K34+SUC1_Treneriai!F34</f>
        <v>0</v>
      </c>
      <c r="Q34" s="212">
        <f>'2.2 SK Sportuojantieji ir tr.'!L34+SUC1_Treneriai!G34</f>
        <v>0</v>
      </c>
      <c r="R34" s="212">
        <f>'2.2 SK Sportuojantieji ir tr.'!M34+SUC1_Treneriai!H34</f>
        <v>4</v>
      </c>
      <c r="S34" s="212">
        <f>'2.2 SK Sportuojantieji ir tr.'!N34+SUC1_Treneriai!I34</f>
        <v>2</v>
      </c>
      <c r="T34" s="212">
        <f>'2.2 SK Sportuojantieji ir tr.'!O34+SUC1_Treneriai!J34</f>
        <v>0</v>
      </c>
      <c r="U34" s="212">
        <f>'2.2 SK Sportuojantieji ir tr.'!P34+SUC1_Treneriai!K34</f>
        <v>2</v>
      </c>
      <c r="V34" s="212">
        <f>'2.2 SK Sportuojantieji ir tr.'!Q34+SUC1_Treneriai!L34</f>
        <v>10</v>
      </c>
      <c r="W34" s="212">
        <f>'2.2 SK Sportuojantieji ir tr.'!R34+SUC1_Treneriai!M34</f>
        <v>0</v>
      </c>
      <c r="X34" s="212">
        <f>'2.2 SK Sportuojantieji ir tr.'!S34+SUC1_Treneriai!N34</f>
        <v>0</v>
      </c>
      <c r="Y34" s="212">
        <f>'2.2 SK Sportuojantieji ir tr.'!T34+SUC1_Treneriai!O34</f>
        <v>0</v>
      </c>
      <c r="Z34" s="212">
        <f>'2.2 SK Sportuojantieji ir tr.'!U34+SUC1_Treneriai!P34</f>
        <v>0</v>
      </c>
      <c r="AA34" s="212">
        <f>'2.2 SK Sportuojantieji ir tr.'!V34+SUC1_Treneriai!Q34</f>
        <v>0</v>
      </c>
      <c r="AB34" s="212">
        <f>'2.2 SK Sportuojantieji ir tr.'!W34+SUC1_Treneriai!R34</f>
        <v>0</v>
      </c>
      <c r="AC34" s="212">
        <f>'2.2 SK Sportuojantieji ir tr.'!X34+SUC1_Treneriai!S34</f>
        <v>0</v>
      </c>
      <c r="AD34" s="212">
        <f>'2.2 SK Sportuojantieji ir tr.'!Y34+SUC1_Treneriai!T34</f>
        <v>0</v>
      </c>
      <c r="AE34" s="212">
        <f>'2.2 SK Sportuojantieji ir tr.'!Z34+SUC1_Treneriai!U34</f>
        <v>0</v>
      </c>
      <c r="AF34" s="212">
        <f>'2.2 SK Sportuojantieji ir tr.'!AA34+SUC1_Treneriai!V34</f>
        <v>0</v>
      </c>
      <c r="AG34" s="212">
        <f>'2.2 SK Sportuojantieji ir tr.'!AB34+SUC1_Treneriai!W34</f>
        <v>0</v>
      </c>
      <c r="AH34" s="212">
        <f>'2.2 SK Sportuojantieji ir tr.'!AC34+SUC1_Treneriai!X34</f>
        <v>0</v>
      </c>
      <c r="AI34" s="212">
        <f>'2.2 SK Sportuojantieji ir tr.'!AD34+SUC1_Treneriai!Y34</f>
        <v>0</v>
      </c>
      <c r="AJ34" s="212">
        <f>'2.2 SK Sportuojantieji ir tr.'!AE34+SUC1_Treneriai!Z34</f>
        <v>0</v>
      </c>
      <c r="AK34" s="212">
        <f>'2.2 SK Sportuojantieji ir tr.'!AF34+SUC1_Treneriai!AA34</f>
        <v>0</v>
      </c>
      <c r="AL34" s="212">
        <f>'2.2 SK Sportuojantieji ir tr.'!AG34+SUC1_Treneriai!AB34</f>
        <v>0</v>
      </c>
      <c r="AM34" s="212">
        <f>'2.2 SK Sportuojantieji ir tr.'!AH34+SUC1_Treneriai!AC34</f>
        <v>0</v>
      </c>
      <c r="AN34" s="212">
        <f>'2.2 SK Sportuojantieji ir tr.'!AI34+SUC1_Treneriai!AD34</f>
        <v>0</v>
      </c>
      <c r="AO34" s="212">
        <f>'2.2 SK Sportuojantieji ir tr.'!AJ34+SUC1_Treneriai!AE34</f>
        <v>0</v>
      </c>
      <c r="AP34" s="212">
        <f>'2.2 SK Sportuojantieji ir tr.'!AK34+SUC1_Treneriai!AF34</f>
        <v>4</v>
      </c>
      <c r="AR34" s="190" t="str">
        <f>IF(SUC1_Treneriai!C34&gt;M34,"Klaida! Negali būti mažiau trenerių negu SUC1 formoje","")</f>
        <v/>
      </c>
    </row>
    <row r="35" spans="1:44" ht="10.5" customHeight="1">
      <c r="A35" s="40" t="s">
        <v>449</v>
      </c>
      <c r="B35" s="232" t="s">
        <v>63</v>
      </c>
      <c r="C35" s="212">
        <f>'SUC1_B. duomenys'!C55</f>
        <v>95</v>
      </c>
      <c r="D35" s="212">
        <f>'SUC1_B. duomenys'!D55</f>
        <v>3</v>
      </c>
      <c r="E35" s="212">
        <f>'SUC1_B. duomenys'!E55</f>
        <v>0</v>
      </c>
      <c r="F35" s="328">
        <f t="shared" si="0"/>
        <v>98</v>
      </c>
      <c r="G35" s="212">
        <f>'SUC1_B. duomenys'!G55</f>
        <v>1</v>
      </c>
      <c r="H35" s="212">
        <f>'2.2 SK Sportuojantieji ir tr.'!C35</f>
        <v>0</v>
      </c>
      <c r="I35" s="212">
        <f>'2.2 SK Sportuojantieji ir tr.'!D35</f>
        <v>0</v>
      </c>
      <c r="J35" s="212">
        <f>'2.2 SK Sportuojantieji ir tr.'!E35</f>
        <v>0</v>
      </c>
      <c r="K35" s="328">
        <f t="shared" si="1"/>
        <v>0</v>
      </c>
      <c r="L35" s="212">
        <f>'2.2 SK Sportuojantieji ir tr.'!G35</f>
        <v>0</v>
      </c>
      <c r="M35" s="50">
        <f>'2.2 SK Sportuojantieji ir tr.'!H35+SUC1_Treneriai!C35</f>
        <v>6</v>
      </c>
      <c r="N35" s="212">
        <f>'2.2 SK Sportuojantieji ir tr.'!I35+SUC1_Treneriai!D35</f>
        <v>0</v>
      </c>
      <c r="O35" s="36">
        <f t="shared" si="2"/>
        <v>2</v>
      </c>
      <c r="P35" s="212">
        <f>'2.2 SK Sportuojantieji ir tr.'!K35+SUC1_Treneriai!F35</f>
        <v>0</v>
      </c>
      <c r="Q35" s="212">
        <f>'2.2 SK Sportuojantieji ir tr.'!L35+SUC1_Treneriai!G35</f>
        <v>1</v>
      </c>
      <c r="R35" s="212">
        <f>'2.2 SK Sportuojantieji ir tr.'!M35+SUC1_Treneriai!H35</f>
        <v>2</v>
      </c>
      <c r="S35" s="212">
        <f>'2.2 SK Sportuojantieji ir tr.'!N35+SUC1_Treneriai!I35</f>
        <v>1</v>
      </c>
      <c r="T35" s="212">
        <f>'2.2 SK Sportuojantieji ir tr.'!O35+SUC1_Treneriai!J35</f>
        <v>0</v>
      </c>
      <c r="U35" s="212">
        <f>'2.2 SK Sportuojantieji ir tr.'!P35+SUC1_Treneriai!K35</f>
        <v>0</v>
      </c>
      <c r="V35" s="212">
        <f>'2.2 SK Sportuojantieji ir tr.'!Q35+SUC1_Treneriai!L35</f>
        <v>4</v>
      </c>
      <c r="W35" s="212">
        <f>'2.2 SK Sportuojantieji ir tr.'!R35+SUC1_Treneriai!M35</f>
        <v>0</v>
      </c>
      <c r="X35" s="212">
        <f>'2.2 SK Sportuojantieji ir tr.'!S35+SUC1_Treneriai!N35</f>
        <v>2</v>
      </c>
      <c r="Y35" s="212">
        <f>'2.2 SK Sportuojantieji ir tr.'!T35+SUC1_Treneriai!O35</f>
        <v>0</v>
      </c>
      <c r="Z35" s="212">
        <f>'2.2 SK Sportuojantieji ir tr.'!U35+SUC1_Treneriai!P35</f>
        <v>0</v>
      </c>
      <c r="AA35" s="212">
        <f>'2.2 SK Sportuojantieji ir tr.'!V35+SUC1_Treneriai!Q35</f>
        <v>0</v>
      </c>
      <c r="AB35" s="212">
        <f>'2.2 SK Sportuojantieji ir tr.'!W35+SUC1_Treneriai!R35</f>
        <v>0</v>
      </c>
      <c r="AC35" s="212">
        <f>'2.2 SK Sportuojantieji ir tr.'!X35+SUC1_Treneriai!S35</f>
        <v>0</v>
      </c>
      <c r="AD35" s="212">
        <f>'2.2 SK Sportuojantieji ir tr.'!Y35+SUC1_Treneriai!T35</f>
        <v>0</v>
      </c>
      <c r="AE35" s="212">
        <f>'2.2 SK Sportuojantieji ir tr.'!Z35+SUC1_Treneriai!U35</f>
        <v>0</v>
      </c>
      <c r="AF35" s="212">
        <f>'2.2 SK Sportuojantieji ir tr.'!AA35+SUC1_Treneriai!V35</f>
        <v>0</v>
      </c>
      <c r="AG35" s="212">
        <f>'2.2 SK Sportuojantieji ir tr.'!AB35+SUC1_Treneriai!W35</f>
        <v>0</v>
      </c>
      <c r="AH35" s="212">
        <f>'2.2 SK Sportuojantieji ir tr.'!AC35+SUC1_Treneriai!X35</f>
        <v>0</v>
      </c>
      <c r="AI35" s="212">
        <f>'2.2 SK Sportuojantieji ir tr.'!AD35+SUC1_Treneriai!Y35</f>
        <v>0</v>
      </c>
      <c r="AJ35" s="212">
        <f>'2.2 SK Sportuojantieji ir tr.'!AE35+SUC1_Treneriai!Z35</f>
        <v>0</v>
      </c>
      <c r="AK35" s="212">
        <f>'2.2 SK Sportuojantieji ir tr.'!AF35+SUC1_Treneriai!AA35</f>
        <v>0</v>
      </c>
      <c r="AL35" s="212">
        <f>'2.2 SK Sportuojantieji ir tr.'!AG35+SUC1_Treneriai!AB35</f>
        <v>0</v>
      </c>
      <c r="AM35" s="212">
        <f>'2.2 SK Sportuojantieji ir tr.'!AH35+SUC1_Treneriai!AC35</f>
        <v>0</v>
      </c>
      <c r="AN35" s="212">
        <f>'2.2 SK Sportuojantieji ir tr.'!AI35+SUC1_Treneriai!AD35</f>
        <v>0</v>
      </c>
      <c r="AO35" s="212">
        <f>'2.2 SK Sportuojantieji ir tr.'!AJ35+SUC1_Treneriai!AE35</f>
        <v>0</v>
      </c>
      <c r="AP35" s="212">
        <f>'2.2 SK Sportuojantieji ir tr.'!AK35+SUC1_Treneriai!AF35</f>
        <v>1</v>
      </c>
      <c r="AR35" s="190" t="str">
        <f>IF(SUC1_Treneriai!C35&gt;M35,"Klaida! Negali būti mažiau trenerių negu SUC1 formoje","")</f>
        <v/>
      </c>
    </row>
    <row r="36" spans="1:44" ht="10.5" customHeight="1">
      <c r="A36" s="40" t="s">
        <v>450</v>
      </c>
      <c r="B36" s="232" t="s">
        <v>64</v>
      </c>
      <c r="C36" s="212">
        <f>'SUC1_B. duomenys'!C56</f>
        <v>0</v>
      </c>
      <c r="D36" s="212">
        <f>'SUC1_B. duomenys'!D56</f>
        <v>0</v>
      </c>
      <c r="E36" s="212">
        <f>'SUC1_B. duomenys'!E56</f>
        <v>0</v>
      </c>
      <c r="F36" s="328">
        <f t="shared" si="0"/>
        <v>0</v>
      </c>
      <c r="G36" s="212">
        <f>'SUC1_B. duomenys'!G56</f>
        <v>0</v>
      </c>
      <c r="H36" s="212">
        <f>'2.2 SK Sportuojantieji ir tr.'!C36</f>
        <v>3</v>
      </c>
      <c r="I36" s="212">
        <f>'2.2 SK Sportuojantieji ir tr.'!D36</f>
        <v>0</v>
      </c>
      <c r="J36" s="212">
        <f>'2.2 SK Sportuojantieji ir tr.'!E36</f>
        <v>0</v>
      </c>
      <c r="K36" s="328">
        <f t="shared" si="1"/>
        <v>3</v>
      </c>
      <c r="L36" s="212">
        <f>'2.2 SK Sportuojantieji ir tr.'!G36</f>
        <v>3</v>
      </c>
      <c r="M36" s="50">
        <f>'2.2 SK Sportuojantieji ir tr.'!H36+SUC1_Treneriai!C36</f>
        <v>1</v>
      </c>
      <c r="N36" s="212">
        <f>'2.2 SK Sportuojantieji ir tr.'!I36+SUC1_Treneriai!D36</f>
        <v>1</v>
      </c>
      <c r="O36" s="36">
        <f t="shared" si="2"/>
        <v>0</v>
      </c>
      <c r="P36" s="212">
        <f>'2.2 SK Sportuojantieji ir tr.'!K36+SUC1_Treneriai!F36</f>
        <v>0</v>
      </c>
      <c r="Q36" s="212">
        <f>'2.2 SK Sportuojantieji ir tr.'!L36+SUC1_Treneriai!G36</f>
        <v>1</v>
      </c>
      <c r="R36" s="212">
        <f>'2.2 SK Sportuojantieji ir tr.'!M36+SUC1_Treneriai!H36</f>
        <v>0</v>
      </c>
      <c r="S36" s="212">
        <f>'2.2 SK Sportuojantieji ir tr.'!N36+SUC1_Treneriai!I36</f>
        <v>0</v>
      </c>
      <c r="T36" s="212">
        <f>'2.2 SK Sportuojantieji ir tr.'!O36+SUC1_Treneriai!J36</f>
        <v>0</v>
      </c>
      <c r="U36" s="212">
        <f>'2.2 SK Sportuojantieji ir tr.'!P36+SUC1_Treneriai!K36</f>
        <v>0</v>
      </c>
      <c r="V36" s="212">
        <f>'2.2 SK Sportuojantieji ir tr.'!Q36+SUC1_Treneriai!L36</f>
        <v>1</v>
      </c>
      <c r="W36" s="212">
        <f>'2.2 SK Sportuojantieji ir tr.'!R36+SUC1_Treneriai!M36</f>
        <v>0</v>
      </c>
      <c r="X36" s="212">
        <f>'2.2 SK Sportuojantieji ir tr.'!S36+SUC1_Treneriai!N36</f>
        <v>0</v>
      </c>
      <c r="Y36" s="212">
        <f>'2.2 SK Sportuojantieji ir tr.'!T36+SUC1_Treneriai!O36</f>
        <v>0</v>
      </c>
      <c r="Z36" s="212">
        <f>'2.2 SK Sportuojantieji ir tr.'!U36+SUC1_Treneriai!P36</f>
        <v>0</v>
      </c>
      <c r="AA36" s="212">
        <f>'2.2 SK Sportuojantieji ir tr.'!V36+SUC1_Treneriai!Q36</f>
        <v>0</v>
      </c>
      <c r="AB36" s="212">
        <f>'2.2 SK Sportuojantieji ir tr.'!W36+SUC1_Treneriai!R36</f>
        <v>0</v>
      </c>
      <c r="AC36" s="212">
        <f>'2.2 SK Sportuojantieji ir tr.'!X36+SUC1_Treneriai!S36</f>
        <v>0</v>
      </c>
      <c r="AD36" s="212">
        <f>'2.2 SK Sportuojantieji ir tr.'!Y36+SUC1_Treneriai!T36</f>
        <v>0</v>
      </c>
      <c r="AE36" s="212">
        <f>'2.2 SK Sportuojantieji ir tr.'!Z36+SUC1_Treneriai!U36</f>
        <v>0</v>
      </c>
      <c r="AF36" s="212">
        <f>'2.2 SK Sportuojantieji ir tr.'!AA36+SUC1_Treneriai!V36</f>
        <v>0</v>
      </c>
      <c r="AG36" s="212">
        <f>'2.2 SK Sportuojantieji ir tr.'!AB36+SUC1_Treneriai!W36</f>
        <v>0</v>
      </c>
      <c r="AH36" s="212">
        <f>'2.2 SK Sportuojantieji ir tr.'!AC36+SUC1_Treneriai!X36</f>
        <v>0</v>
      </c>
      <c r="AI36" s="212">
        <f>'2.2 SK Sportuojantieji ir tr.'!AD36+SUC1_Treneriai!Y36</f>
        <v>0</v>
      </c>
      <c r="AJ36" s="212">
        <f>'2.2 SK Sportuojantieji ir tr.'!AE36+SUC1_Treneriai!Z36</f>
        <v>0</v>
      </c>
      <c r="AK36" s="212">
        <f>'2.2 SK Sportuojantieji ir tr.'!AF36+SUC1_Treneriai!AA36</f>
        <v>0</v>
      </c>
      <c r="AL36" s="212">
        <f>'2.2 SK Sportuojantieji ir tr.'!AG36+SUC1_Treneriai!AB36</f>
        <v>0</v>
      </c>
      <c r="AM36" s="212">
        <f>'2.2 SK Sportuojantieji ir tr.'!AH36+SUC1_Treneriai!AC36</f>
        <v>0</v>
      </c>
      <c r="AN36" s="212">
        <f>'2.2 SK Sportuojantieji ir tr.'!AI36+SUC1_Treneriai!AD36</f>
        <v>0</v>
      </c>
      <c r="AO36" s="212">
        <f>'2.2 SK Sportuojantieji ir tr.'!AJ36+SUC1_Treneriai!AE36</f>
        <v>0</v>
      </c>
      <c r="AP36" s="212">
        <f>'2.2 SK Sportuojantieji ir tr.'!AK36+SUC1_Treneriai!AF36</f>
        <v>1</v>
      </c>
      <c r="AR36" s="190" t="str">
        <f>IF(SUC1_Treneriai!C36&gt;M36,"Klaida! Negali būti mažiau trenerių negu SUC1 formoje","")</f>
        <v/>
      </c>
    </row>
    <row r="37" spans="1:44" ht="10.5" customHeight="1">
      <c r="A37" s="40" t="s">
        <v>451</v>
      </c>
      <c r="B37" s="232" t="s">
        <v>65</v>
      </c>
      <c r="C37" s="212">
        <f>'SUC1_B. duomenys'!C57</f>
        <v>0</v>
      </c>
      <c r="D37" s="212">
        <f>'SUC1_B. duomenys'!D57</f>
        <v>0</v>
      </c>
      <c r="E37" s="212">
        <f>'SUC1_B. duomenys'!E57</f>
        <v>0</v>
      </c>
      <c r="F37" s="328">
        <f t="shared" si="0"/>
        <v>0</v>
      </c>
      <c r="G37" s="212">
        <f>'SUC1_B. duomenys'!G57</f>
        <v>0</v>
      </c>
      <c r="H37" s="212">
        <f>'2.2 SK Sportuojantieji ir tr.'!C37</f>
        <v>153</v>
      </c>
      <c r="I37" s="212">
        <f>'2.2 SK Sportuojantieji ir tr.'!D37</f>
        <v>57</v>
      </c>
      <c r="J37" s="212">
        <f>'2.2 SK Sportuojantieji ir tr.'!E37</f>
        <v>67</v>
      </c>
      <c r="K37" s="328">
        <f t="shared" si="1"/>
        <v>277</v>
      </c>
      <c r="L37" s="212">
        <f>'2.2 SK Sportuojantieji ir tr.'!G37</f>
        <v>93</v>
      </c>
      <c r="M37" s="50">
        <f>'2.2 SK Sportuojantieji ir tr.'!H37+SUC1_Treneriai!C37</f>
        <v>0</v>
      </c>
      <c r="N37" s="212">
        <f>'2.2 SK Sportuojantieji ir tr.'!I37+SUC1_Treneriai!D37</f>
        <v>0</v>
      </c>
      <c r="O37" s="36">
        <f t="shared" si="2"/>
        <v>0</v>
      </c>
      <c r="P37" s="212">
        <f>'2.2 SK Sportuojantieji ir tr.'!K37+SUC1_Treneriai!F37</f>
        <v>0</v>
      </c>
      <c r="Q37" s="212">
        <f>'2.2 SK Sportuojantieji ir tr.'!L37+SUC1_Treneriai!G37</f>
        <v>0</v>
      </c>
      <c r="R37" s="212">
        <f>'2.2 SK Sportuojantieji ir tr.'!M37+SUC1_Treneriai!H37</f>
        <v>0</v>
      </c>
      <c r="S37" s="212">
        <f>'2.2 SK Sportuojantieji ir tr.'!N37+SUC1_Treneriai!I37</f>
        <v>0</v>
      </c>
      <c r="T37" s="212">
        <f>'2.2 SK Sportuojantieji ir tr.'!O37+SUC1_Treneriai!J37</f>
        <v>0</v>
      </c>
      <c r="U37" s="212">
        <f>'2.2 SK Sportuojantieji ir tr.'!P37+SUC1_Treneriai!K37</f>
        <v>0</v>
      </c>
      <c r="V37" s="212">
        <f>'2.2 SK Sportuojantieji ir tr.'!Q37+SUC1_Treneriai!L37</f>
        <v>0</v>
      </c>
      <c r="W37" s="212">
        <f>'2.2 SK Sportuojantieji ir tr.'!R37+SUC1_Treneriai!M37</f>
        <v>0</v>
      </c>
      <c r="X37" s="212">
        <f>'2.2 SK Sportuojantieji ir tr.'!S37+SUC1_Treneriai!N37</f>
        <v>0</v>
      </c>
      <c r="Y37" s="212">
        <f>'2.2 SK Sportuojantieji ir tr.'!T37+SUC1_Treneriai!O37</f>
        <v>0</v>
      </c>
      <c r="Z37" s="212">
        <f>'2.2 SK Sportuojantieji ir tr.'!U37+SUC1_Treneriai!P37</f>
        <v>0</v>
      </c>
      <c r="AA37" s="212">
        <f>'2.2 SK Sportuojantieji ir tr.'!V37+SUC1_Treneriai!Q37</f>
        <v>0</v>
      </c>
      <c r="AB37" s="212">
        <f>'2.2 SK Sportuojantieji ir tr.'!W37+SUC1_Treneriai!R37</f>
        <v>0</v>
      </c>
      <c r="AC37" s="212">
        <f>'2.2 SK Sportuojantieji ir tr.'!X37+SUC1_Treneriai!S37</f>
        <v>0</v>
      </c>
      <c r="AD37" s="212">
        <f>'2.2 SK Sportuojantieji ir tr.'!Y37+SUC1_Treneriai!T37</f>
        <v>0</v>
      </c>
      <c r="AE37" s="212">
        <f>'2.2 SK Sportuojantieji ir tr.'!Z37+SUC1_Treneriai!U37</f>
        <v>0</v>
      </c>
      <c r="AF37" s="212">
        <f>'2.2 SK Sportuojantieji ir tr.'!AA37+SUC1_Treneriai!V37</f>
        <v>0</v>
      </c>
      <c r="AG37" s="212">
        <f>'2.2 SK Sportuojantieji ir tr.'!AB37+SUC1_Treneriai!W37</f>
        <v>0</v>
      </c>
      <c r="AH37" s="212">
        <f>'2.2 SK Sportuojantieji ir tr.'!AC37+SUC1_Treneriai!X37</f>
        <v>0</v>
      </c>
      <c r="AI37" s="212">
        <f>'2.2 SK Sportuojantieji ir tr.'!AD37+SUC1_Treneriai!Y37</f>
        <v>0</v>
      </c>
      <c r="AJ37" s="212">
        <f>'2.2 SK Sportuojantieji ir tr.'!AE37+SUC1_Treneriai!Z37</f>
        <v>0</v>
      </c>
      <c r="AK37" s="212">
        <f>'2.2 SK Sportuojantieji ir tr.'!AF37+SUC1_Treneriai!AA37</f>
        <v>0</v>
      </c>
      <c r="AL37" s="212">
        <f>'2.2 SK Sportuojantieji ir tr.'!AG37+SUC1_Treneriai!AB37</f>
        <v>0</v>
      </c>
      <c r="AM37" s="212">
        <f>'2.2 SK Sportuojantieji ir tr.'!AH37+SUC1_Treneriai!AC37</f>
        <v>0</v>
      </c>
      <c r="AN37" s="212">
        <f>'2.2 SK Sportuojantieji ir tr.'!AI37+SUC1_Treneriai!AD37</f>
        <v>0</v>
      </c>
      <c r="AO37" s="212">
        <f>'2.2 SK Sportuojantieji ir tr.'!AJ37+SUC1_Treneriai!AE37</f>
        <v>0</v>
      </c>
      <c r="AP37" s="212">
        <f>'2.2 SK Sportuojantieji ir tr.'!AK37+SUC1_Treneriai!AF37</f>
        <v>3</v>
      </c>
      <c r="AR37" s="190" t="str">
        <f>IF(SUC1_Treneriai!C37&gt;M37,"Klaida! Negali būti mažiau trenerių negu SUC1 formoje","")</f>
        <v/>
      </c>
    </row>
    <row r="38" spans="1:44" ht="10.5" customHeight="1">
      <c r="A38" s="40" t="s">
        <v>452</v>
      </c>
      <c r="B38" s="232" t="s">
        <v>66</v>
      </c>
      <c r="C38" s="212">
        <f>'SUC1_B. duomenys'!C58</f>
        <v>0</v>
      </c>
      <c r="D38" s="212">
        <f>'SUC1_B. duomenys'!D58</f>
        <v>0</v>
      </c>
      <c r="E38" s="212">
        <f>'SUC1_B. duomenys'!E58</f>
        <v>0</v>
      </c>
      <c r="F38" s="328">
        <f t="shared" si="0"/>
        <v>0</v>
      </c>
      <c r="G38" s="212">
        <f>'SUC1_B. duomenys'!G58</f>
        <v>0</v>
      </c>
      <c r="H38" s="212">
        <f>'2.2 SK Sportuojantieji ir tr.'!C38</f>
        <v>0</v>
      </c>
      <c r="I38" s="212">
        <f>'2.2 SK Sportuojantieji ir tr.'!D38</f>
        <v>0</v>
      </c>
      <c r="J38" s="212">
        <f>'2.2 SK Sportuojantieji ir tr.'!E38</f>
        <v>0</v>
      </c>
      <c r="K38" s="328">
        <f t="shared" si="1"/>
        <v>0</v>
      </c>
      <c r="L38" s="212">
        <f>'2.2 SK Sportuojantieji ir tr.'!G38</f>
        <v>0</v>
      </c>
      <c r="M38" s="50">
        <f>'2.2 SK Sportuojantieji ir tr.'!H38+SUC1_Treneriai!C38</f>
        <v>0</v>
      </c>
      <c r="N38" s="212">
        <f>'2.2 SK Sportuojantieji ir tr.'!I38+SUC1_Treneriai!D38</f>
        <v>0</v>
      </c>
      <c r="O38" s="36">
        <f t="shared" si="2"/>
        <v>0</v>
      </c>
      <c r="P38" s="212">
        <f>'2.2 SK Sportuojantieji ir tr.'!K38+SUC1_Treneriai!F38</f>
        <v>0</v>
      </c>
      <c r="Q38" s="212">
        <f>'2.2 SK Sportuojantieji ir tr.'!L38+SUC1_Treneriai!G38</f>
        <v>0</v>
      </c>
      <c r="R38" s="212">
        <f>'2.2 SK Sportuojantieji ir tr.'!M38+SUC1_Treneriai!H38</f>
        <v>0</v>
      </c>
      <c r="S38" s="212">
        <f>'2.2 SK Sportuojantieji ir tr.'!N38+SUC1_Treneriai!I38</f>
        <v>0</v>
      </c>
      <c r="T38" s="212">
        <f>'2.2 SK Sportuojantieji ir tr.'!O38+SUC1_Treneriai!J38</f>
        <v>0</v>
      </c>
      <c r="U38" s="212">
        <f>'2.2 SK Sportuojantieji ir tr.'!P38+SUC1_Treneriai!K38</f>
        <v>0</v>
      </c>
      <c r="V38" s="212">
        <f>'2.2 SK Sportuojantieji ir tr.'!Q38+SUC1_Treneriai!L38</f>
        <v>0</v>
      </c>
      <c r="W38" s="212">
        <f>'2.2 SK Sportuojantieji ir tr.'!R38+SUC1_Treneriai!M38</f>
        <v>0</v>
      </c>
      <c r="X38" s="212">
        <f>'2.2 SK Sportuojantieji ir tr.'!S38+SUC1_Treneriai!N38</f>
        <v>0</v>
      </c>
      <c r="Y38" s="212">
        <f>'2.2 SK Sportuojantieji ir tr.'!T38+SUC1_Treneriai!O38</f>
        <v>0</v>
      </c>
      <c r="Z38" s="212">
        <f>'2.2 SK Sportuojantieji ir tr.'!U38+SUC1_Treneriai!P38</f>
        <v>0</v>
      </c>
      <c r="AA38" s="212">
        <f>'2.2 SK Sportuojantieji ir tr.'!V38+SUC1_Treneriai!Q38</f>
        <v>0</v>
      </c>
      <c r="AB38" s="212">
        <f>'2.2 SK Sportuojantieji ir tr.'!W38+SUC1_Treneriai!R38</f>
        <v>0</v>
      </c>
      <c r="AC38" s="212">
        <f>'2.2 SK Sportuojantieji ir tr.'!X38+SUC1_Treneriai!S38</f>
        <v>0</v>
      </c>
      <c r="AD38" s="212">
        <f>'2.2 SK Sportuojantieji ir tr.'!Y38+SUC1_Treneriai!T38</f>
        <v>0</v>
      </c>
      <c r="AE38" s="212">
        <f>'2.2 SK Sportuojantieji ir tr.'!Z38+SUC1_Treneriai!U38</f>
        <v>0</v>
      </c>
      <c r="AF38" s="212">
        <f>'2.2 SK Sportuojantieji ir tr.'!AA38+SUC1_Treneriai!V38</f>
        <v>0</v>
      </c>
      <c r="AG38" s="212">
        <f>'2.2 SK Sportuojantieji ir tr.'!AB38+SUC1_Treneriai!W38</f>
        <v>0</v>
      </c>
      <c r="AH38" s="212">
        <f>'2.2 SK Sportuojantieji ir tr.'!AC38+SUC1_Treneriai!X38</f>
        <v>0</v>
      </c>
      <c r="AI38" s="212">
        <f>'2.2 SK Sportuojantieji ir tr.'!AD38+SUC1_Treneriai!Y38</f>
        <v>0</v>
      </c>
      <c r="AJ38" s="212">
        <f>'2.2 SK Sportuojantieji ir tr.'!AE38+SUC1_Treneriai!Z38</f>
        <v>0</v>
      </c>
      <c r="AK38" s="212">
        <f>'2.2 SK Sportuojantieji ir tr.'!AF38+SUC1_Treneriai!AA38</f>
        <v>0</v>
      </c>
      <c r="AL38" s="212">
        <f>'2.2 SK Sportuojantieji ir tr.'!AG38+SUC1_Treneriai!AB38</f>
        <v>0</v>
      </c>
      <c r="AM38" s="212">
        <f>'2.2 SK Sportuojantieji ir tr.'!AH38+SUC1_Treneriai!AC38</f>
        <v>0</v>
      </c>
      <c r="AN38" s="212">
        <f>'2.2 SK Sportuojantieji ir tr.'!AI38+SUC1_Treneriai!AD38</f>
        <v>0</v>
      </c>
      <c r="AO38" s="212">
        <f>'2.2 SK Sportuojantieji ir tr.'!AJ38+SUC1_Treneriai!AE38</f>
        <v>0</v>
      </c>
      <c r="AP38" s="212">
        <f>'2.2 SK Sportuojantieji ir tr.'!AK38+SUC1_Treneriai!AF38</f>
        <v>0</v>
      </c>
      <c r="AR38" s="190" t="str">
        <f>IF(SUC1_Treneriai!C38&gt;M38,"Klaida! Negali būti mažiau trenerių negu SUC1 formoje","")</f>
        <v/>
      </c>
    </row>
    <row r="39" spans="1:44" ht="10.5" customHeight="1">
      <c r="A39" s="40" t="s">
        <v>453</v>
      </c>
      <c r="B39" s="232" t="s">
        <v>67</v>
      </c>
      <c r="C39" s="212">
        <f>'SUC1_B. duomenys'!C59</f>
        <v>0</v>
      </c>
      <c r="D39" s="212">
        <f>'SUC1_B. duomenys'!D59</f>
        <v>0</v>
      </c>
      <c r="E39" s="212">
        <f>'SUC1_B. duomenys'!E59</f>
        <v>0</v>
      </c>
      <c r="F39" s="328">
        <f t="shared" si="0"/>
        <v>0</v>
      </c>
      <c r="G39" s="212">
        <f>'SUC1_B. duomenys'!G59</f>
        <v>0</v>
      </c>
      <c r="H39" s="212">
        <f>'2.2 SK Sportuojantieji ir tr.'!C39</f>
        <v>0</v>
      </c>
      <c r="I39" s="212">
        <f>'2.2 SK Sportuojantieji ir tr.'!D39</f>
        <v>0</v>
      </c>
      <c r="J39" s="212">
        <f>'2.2 SK Sportuojantieji ir tr.'!E39</f>
        <v>0</v>
      </c>
      <c r="K39" s="328">
        <f t="shared" si="1"/>
        <v>0</v>
      </c>
      <c r="L39" s="212">
        <f>'2.2 SK Sportuojantieji ir tr.'!G39</f>
        <v>0</v>
      </c>
      <c r="M39" s="50">
        <f>'2.2 SK Sportuojantieji ir tr.'!H39+SUC1_Treneriai!C39</f>
        <v>0</v>
      </c>
      <c r="N39" s="212">
        <f>'2.2 SK Sportuojantieji ir tr.'!I39+SUC1_Treneriai!D39</f>
        <v>0</v>
      </c>
      <c r="O39" s="36">
        <f t="shared" si="2"/>
        <v>0</v>
      </c>
      <c r="P39" s="212">
        <f>'2.2 SK Sportuojantieji ir tr.'!K39+SUC1_Treneriai!F39</f>
        <v>0</v>
      </c>
      <c r="Q39" s="212">
        <f>'2.2 SK Sportuojantieji ir tr.'!L39+SUC1_Treneriai!G39</f>
        <v>0</v>
      </c>
      <c r="R39" s="212">
        <f>'2.2 SK Sportuojantieji ir tr.'!M39+SUC1_Treneriai!H39</f>
        <v>0</v>
      </c>
      <c r="S39" s="212">
        <f>'2.2 SK Sportuojantieji ir tr.'!N39+SUC1_Treneriai!I39</f>
        <v>0</v>
      </c>
      <c r="T39" s="212">
        <f>'2.2 SK Sportuojantieji ir tr.'!O39+SUC1_Treneriai!J39</f>
        <v>0</v>
      </c>
      <c r="U39" s="212">
        <f>'2.2 SK Sportuojantieji ir tr.'!P39+SUC1_Treneriai!K39</f>
        <v>0</v>
      </c>
      <c r="V39" s="212">
        <f>'2.2 SK Sportuojantieji ir tr.'!Q39+SUC1_Treneriai!L39</f>
        <v>0</v>
      </c>
      <c r="W39" s="212">
        <f>'2.2 SK Sportuojantieji ir tr.'!R39+SUC1_Treneriai!M39</f>
        <v>0</v>
      </c>
      <c r="X39" s="212">
        <f>'2.2 SK Sportuojantieji ir tr.'!S39+SUC1_Treneriai!N39</f>
        <v>0</v>
      </c>
      <c r="Y39" s="212">
        <f>'2.2 SK Sportuojantieji ir tr.'!T39+SUC1_Treneriai!O39</f>
        <v>0</v>
      </c>
      <c r="Z39" s="212">
        <f>'2.2 SK Sportuojantieji ir tr.'!U39+SUC1_Treneriai!P39</f>
        <v>0</v>
      </c>
      <c r="AA39" s="212">
        <f>'2.2 SK Sportuojantieji ir tr.'!V39+SUC1_Treneriai!Q39</f>
        <v>0</v>
      </c>
      <c r="AB39" s="212">
        <f>'2.2 SK Sportuojantieji ir tr.'!W39+SUC1_Treneriai!R39</f>
        <v>0</v>
      </c>
      <c r="AC39" s="212">
        <f>'2.2 SK Sportuojantieji ir tr.'!X39+SUC1_Treneriai!S39</f>
        <v>0</v>
      </c>
      <c r="AD39" s="212">
        <f>'2.2 SK Sportuojantieji ir tr.'!Y39+SUC1_Treneriai!T39</f>
        <v>0</v>
      </c>
      <c r="AE39" s="212">
        <f>'2.2 SK Sportuojantieji ir tr.'!Z39+SUC1_Treneriai!U39</f>
        <v>0</v>
      </c>
      <c r="AF39" s="212">
        <f>'2.2 SK Sportuojantieji ir tr.'!AA39+SUC1_Treneriai!V39</f>
        <v>0</v>
      </c>
      <c r="AG39" s="212">
        <f>'2.2 SK Sportuojantieji ir tr.'!AB39+SUC1_Treneriai!W39</f>
        <v>0</v>
      </c>
      <c r="AH39" s="212">
        <f>'2.2 SK Sportuojantieji ir tr.'!AC39+SUC1_Treneriai!X39</f>
        <v>0</v>
      </c>
      <c r="AI39" s="212">
        <f>'2.2 SK Sportuojantieji ir tr.'!AD39+SUC1_Treneriai!Y39</f>
        <v>0</v>
      </c>
      <c r="AJ39" s="212">
        <f>'2.2 SK Sportuojantieji ir tr.'!AE39+SUC1_Treneriai!Z39</f>
        <v>0</v>
      </c>
      <c r="AK39" s="212">
        <f>'2.2 SK Sportuojantieji ir tr.'!AF39+SUC1_Treneriai!AA39</f>
        <v>0</v>
      </c>
      <c r="AL39" s="212">
        <f>'2.2 SK Sportuojantieji ir tr.'!AG39+SUC1_Treneriai!AB39</f>
        <v>0</v>
      </c>
      <c r="AM39" s="212">
        <f>'2.2 SK Sportuojantieji ir tr.'!AH39+SUC1_Treneriai!AC39</f>
        <v>0</v>
      </c>
      <c r="AN39" s="212">
        <f>'2.2 SK Sportuojantieji ir tr.'!AI39+SUC1_Treneriai!AD39</f>
        <v>0</v>
      </c>
      <c r="AO39" s="212">
        <f>'2.2 SK Sportuojantieji ir tr.'!AJ39+SUC1_Treneriai!AE39</f>
        <v>0</v>
      </c>
      <c r="AP39" s="212">
        <f>'2.2 SK Sportuojantieji ir tr.'!AK39+SUC1_Treneriai!AF39</f>
        <v>0</v>
      </c>
      <c r="AR39" s="190" t="str">
        <f>IF(SUC1_Treneriai!C39&gt;M39,"Klaida! Negali būti mažiau trenerių negu SUC1 formoje","")</f>
        <v/>
      </c>
    </row>
    <row r="40" spans="1:44" ht="10.5" customHeight="1">
      <c r="A40" s="40" t="s">
        <v>454</v>
      </c>
      <c r="B40" s="232" t="s">
        <v>68</v>
      </c>
      <c r="C40" s="212">
        <f>'SUC1_B. duomenys'!C60</f>
        <v>813</v>
      </c>
      <c r="D40" s="212">
        <f>'SUC1_B. duomenys'!D60</f>
        <v>0</v>
      </c>
      <c r="E40" s="212">
        <f>'SUC1_B. duomenys'!E60</f>
        <v>0</v>
      </c>
      <c r="F40" s="328">
        <f t="shared" si="0"/>
        <v>813</v>
      </c>
      <c r="G40" s="212">
        <f>'SUC1_B. duomenys'!G60</f>
        <v>0</v>
      </c>
      <c r="H40" s="212">
        <f>'2.2 SK Sportuojantieji ir tr.'!C40</f>
        <v>1005</v>
      </c>
      <c r="I40" s="212">
        <f>'2.2 SK Sportuojantieji ir tr.'!D40</f>
        <v>14</v>
      </c>
      <c r="J40" s="212">
        <f>'2.2 SK Sportuojantieji ir tr.'!E40</f>
        <v>17</v>
      </c>
      <c r="K40" s="328">
        <f t="shared" si="1"/>
        <v>1036</v>
      </c>
      <c r="L40" s="212">
        <f>'2.2 SK Sportuojantieji ir tr.'!G40</f>
        <v>70</v>
      </c>
      <c r="M40" s="50">
        <f>'2.2 SK Sportuojantieji ir tr.'!H40+SUC1_Treneriai!C40</f>
        <v>24</v>
      </c>
      <c r="N40" s="212">
        <f>'2.2 SK Sportuojantieji ir tr.'!I40+SUC1_Treneriai!D40</f>
        <v>4</v>
      </c>
      <c r="O40" s="36">
        <f t="shared" si="2"/>
        <v>8</v>
      </c>
      <c r="P40" s="212">
        <f>'2.2 SK Sportuojantieji ir tr.'!K40+SUC1_Treneriai!F40</f>
        <v>1</v>
      </c>
      <c r="Q40" s="212">
        <f>'2.2 SK Sportuojantieji ir tr.'!L40+SUC1_Treneriai!G40</f>
        <v>2</v>
      </c>
      <c r="R40" s="212">
        <f>'2.2 SK Sportuojantieji ir tr.'!M40+SUC1_Treneriai!H40</f>
        <v>4</v>
      </c>
      <c r="S40" s="212">
        <f>'2.2 SK Sportuojantieji ir tr.'!N40+SUC1_Treneriai!I40</f>
        <v>4</v>
      </c>
      <c r="T40" s="212">
        <f>'2.2 SK Sportuojantieji ir tr.'!O40+SUC1_Treneriai!J40</f>
        <v>5</v>
      </c>
      <c r="U40" s="212">
        <f>'2.2 SK Sportuojantieji ir tr.'!P40+SUC1_Treneriai!K40</f>
        <v>0</v>
      </c>
      <c r="V40" s="212">
        <f>'2.2 SK Sportuojantieji ir tr.'!Q40+SUC1_Treneriai!L40</f>
        <v>19</v>
      </c>
      <c r="W40" s="212">
        <f>'2.2 SK Sportuojantieji ir tr.'!R40+SUC1_Treneriai!M40</f>
        <v>0</v>
      </c>
      <c r="X40" s="212">
        <f>'2.2 SK Sportuojantieji ir tr.'!S40+SUC1_Treneriai!N40</f>
        <v>5</v>
      </c>
      <c r="Y40" s="212">
        <f>'2.2 SK Sportuojantieji ir tr.'!T40+SUC1_Treneriai!O40</f>
        <v>1</v>
      </c>
      <c r="Z40" s="212">
        <f>'2.2 SK Sportuojantieji ir tr.'!U40+SUC1_Treneriai!P40</f>
        <v>0</v>
      </c>
      <c r="AA40" s="212">
        <f>'2.2 SK Sportuojantieji ir tr.'!V40+SUC1_Treneriai!Q40</f>
        <v>1</v>
      </c>
      <c r="AB40" s="212">
        <f>'2.2 SK Sportuojantieji ir tr.'!W40+SUC1_Treneriai!R40</f>
        <v>0</v>
      </c>
      <c r="AC40" s="212">
        <f>'2.2 SK Sportuojantieji ir tr.'!X40+SUC1_Treneriai!S40</f>
        <v>0</v>
      </c>
      <c r="AD40" s="212">
        <f>'2.2 SK Sportuojantieji ir tr.'!Y40+SUC1_Treneriai!T40</f>
        <v>0</v>
      </c>
      <c r="AE40" s="212">
        <f>'2.2 SK Sportuojantieji ir tr.'!Z40+SUC1_Treneriai!U40</f>
        <v>2</v>
      </c>
      <c r="AF40" s="212">
        <f>'2.2 SK Sportuojantieji ir tr.'!AA40+SUC1_Treneriai!V40</f>
        <v>0</v>
      </c>
      <c r="AG40" s="212">
        <f>'2.2 SK Sportuojantieji ir tr.'!AB40+SUC1_Treneriai!W40</f>
        <v>2</v>
      </c>
      <c r="AH40" s="212">
        <f>'2.2 SK Sportuojantieji ir tr.'!AC40+SUC1_Treneriai!X40</f>
        <v>0</v>
      </c>
      <c r="AI40" s="212">
        <f>'2.2 SK Sportuojantieji ir tr.'!AD40+SUC1_Treneriai!Y40</f>
        <v>0</v>
      </c>
      <c r="AJ40" s="212">
        <f>'2.2 SK Sportuojantieji ir tr.'!AE40+SUC1_Treneriai!Z40</f>
        <v>2</v>
      </c>
      <c r="AK40" s="212">
        <f>'2.2 SK Sportuojantieji ir tr.'!AF40+SUC1_Treneriai!AA40</f>
        <v>0</v>
      </c>
      <c r="AL40" s="212">
        <f>'2.2 SK Sportuojantieji ir tr.'!AG40+SUC1_Treneriai!AB40</f>
        <v>2</v>
      </c>
      <c r="AM40" s="212">
        <f>'2.2 SK Sportuojantieji ir tr.'!AH40+SUC1_Treneriai!AC40</f>
        <v>0</v>
      </c>
      <c r="AN40" s="212">
        <f>'2.2 SK Sportuojantieji ir tr.'!AI40+SUC1_Treneriai!AD40</f>
        <v>0</v>
      </c>
      <c r="AO40" s="212">
        <f>'2.2 SK Sportuojantieji ir tr.'!AJ40+SUC1_Treneriai!AE40</f>
        <v>0</v>
      </c>
      <c r="AP40" s="212">
        <f>'2.2 SK Sportuojantieji ir tr.'!AK40+SUC1_Treneriai!AF40</f>
        <v>14</v>
      </c>
      <c r="AR40" s="190" t="str">
        <f>IF(SUC1_Treneriai!C40&gt;M40,"Klaida! Negali būti mažiau trenerių negu SUC1 formoje","")</f>
        <v/>
      </c>
    </row>
    <row r="41" spans="1:44" ht="10.5" customHeight="1">
      <c r="A41" s="40" t="s">
        <v>455</v>
      </c>
      <c r="B41" s="232" t="s">
        <v>456</v>
      </c>
      <c r="C41" s="212">
        <f>'SUC1_B. duomenys'!C61</f>
        <v>0</v>
      </c>
      <c r="D41" s="212">
        <f>'SUC1_B. duomenys'!D61</f>
        <v>0</v>
      </c>
      <c r="E41" s="212">
        <f>'SUC1_B. duomenys'!E61</f>
        <v>0</v>
      </c>
      <c r="F41" s="328">
        <f t="shared" si="0"/>
        <v>0</v>
      </c>
      <c r="G41" s="212">
        <f>'SUC1_B. duomenys'!G61</f>
        <v>0</v>
      </c>
      <c r="H41" s="212">
        <f>'2.2 SK Sportuojantieji ir tr.'!C41</f>
        <v>0</v>
      </c>
      <c r="I41" s="212">
        <f>'2.2 SK Sportuojantieji ir tr.'!D41</f>
        <v>0</v>
      </c>
      <c r="J41" s="212">
        <f>'2.2 SK Sportuojantieji ir tr.'!E41</f>
        <v>0</v>
      </c>
      <c r="K41" s="328">
        <f t="shared" si="1"/>
        <v>0</v>
      </c>
      <c r="L41" s="212">
        <f>'2.2 SK Sportuojantieji ir tr.'!G41</f>
        <v>0</v>
      </c>
      <c r="M41" s="50">
        <f>'2.2 SK Sportuojantieji ir tr.'!H41+SUC1_Treneriai!C41</f>
        <v>0</v>
      </c>
      <c r="N41" s="212">
        <f>'2.2 SK Sportuojantieji ir tr.'!I41+SUC1_Treneriai!D41</f>
        <v>0</v>
      </c>
      <c r="O41" s="36">
        <f t="shared" si="2"/>
        <v>0</v>
      </c>
      <c r="P41" s="212">
        <f>'2.2 SK Sportuojantieji ir tr.'!K41+SUC1_Treneriai!F41</f>
        <v>0</v>
      </c>
      <c r="Q41" s="212">
        <f>'2.2 SK Sportuojantieji ir tr.'!L41+SUC1_Treneriai!G41</f>
        <v>0</v>
      </c>
      <c r="R41" s="212">
        <f>'2.2 SK Sportuojantieji ir tr.'!M41+SUC1_Treneriai!H41</f>
        <v>0</v>
      </c>
      <c r="S41" s="212">
        <f>'2.2 SK Sportuojantieji ir tr.'!N41+SUC1_Treneriai!I41</f>
        <v>0</v>
      </c>
      <c r="T41" s="212">
        <f>'2.2 SK Sportuojantieji ir tr.'!O41+SUC1_Treneriai!J41</f>
        <v>0</v>
      </c>
      <c r="U41" s="212">
        <f>'2.2 SK Sportuojantieji ir tr.'!P41+SUC1_Treneriai!K41</f>
        <v>0</v>
      </c>
      <c r="V41" s="212">
        <f>'2.2 SK Sportuojantieji ir tr.'!Q41+SUC1_Treneriai!L41</f>
        <v>0</v>
      </c>
      <c r="W41" s="212">
        <f>'2.2 SK Sportuojantieji ir tr.'!R41+SUC1_Treneriai!M41</f>
        <v>0</v>
      </c>
      <c r="X41" s="212">
        <f>'2.2 SK Sportuojantieji ir tr.'!S41+SUC1_Treneriai!N41</f>
        <v>0</v>
      </c>
      <c r="Y41" s="212">
        <f>'2.2 SK Sportuojantieji ir tr.'!T41+SUC1_Treneriai!O41</f>
        <v>0</v>
      </c>
      <c r="Z41" s="212">
        <f>'2.2 SK Sportuojantieji ir tr.'!U41+SUC1_Treneriai!P41</f>
        <v>0</v>
      </c>
      <c r="AA41" s="212">
        <f>'2.2 SK Sportuojantieji ir tr.'!V41+SUC1_Treneriai!Q41</f>
        <v>0</v>
      </c>
      <c r="AB41" s="212">
        <f>'2.2 SK Sportuojantieji ir tr.'!W41+SUC1_Treneriai!R41</f>
        <v>0</v>
      </c>
      <c r="AC41" s="212">
        <f>'2.2 SK Sportuojantieji ir tr.'!X41+SUC1_Treneriai!S41</f>
        <v>0</v>
      </c>
      <c r="AD41" s="212">
        <f>'2.2 SK Sportuojantieji ir tr.'!Y41+SUC1_Treneriai!T41</f>
        <v>0</v>
      </c>
      <c r="AE41" s="212">
        <f>'2.2 SK Sportuojantieji ir tr.'!Z41+SUC1_Treneriai!U41</f>
        <v>0</v>
      </c>
      <c r="AF41" s="212">
        <f>'2.2 SK Sportuojantieji ir tr.'!AA41+SUC1_Treneriai!V41</f>
        <v>0</v>
      </c>
      <c r="AG41" s="212">
        <f>'2.2 SK Sportuojantieji ir tr.'!AB41+SUC1_Treneriai!W41</f>
        <v>0</v>
      </c>
      <c r="AH41" s="212">
        <f>'2.2 SK Sportuojantieji ir tr.'!AC41+SUC1_Treneriai!X41</f>
        <v>0</v>
      </c>
      <c r="AI41" s="212">
        <f>'2.2 SK Sportuojantieji ir tr.'!AD41+SUC1_Treneriai!Y41</f>
        <v>0</v>
      </c>
      <c r="AJ41" s="212">
        <f>'2.2 SK Sportuojantieji ir tr.'!AE41+SUC1_Treneriai!Z41</f>
        <v>0</v>
      </c>
      <c r="AK41" s="212">
        <f>'2.2 SK Sportuojantieji ir tr.'!AF41+SUC1_Treneriai!AA41</f>
        <v>0</v>
      </c>
      <c r="AL41" s="212">
        <f>'2.2 SK Sportuojantieji ir tr.'!AG41+SUC1_Treneriai!AB41</f>
        <v>0</v>
      </c>
      <c r="AM41" s="212">
        <f>'2.2 SK Sportuojantieji ir tr.'!AH41+SUC1_Treneriai!AC41</f>
        <v>0</v>
      </c>
      <c r="AN41" s="212">
        <f>'2.2 SK Sportuojantieji ir tr.'!AI41+SUC1_Treneriai!AD41</f>
        <v>0</v>
      </c>
      <c r="AO41" s="212">
        <f>'2.2 SK Sportuojantieji ir tr.'!AJ41+SUC1_Treneriai!AE41</f>
        <v>0</v>
      </c>
      <c r="AP41" s="212">
        <f>'2.2 SK Sportuojantieji ir tr.'!AK41+SUC1_Treneriai!AF41</f>
        <v>0</v>
      </c>
      <c r="AR41" s="190" t="str">
        <f>IF(SUC1_Treneriai!C41&gt;M41,"Klaida! Negali būti mažiau trenerių negu SUC1 formoje","")</f>
        <v/>
      </c>
    </row>
    <row r="42" spans="1:44" ht="10.5" customHeight="1">
      <c r="A42" s="40" t="s">
        <v>457</v>
      </c>
      <c r="B42" s="232" t="s">
        <v>70</v>
      </c>
      <c r="C42" s="212">
        <f>'SUC1_B. duomenys'!C62</f>
        <v>0</v>
      </c>
      <c r="D42" s="212">
        <f>'SUC1_B. duomenys'!D62</f>
        <v>0</v>
      </c>
      <c r="E42" s="212">
        <f>'SUC1_B. duomenys'!E62</f>
        <v>0</v>
      </c>
      <c r="F42" s="328">
        <f t="shared" si="0"/>
        <v>0</v>
      </c>
      <c r="G42" s="212">
        <f>'SUC1_B. duomenys'!G62</f>
        <v>0</v>
      </c>
      <c r="H42" s="212">
        <f>'2.2 SK Sportuojantieji ir tr.'!C42</f>
        <v>340</v>
      </c>
      <c r="I42" s="212">
        <f>'2.2 SK Sportuojantieji ir tr.'!D42</f>
        <v>33</v>
      </c>
      <c r="J42" s="212">
        <f>'2.2 SK Sportuojantieji ir tr.'!E42</f>
        <v>44</v>
      </c>
      <c r="K42" s="328">
        <f t="shared" si="1"/>
        <v>417</v>
      </c>
      <c r="L42" s="212">
        <f>'2.2 SK Sportuojantieji ir tr.'!G42</f>
        <v>71</v>
      </c>
      <c r="M42" s="50">
        <f>'2.2 SK Sportuojantieji ir tr.'!H42+SUC1_Treneriai!C42</f>
        <v>22</v>
      </c>
      <c r="N42" s="212">
        <f>'2.2 SK Sportuojantieji ir tr.'!I42+SUC1_Treneriai!D42</f>
        <v>1</v>
      </c>
      <c r="O42" s="36">
        <f t="shared" si="2"/>
        <v>19</v>
      </c>
      <c r="P42" s="212">
        <f>'2.2 SK Sportuojantieji ir tr.'!K42+SUC1_Treneriai!F42</f>
        <v>3</v>
      </c>
      <c r="Q42" s="212">
        <f>'2.2 SK Sportuojantieji ir tr.'!L42+SUC1_Treneriai!G42</f>
        <v>0</v>
      </c>
      <c r="R42" s="212">
        <f>'2.2 SK Sportuojantieji ir tr.'!M42+SUC1_Treneriai!H42</f>
        <v>0</v>
      </c>
      <c r="S42" s="212">
        <f>'2.2 SK Sportuojantieji ir tr.'!N42+SUC1_Treneriai!I42</f>
        <v>0</v>
      </c>
      <c r="T42" s="212">
        <f>'2.2 SK Sportuojantieji ir tr.'!O42+SUC1_Treneriai!J42</f>
        <v>0</v>
      </c>
      <c r="U42" s="212">
        <f>'2.2 SK Sportuojantieji ir tr.'!P42+SUC1_Treneriai!K42</f>
        <v>0</v>
      </c>
      <c r="V42" s="212">
        <f>'2.2 SK Sportuojantieji ir tr.'!Q42+SUC1_Treneriai!L42</f>
        <v>9</v>
      </c>
      <c r="W42" s="212">
        <f>'2.2 SK Sportuojantieji ir tr.'!R42+SUC1_Treneriai!M42</f>
        <v>2</v>
      </c>
      <c r="X42" s="212">
        <f>'2.2 SK Sportuojantieji ir tr.'!S42+SUC1_Treneriai!N42</f>
        <v>4</v>
      </c>
      <c r="Y42" s="212">
        <f>'2.2 SK Sportuojantieji ir tr.'!T42+SUC1_Treneriai!O42</f>
        <v>1</v>
      </c>
      <c r="Z42" s="212">
        <f>'2.2 SK Sportuojantieji ir tr.'!U42+SUC1_Treneriai!P42</f>
        <v>0</v>
      </c>
      <c r="AA42" s="212">
        <f>'2.2 SK Sportuojantieji ir tr.'!V42+SUC1_Treneriai!Q42</f>
        <v>1</v>
      </c>
      <c r="AB42" s="212">
        <f>'2.2 SK Sportuojantieji ir tr.'!W42+SUC1_Treneriai!R42</f>
        <v>0</v>
      </c>
      <c r="AC42" s="212">
        <f>'2.2 SK Sportuojantieji ir tr.'!X42+SUC1_Treneriai!S42</f>
        <v>0</v>
      </c>
      <c r="AD42" s="212">
        <f>'2.2 SK Sportuojantieji ir tr.'!Y42+SUC1_Treneriai!T42</f>
        <v>0</v>
      </c>
      <c r="AE42" s="212">
        <f>'2.2 SK Sportuojantieji ir tr.'!Z42+SUC1_Treneriai!U42</f>
        <v>0</v>
      </c>
      <c r="AF42" s="212">
        <f>'2.2 SK Sportuojantieji ir tr.'!AA42+SUC1_Treneriai!V42</f>
        <v>0</v>
      </c>
      <c r="AG42" s="212">
        <f>'2.2 SK Sportuojantieji ir tr.'!AB42+SUC1_Treneriai!W42</f>
        <v>0</v>
      </c>
      <c r="AH42" s="212">
        <f>'2.2 SK Sportuojantieji ir tr.'!AC42+SUC1_Treneriai!X42</f>
        <v>0</v>
      </c>
      <c r="AI42" s="212">
        <f>'2.2 SK Sportuojantieji ir tr.'!AD42+SUC1_Treneriai!Y42</f>
        <v>0</v>
      </c>
      <c r="AJ42" s="212">
        <f>'2.2 SK Sportuojantieji ir tr.'!AE42+SUC1_Treneriai!Z42</f>
        <v>6</v>
      </c>
      <c r="AK42" s="212">
        <f>'2.2 SK Sportuojantieji ir tr.'!AF42+SUC1_Treneriai!AA42</f>
        <v>0</v>
      </c>
      <c r="AL42" s="212">
        <f>'2.2 SK Sportuojantieji ir tr.'!AG42+SUC1_Treneriai!AB42</f>
        <v>0</v>
      </c>
      <c r="AM42" s="212">
        <f>'2.2 SK Sportuojantieji ir tr.'!AH42+SUC1_Treneriai!AC42</f>
        <v>2</v>
      </c>
      <c r="AN42" s="212">
        <f>'2.2 SK Sportuojantieji ir tr.'!AI42+SUC1_Treneriai!AD42</f>
        <v>0</v>
      </c>
      <c r="AO42" s="212">
        <f>'2.2 SK Sportuojantieji ir tr.'!AJ42+SUC1_Treneriai!AE42</f>
        <v>0</v>
      </c>
      <c r="AP42" s="212">
        <f>'2.2 SK Sportuojantieji ir tr.'!AK42+SUC1_Treneriai!AF42</f>
        <v>4</v>
      </c>
      <c r="AR42" s="190" t="str">
        <f>IF(SUC1_Treneriai!C42&gt;M42,"Klaida! Negali būti mažiau trenerių negu SUC1 formoje","")</f>
        <v/>
      </c>
    </row>
    <row r="43" spans="1:44" ht="10.5" customHeight="1">
      <c r="A43" s="40" t="s">
        <v>458</v>
      </c>
      <c r="B43" s="232" t="s">
        <v>71</v>
      </c>
      <c r="C43" s="212">
        <f>'SUC1_B. duomenys'!C63</f>
        <v>458</v>
      </c>
      <c r="D43" s="212">
        <f>'SUC1_B. duomenys'!D63</f>
        <v>10</v>
      </c>
      <c r="E43" s="212">
        <f>'SUC1_B. duomenys'!E63</f>
        <v>0</v>
      </c>
      <c r="F43" s="328">
        <f t="shared" si="0"/>
        <v>468</v>
      </c>
      <c r="G43" s="212">
        <f>'SUC1_B. duomenys'!G63</f>
        <v>263</v>
      </c>
      <c r="H43" s="212">
        <f>'2.2 SK Sportuojantieji ir tr.'!C43</f>
        <v>142</v>
      </c>
      <c r="I43" s="212">
        <f>'2.2 SK Sportuojantieji ir tr.'!D43</f>
        <v>17</v>
      </c>
      <c r="J43" s="212">
        <f>'2.2 SK Sportuojantieji ir tr.'!E43</f>
        <v>76</v>
      </c>
      <c r="K43" s="328">
        <f t="shared" si="1"/>
        <v>235</v>
      </c>
      <c r="L43" s="212">
        <f>'2.2 SK Sportuojantieji ir tr.'!G43</f>
        <v>134</v>
      </c>
      <c r="M43" s="50">
        <f>'2.2 SK Sportuojantieji ir tr.'!H43+SUC1_Treneriai!C43</f>
        <v>31</v>
      </c>
      <c r="N43" s="212">
        <f>'2.2 SK Sportuojantieji ir tr.'!I43+SUC1_Treneriai!D43</f>
        <v>17</v>
      </c>
      <c r="O43" s="36">
        <f t="shared" si="2"/>
        <v>3</v>
      </c>
      <c r="P43" s="212">
        <f>'2.2 SK Sportuojantieji ir tr.'!K43+SUC1_Treneriai!F43</f>
        <v>2</v>
      </c>
      <c r="Q43" s="212">
        <f>'2.2 SK Sportuojantieji ir tr.'!L43+SUC1_Treneriai!G43</f>
        <v>20</v>
      </c>
      <c r="R43" s="212">
        <f>'2.2 SK Sportuojantieji ir tr.'!M43+SUC1_Treneriai!H43</f>
        <v>4</v>
      </c>
      <c r="S43" s="212">
        <f>'2.2 SK Sportuojantieji ir tr.'!N43+SUC1_Treneriai!I43</f>
        <v>2</v>
      </c>
      <c r="T43" s="212">
        <f>'2.2 SK Sportuojantieji ir tr.'!O43+SUC1_Treneriai!J43</f>
        <v>0</v>
      </c>
      <c r="U43" s="212">
        <f>'2.2 SK Sportuojantieji ir tr.'!P43+SUC1_Treneriai!K43</f>
        <v>0</v>
      </c>
      <c r="V43" s="212">
        <f>'2.2 SK Sportuojantieji ir tr.'!Q43+SUC1_Treneriai!L43</f>
        <v>28</v>
      </c>
      <c r="W43" s="212">
        <f>'2.2 SK Sportuojantieji ir tr.'!R43+SUC1_Treneriai!M43</f>
        <v>1</v>
      </c>
      <c r="X43" s="212">
        <f>'2.2 SK Sportuojantieji ir tr.'!S43+SUC1_Treneriai!N43</f>
        <v>1</v>
      </c>
      <c r="Y43" s="212">
        <f>'2.2 SK Sportuojantieji ir tr.'!T43+SUC1_Treneriai!O43</f>
        <v>0</v>
      </c>
      <c r="Z43" s="212">
        <f>'2.2 SK Sportuojantieji ir tr.'!U43+SUC1_Treneriai!P43</f>
        <v>0</v>
      </c>
      <c r="AA43" s="212">
        <f>'2.2 SK Sportuojantieji ir tr.'!V43+SUC1_Treneriai!Q43</f>
        <v>0</v>
      </c>
      <c r="AB43" s="212">
        <f>'2.2 SK Sportuojantieji ir tr.'!W43+SUC1_Treneriai!R43</f>
        <v>0</v>
      </c>
      <c r="AC43" s="212">
        <f>'2.2 SK Sportuojantieji ir tr.'!X43+SUC1_Treneriai!S43</f>
        <v>0</v>
      </c>
      <c r="AD43" s="212">
        <f>'2.2 SK Sportuojantieji ir tr.'!Y43+SUC1_Treneriai!T43</f>
        <v>0</v>
      </c>
      <c r="AE43" s="212">
        <f>'2.2 SK Sportuojantieji ir tr.'!Z43+SUC1_Treneriai!U43</f>
        <v>0</v>
      </c>
      <c r="AF43" s="212">
        <f>'2.2 SK Sportuojantieji ir tr.'!AA43+SUC1_Treneriai!V43</f>
        <v>0</v>
      </c>
      <c r="AG43" s="212">
        <f>'2.2 SK Sportuojantieji ir tr.'!AB43+SUC1_Treneriai!W43</f>
        <v>0</v>
      </c>
      <c r="AH43" s="212">
        <f>'2.2 SK Sportuojantieji ir tr.'!AC43+SUC1_Treneriai!X43</f>
        <v>0</v>
      </c>
      <c r="AI43" s="212">
        <f>'2.2 SK Sportuojantieji ir tr.'!AD43+SUC1_Treneriai!Y43</f>
        <v>0</v>
      </c>
      <c r="AJ43" s="212">
        <f>'2.2 SK Sportuojantieji ir tr.'!AE43+SUC1_Treneriai!Z43</f>
        <v>0</v>
      </c>
      <c r="AK43" s="212">
        <f>'2.2 SK Sportuojantieji ir tr.'!AF43+SUC1_Treneriai!AA43</f>
        <v>0</v>
      </c>
      <c r="AL43" s="212">
        <f>'2.2 SK Sportuojantieji ir tr.'!AG43+SUC1_Treneriai!AB43</f>
        <v>0</v>
      </c>
      <c r="AM43" s="212">
        <f>'2.2 SK Sportuojantieji ir tr.'!AH43+SUC1_Treneriai!AC43</f>
        <v>0</v>
      </c>
      <c r="AN43" s="212">
        <f>'2.2 SK Sportuojantieji ir tr.'!AI43+SUC1_Treneriai!AD43</f>
        <v>0</v>
      </c>
      <c r="AO43" s="212">
        <f>'2.2 SK Sportuojantieji ir tr.'!AJ43+SUC1_Treneriai!AE43</f>
        <v>0</v>
      </c>
      <c r="AP43" s="212">
        <f>'2.2 SK Sportuojantieji ir tr.'!AK43+SUC1_Treneriai!AF43</f>
        <v>14</v>
      </c>
      <c r="AR43" s="190" t="str">
        <f>IF(SUC1_Treneriai!C43&gt;M43,"Klaida! Negali būti mažiau trenerių negu SUC1 formoje","")</f>
        <v/>
      </c>
    </row>
    <row r="44" spans="1:44" ht="10.5" customHeight="1">
      <c r="A44" s="40" t="s">
        <v>459</v>
      </c>
      <c r="B44" s="232" t="s">
        <v>72</v>
      </c>
      <c r="C44" s="212">
        <f>'SUC1_B. duomenys'!C64</f>
        <v>0</v>
      </c>
      <c r="D44" s="212">
        <f>'SUC1_B. duomenys'!D64</f>
        <v>0</v>
      </c>
      <c r="E44" s="212">
        <f>'SUC1_B. duomenys'!E64</f>
        <v>0</v>
      </c>
      <c r="F44" s="328">
        <f t="shared" si="0"/>
        <v>0</v>
      </c>
      <c r="G44" s="212">
        <f>'SUC1_B. duomenys'!G64</f>
        <v>0</v>
      </c>
      <c r="H44" s="212">
        <f>'2.2 SK Sportuojantieji ir tr.'!C44</f>
        <v>724</v>
      </c>
      <c r="I44" s="212">
        <f>'2.2 SK Sportuojantieji ir tr.'!D44</f>
        <v>12</v>
      </c>
      <c r="J44" s="212">
        <f>'2.2 SK Sportuojantieji ir tr.'!E44</f>
        <v>8</v>
      </c>
      <c r="K44" s="328">
        <f t="shared" si="1"/>
        <v>744</v>
      </c>
      <c r="L44" s="212">
        <f>'2.2 SK Sportuojantieji ir tr.'!G44</f>
        <v>370</v>
      </c>
      <c r="M44" s="50">
        <f>'2.2 SK Sportuojantieji ir tr.'!H44+SUC1_Treneriai!C44</f>
        <v>16</v>
      </c>
      <c r="N44" s="212">
        <f>'2.2 SK Sportuojantieji ir tr.'!I44+SUC1_Treneriai!D44</f>
        <v>10</v>
      </c>
      <c r="O44" s="36">
        <f t="shared" si="2"/>
        <v>6</v>
      </c>
      <c r="P44" s="212">
        <f>'2.2 SK Sportuojantieji ir tr.'!K44+SUC1_Treneriai!F44</f>
        <v>0</v>
      </c>
      <c r="Q44" s="212">
        <f>'2.2 SK Sportuojantieji ir tr.'!L44+SUC1_Treneriai!G44</f>
        <v>0</v>
      </c>
      <c r="R44" s="212">
        <f>'2.2 SK Sportuojantieji ir tr.'!M44+SUC1_Treneriai!H44</f>
        <v>4</v>
      </c>
      <c r="S44" s="212">
        <f>'2.2 SK Sportuojantieji ir tr.'!N44+SUC1_Treneriai!I44</f>
        <v>2</v>
      </c>
      <c r="T44" s="212">
        <f>'2.2 SK Sportuojantieji ir tr.'!O44+SUC1_Treneriai!J44</f>
        <v>4</v>
      </c>
      <c r="U44" s="212">
        <f>'2.2 SK Sportuojantieji ir tr.'!P44+SUC1_Treneriai!K44</f>
        <v>0</v>
      </c>
      <c r="V44" s="212">
        <f>'2.2 SK Sportuojantieji ir tr.'!Q44+SUC1_Treneriai!L44</f>
        <v>13</v>
      </c>
      <c r="W44" s="212">
        <f>'2.2 SK Sportuojantieji ir tr.'!R44+SUC1_Treneriai!M44</f>
        <v>1</v>
      </c>
      <c r="X44" s="212">
        <f>'2.2 SK Sportuojantieji ir tr.'!S44+SUC1_Treneriai!N44</f>
        <v>2</v>
      </c>
      <c r="Y44" s="212">
        <f>'2.2 SK Sportuojantieji ir tr.'!T44+SUC1_Treneriai!O44</f>
        <v>0</v>
      </c>
      <c r="Z44" s="212">
        <f>'2.2 SK Sportuojantieji ir tr.'!U44+SUC1_Treneriai!P44</f>
        <v>0</v>
      </c>
      <c r="AA44" s="212">
        <f>'2.2 SK Sportuojantieji ir tr.'!V44+SUC1_Treneriai!Q44</f>
        <v>0</v>
      </c>
      <c r="AB44" s="212">
        <f>'2.2 SK Sportuojantieji ir tr.'!W44+SUC1_Treneriai!R44</f>
        <v>0</v>
      </c>
      <c r="AC44" s="212">
        <f>'2.2 SK Sportuojantieji ir tr.'!X44+SUC1_Treneriai!S44</f>
        <v>0</v>
      </c>
      <c r="AD44" s="212">
        <f>'2.2 SK Sportuojantieji ir tr.'!Y44+SUC1_Treneriai!T44</f>
        <v>0</v>
      </c>
      <c r="AE44" s="212">
        <f>'2.2 SK Sportuojantieji ir tr.'!Z44+SUC1_Treneriai!U44</f>
        <v>13</v>
      </c>
      <c r="AF44" s="212">
        <f>'2.2 SK Sportuojantieji ir tr.'!AA44+SUC1_Treneriai!V44</f>
        <v>7</v>
      </c>
      <c r="AG44" s="212">
        <f>'2.2 SK Sportuojantieji ir tr.'!AB44+SUC1_Treneriai!W44</f>
        <v>11</v>
      </c>
      <c r="AH44" s="212">
        <f>'2.2 SK Sportuojantieji ir tr.'!AC44+SUC1_Treneriai!X44</f>
        <v>0</v>
      </c>
      <c r="AI44" s="212">
        <f>'2.2 SK Sportuojantieji ir tr.'!AD44+SUC1_Treneriai!Y44</f>
        <v>2</v>
      </c>
      <c r="AJ44" s="212">
        <f>'2.2 SK Sportuojantieji ir tr.'!AE44+SUC1_Treneriai!Z44</f>
        <v>0</v>
      </c>
      <c r="AK44" s="212">
        <f>'2.2 SK Sportuojantieji ir tr.'!AF44+SUC1_Treneriai!AA44</f>
        <v>0</v>
      </c>
      <c r="AL44" s="212">
        <f>'2.2 SK Sportuojantieji ir tr.'!AG44+SUC1_Treneriai!AB44</f>
        <v>0</v>
      </c>
      <c r="AM44" s="212">
        <f>'2.2 SK Sportuojantieji ir tr.'!AH44+SUC1_Treneriai!AC44</f>
        <v>0</v>
      </c>
      <c r="AN44" s="212">
        <f>'2.2 SK Sportuojantieji ir tr.'!AI44+SUC1_Treneriai!AD44</f>
        <v>0</v>
      </c>
      <c r="AO44" s="212">
        <f>'2.2 SK Sportuojantieji ir tr.'!AJ44+SUC1_Treneriai!AE44</f>
        <v>0</v>
      </c>
      <c r="AP44" s="212">
        <f>'2.2 SK Sportuojantieji ir tr.'!AK44+SUC1_Treneriai!AF44</f>
        <v>0</v>
      </c>
      <c r="AR44" s="190" t="str">
        <f>IF(SUC1_Treneriai!C44&gt;M44,"Klaida! Negali būti mažiau trenerių negu SUC1 formoje","")</f>
        <v/>
      </c>
    </row>
    <row r="45" spans="1:44" ht="10.5" customHeight="1">
      <c r="A45" s="40" t="s">
        <v>460</v>
      </c>
      <c r="B45" s="232" t="s">
        <v>73</v>
      </c>
      <c r="C45" s="212">
        <f>'SUC1_B. duomenys'!C65</f>
        <v>712</v>
      </c>
      <c r="D45" s="212">
        <f>'SUC1_B. duomenys'!D65</f>
        <v>3</v>
      </c>
      <c r="E45" s="212">
        <f>'SUC1_B. duomenys'!E65</f>
        <v>0</v>
      </c>
      <c r="F45" s="328">
        <f t="shared" si="0"/>
        <v>715</v>
      </c>
      <c r="G45" s="212">
        <f>'SUC1_B. duomenys'!G65</f>
        <v>233</v>
      </c>
      <c r="H45" s="212">
        <f>'2.2 SK Sportuojantieji ir tr.'!C45</f>
        <v>0</v>
      </c>
      <c r="I45" s="212">
        <f>'2.2 SK Sportuojantieji ir tr.'!D45</f>
        <v>0</v>
      </c>
      <c r="J45" s="212">
        <f>'2.2 SK Sportuojantieji ir tr.'!E45</f>
        <v>0</v>
      </c>
      <c r="K45" s="328">
        <f t="shared" si="1"/>
        <v>0</v>
      </c>
      <c r="L45" s="212">
        <f>'2.2 SK Sportuojantieji ir tr.'!G45</f>
        <v>0</v>
      </c>
      <c r="M45" s="50">
        <f>'2.2 SK Sportuojantieji ir tr.'!H45+SUC1_Treneriai!C45</f>
        <v>0</v>
      </c>
      <c r="N45" s="212">
        <f>'2.2 SK Sportuojantieji ir tr.'!I45+SUC1_Treneriai!D45</f>
        <v>0</v>
      </c>
      <c r="O45" s="36">
        <f t="shared" si="2"/>
        <v>0</v>
      </c>
      <c r="P45" s="212">
        <f>'2.2 SK Sportuojantieji ir tr.'!K45+SUC1_Treneriai!F45</f>
        <v>0</v>
      </c>
      <c r="Q45" s="212">
        <f>'2.2 SK Sportuojantieji ir tr.'!L45+SUC1_Treneriai!G45</f>
        <v>0</v>
      </c>
      <c r="R45" s="212">
        <f>'2.2 SK Sportuojantieji ir tr.'!M45+SUC1_Treneriai!H45</f>
        <v>0</v>
      </c>
      <c r="S45" s="212">
        <f>'2.2 SK Sportuojantieji ir tr.'!N45+SUC1_Treneriai!I45</f>
        <v>0</v>
      </c>
      <c r="T45" s="212">
        <f>'2.2 SK Sportuojantieji ir tr.'!O45+SUC1_Treneriai!J45</f>
        <v>0</v>
      </c>
      <c r="U45" s="212">
        <f>'2.2 SK Sportuojantieji ir tr.'!P45+SUC1_Treneriai!K45</f>
        <v>0</v>
      </c>
      <c r="V45" s="212">
        <f>'2.2 SK Sportuojantieji ir tr.'!Q45+SUC1_Treneriai!L45</f>
        <v>0</v>
      </c>
      <c r="W45" s="212">
        <f>'2.2 SK Sportuojantieji ir tr.'!R45+SUC1_Treneriai!M45</f>
        <v>0</v>
      </c>
      <c r="X45" s="212">
        <f>'2.2 SK Sportuojantieji ir tr.'!S45+SUC1_Treneriai!N45</f>
        <v>0</v>
      </c>
      <c r="Y45" s="212">
        <f>'2.2 SK Sportuojantieji ir tr.'!T45+SUC1_Treneriai!O45</f>
        <v>0</v>
      </c>
      <c r="Z45" s="212">
        <f>'2.2 SK Sportuojantieji ir tr.'!U45+SUC1_Treneriai!P45</f>
        <v>0</v>
      </c>
      <c r="AA45" s="212">
        <f>'2.2 SK Sportuojantieji ir tr.'!V45+SUC1_Treneriai!Q45</f>
        <v>0</v>
      </c>
      <c r="AB45" s="212">
        <f>'2.2 SK Sportuojantieji ir tr.'!W45+SUC1_Treneriai!R45</f>
        <v>0</v>
      </c>
      <c r="AC45" s="212">
        <f>'2.2 SK Sportuojantieji ir tr.'!X45+SUC1_Treneriai!S45</f>
        <v>0</v>
      </c>
      <c r="AD45" s="212">
        <f>'2.2 SK Sportuojantieji ir tr.'!Y45+SUC1_Treneriai!T45</f>
        <v>0</v>
      </c>
      <c r="AE45" s="212">
        <f>'2.2 SK Sportuojantieji ir tr.'!Z45+SUC1_Treneriai!U45</f>
        <v>0</v>
      </c>
      <c r="AF45" s="212">
        <f>'2.2 SK Sportuojantieji ir tr.'!AA45+SUC1_Treneriai!V45</f>
        <v>0</v>
      </c>
      <c r="AG45" s="212">
        <f>'2.2 SK Sportuojantieji ir tr.'!AB45+SUC1_Treneriai!W45</f>
        <v>0</v>
      </c>
      <c r="AH45" s="212">
        <f>'2.2 SK Sportuojantieji ir tr.'!AC45+SUC1_Treneriai!X45</f>
        <v>0</v>
      </c>
      <c r="AI45" s="212">
        <f>'2.2 SK Sportuojantieji ir tr.'!AD45+SUC1_Treneriai!Y45</f>
        <v>0</v>
      </c>
      <c r="AJ45" s="212">
        <f>'2.2 SK Sportuojantieji ir tr.'!AE45+SUC1_Treneriai!Z45</f>
        <v>0</v>
      </c>
      <c r="AK45" s="212">
        <f>'2.2 SK Sportuojantieji ir tr.'!AF45+SUC1_Treneriai!AA45</f>
        <v>0</v>
      </c>
      <c r="AL45" s="212">
        <f>'2.2 SK Sportuojantieji ir tr.'!AG45+SUC1_Treneriai!AB45</f>
        <v>0</v>
      </c>
      <c r="AM45" s="212">
        <f>'2.2 SK Sportuojantieji ir tr.'!AH45+SUC1_Treneriai!AC45</f>
        <v>0</v>
      </c>
      <c r="AN45" s="212">
        <f>'2.2 SK Sportuojantieji ir tr.'!AI45+SUC1_Treneriai!AD45</f>
        <v>0</v>
      </c>
      <c r="AO45" s="212">
        <f>'2.2 SK Sportuojantieji ir tr.'!AJ45+SUC1_Treneriai!AE45</f>
        <v>0</v>
      </c>
      <c r="AP45" s="212">
        <f>'2.2 SK Sportuojantieji ir tr.'!AK45+SUC1_Treneriai!AF45</f>
        <v>0</v>
      </c>
      <c r="AR45" s="190" t="str">
        <f>IF(SUC1_Treneriai!C45&gt;M45,"Klaida! Negali būti mažiau trenerių negu SUC1 formoje","")</f>
        <v/>
      </c>
    </row>
    <row r="46" spans="1:44" ht="10.5" customHeight="1">
      <c r="A46" s="40" t="s">
        <v>461</v>
      </c>
      <c r="B46" s="232" t="s">
        <v>74</v>
      </c>
      <c r="C46" s="212">
        <f>'SUC1_B. duomenys'!C66</f>
        <v>0</v>
      </c>
      <c r="D46" s="212">
        <f>'SUC1_B. duomenys'!D66</f>
        <v>0</v>
      </c>
      <c r="E46" s="212">
        <f>'SUC1_B. duomenys'!E66</f>
        <v>0</v>
      </c>
      <c r="F46" s="328">
        <f t="shared" si="0"/>
        <v>0</v>
      </c>
      <c r="G46" s="212">
        <f>'SUC1_B. duomenys'!G66</f>
        <v>0</v>
      </c>
      <c r="H46" s="212">
        <f>'2.2 SK Sportuojantieji ir tr.'!C46</f>
        <v>0</v>
      </c>
      <c r="I46" s="212">
        <f>'2.2 SK Sportuojantieji ir tr.'!D46</f>
        <v>0</v>
      </c>
      <c r="J46" s="212">
        <f>'2.2 SK Sportuojantieji ir tr.'!E46</f>
        <v>0</v>
      </c>
      <c r="K46" s="328">
        <f t="shared" si="1"/>
        <v>0</v>
      </c>
      <c r="L46" s="212">
        <f>'2.2 SK Sportuojantieji ir tr.'!G46</f>
        <v>0</v>
      </c>
      <c r="M46" s="50">
        <f>'2.2 SK Sportuojantieji ir tr.'!H46+SUC1_Treneriai!C46</f>
        <v>0</v>
      </c>
      <c r="N46" s="212">
        <f>'2.2 SK Sportuojantieji ir tr.'!I46+SUC1_Treneriai!D46</f>
        <v>0</v>
      </c>
      <c r="O46" s="36">
        <f t="shared" si="2"/>
        <v>0</v>
      </c>
      <c r="P46" s="212">
        <f>'2.2 SK Sportuojantieji ir tr.'!K46+SUC1_Treneriai!F46</f>
        <v>0</v>
      </c>
      <c r="Q46" s="212">
        <f>'2.2 SK Sportuojantieji ir tr.'!L46+SUC1_Treneriai!G46</f>
        <v>0</v>
      </c>
      <c r="R46" s="212">
        <f>'2.2 SK Sportuojantieji ir tr.'!M46+SUC1_Treneriai!H46</f>
        <v>0</v>
      </c>
      <c r="S46" s="212">
        <f>'2.2 SK Sportuojantieji ir tr.'!N46+SUC1_Treneriai!I46</f>
        <v>0</v>
      </c>
      <c r="T46" s="212">
        <f>'2.2 SK Sportuojantieji ir tr.'!O46+SUC1_Treneriai!J46</f>
        <v>0</v>
      </c>
      <c r="U46" s="212">
        <f>'2.2 SK Sportuojantieji ir tr.'!P46+SUC1_Treneriai!K46</f>
        <v>0</v>
      </c>
      <c r="V46" s="212">
        <f>'2.2 SK Sportuojantieji ir tr.'!Q46+SUC1_Treneriai!L46</f>
        <v>0</v>
      </c>
      <c r="W46" s="212">
        <f>'2.2 SK Sportuojantieji ir tr.'!R46+SUC1_Treneriai!M46</f>
        <v>0</v>
      </c>
      <c r="X46" s="212">
        <f>'2.2 SK Sportuojantieji ir tr.'!S46+SUC1_Treneriai!N46</f>
        <v>0</v>
      </c>
      <c r="Y46" s="212">
        <f>'2.2 SK Sportuojantieji ir tr.'!T46+SUC1_Treneriai!O46</f>
        <v>0</v>
      </c>
      <c r="Z46" s="212">
        <f>'2.2 SK Sportuojantieji ir tr.'!U46+SUC1_Treneriai!P46</f>
        <v>0</v>
      </c>
      <c r="AA46" s="212">
        <f>'2.2 SK Sportuojantieji ir tr.'!V46+SUC1_Treneriai!Q46</f>
        <v>0</v>
      </c>
      <c r="AB46" s="212">
        <f>'2.2 SK Sportuojantieji ir tr.'!W46+SUC1_Treneriai!R46</f>
        <v>0</v>
      </c>
      <c r="AC46" s="212">
        <f>'2.2 SK Sportuojantieji ir tr.'!X46+SUC1_Treneriai!S46</f>
        <v>0</v>
      </c>
      <c r="AD46" s="212">
        <f>'2.2 SK Sportuojantieji ir tr.'!Y46+SUC1_Treneriai!T46</f>
        <v>0</v>
      </c>
      <c r="AE46" s="212">
        <f>'2.2 SK Sportuojantieji ir tr.'!Z46+SUC1_Treneriai!U46</f>
        <v>0</v>
      </c>
      <c r="AF46" s="212">
        <f>'2.2 SK Sportuojantieji ir tr.'!AA46+SUC1_Treneriai!V46</f>
        <v>0</v>
      </c>
      <c r="AG46" s="212">
        <f>'2.2 SK Sportuojantieji ir tr.'!AB46+SUC1_Treneriai!W46</f>
        <v>0</v>
      </c>
      <c r="AH46" s="212">
        <f>'2.2 SK Sportuojantieji ir tr.'!AC46+SUC1_Treneriai!X46</f>
        <v>0</v>
      </c>
      <c r="AI46" s="212">
        <f>'2.2 SK Sportuojantieji ir tr.'!AD46+SUC1_Treneriai!Y46</f>
        <v>0</v>
      </c>
      <c r="AJ46" s="212">
        <f>'2.2 SK Sportuojantieji ir tr.'!AE46+SUC1_Treneriai!Z46</f>
        <v>0</v>
      </c>
      <c r="AK46" s="212">
        <f>'2.2 SK Sportuojantieji ir tr.'!AF46+SUC1_Treneriai!AA46</f>
        <v>0</v>
      </c>
      <c r="AL46" s="212">
        <f>'2.2 SK Sportuojantieji ir tr.'!AG46+SUC1_Treneriai!AB46</f>
        <v>0</v>
      </c>
      <c r="AM46" s="212">
        <f>'2.2 SK Sportuojantieji ir tr.'!AH46+SUC1_Treneriai!AC46</f>
        <v>0</v>
      </c>
      <c r="AN46" s="212">
        <f>'2.2 SK Sportuojantieji ir tr.'!AI46+SUC1_Treneriai!AD46</f>
        <v>0</v>
      </c>
      <c r="AO46" s="212">
        <f>'2.2 SK Sportuojantieji ir tr.'!AJ46+SUC1_Treneriai!AE46</f>
        <v>0</v>
      </c>
      <c r="AP46" s="212">
        <f>'2.2 SK Sportuojantieji ir tr.'!AK46+SUC1_Treneriai!AF46</f>
        <v>0</v>
      </c>
      <c r="AR46" s="190" t="str">
        <f>IF(SUC1_Treneriai!C46&gt;M46,"Klaida! Negali būti mažiau trenerių negu SUC1 formoje","")</f>
        <v/>
      </c>
    </row>
    <row r="47" spans="1:44" ht="10.5" customHeight="1">
      <c r="A47" s="40" t="s">
        <v>462</v>
      </c>
      <c r="B47" s="232" t="s">
        <v>75</v>
      </c>
      <c r="C47" s="212">
        <f>'SUC1_B. duomenys'!C67</f>
        <v>204</v>
      </c>
      <c r="D47" s="212">
        <f>'SUC1_B. duomenys'!D67</f>
        <v>0</v>
      </c>
      <c r="E47" s="212">
        <f>'SUC1_B. duomenys'!E67</f>
        <v>0</v>
      </c>
      <c r="F47" s="328">
        <f t="shared" si="0"/>
        <v>204</v>
      </c>
      <c r="G47" s="212">
        <f>'SUC1_B. duomenys'!G67</f>
        <v>80</v>
      </c>
      <c r="H47" s="212">
        <f>'2.2 SK Sportuojantieji ir tr.'!C47</f>
        <v>0</v>
      </c>
      <c r="I47" s="212">
        <f>'2.2 SK Sportuojantieji ir tr.'!D47</f>
        <v>0</v>
      </c>
      <c r="J47" s="212">
        <f>'2.2 SK Sportuojantieji ir tr.'!E47</f>
        <v>0</v>
      </c>
      <c r="K47" s="328">
        <f t="shared" si="1"/>
        <v>0</v>
      </c>
      <c r="L47" s="212">
        <f>'2.2 SK Sportuojantieji ir tr.'!G47</f>
        <v>0</v>
      </c>
      <c r="M47" s="50">
        <f>'2.2 SK Sportuojantieji ir tr.'!H47+SUC1_Treneriai!C47</f>
        <v>6</v>
      </c>
      <c r="N47" s="212">
        <f>'2.2 SK Sportuojantieji ir tr.'!I47+SUC1_Treneriai!D47</f>
        <v>5</v>
      </c>
      <c r="O47" s="36">
        <f t="shared" si="2"/>
        <v>1</v>
      </c>
      <c r="P47" s="212">
        <f>'2.2 SK Sportuojantieji ir tr.'!K47+SUC1_Treneriai!F47</f>
        <v>0</v>
      </c>
      <c r="Q47" s="212">
        <f>'2.2 SK Sportuojantieji ir tr.'!L47+SUC1_Treneriai!G47</f>
        <v>2</v>
      </c>
      <c r="R47" s="212">
        <f>'2.2 SK Sportuojantieji ir tr.'!M47+SUC1_Treneriai!H47</f>
        <v>3</v>
      </c>
      <c r="S47" s="212">
        <f>'2.2 SK Sportuojantieji ir tr.'!N47+SUC1_Treneriai!I47</f>
        <v>0</v>
      </c>
      <c r="T47" s="212">
        <f>'2.2 SK Sportuojantieji ir tr.'!O47+SUC1_Treneriai!J47</f>
        <v>0</v>
      </c>
      <c r="U47" s="212">
        <f>'2.2 SK Sportuojantieji ir tr.'!P47+SUC1_Treneriai!K47</f>
        <v>0</v>
      </c>
      <c r="V47" s="212">
        <f>'2.2 SK Sportuojantieji ir tr.'!Q47+SUC1_Treneriai!L47</f>
        <v>3</v>
      </c>
      <c r="W47" s="212">
        <f>'2.2 SK Sportuojantieji ir tr.'!R47+SUC1_Treneriai!M47</f>
        <v>0</v>
      </c>
      <c r="X47" s="212">
        <f>'2.2 SK Sportuojantieji ir tr.'!S47+SUC1_Treneriai!N47</f>
        <v>3</v>
      </c>
      <c r="Y47" s="212">
        <f>'2.2 SK Sportuojantieji ir tr.'!T47+SUC1_Treneriai!O47</f>
        <v>0</v>
      </c>
      <c r="Z47" s="212">
        <f>'2.2 SK Sportuojantieji ir tr.'!U47+SUC1_Treneriai!P47</f>
        <v>0</v>
      </c>
      <c r="AA47" s="212">
        <f>'2.2 SK Sportuojantieji ir tr.'!V47+SUC1_Treneriai!Q47</f>
        <v>0</v>
      </c>
      <c r="AB47" s="212">
        <f>'2.2 SK Sportuojantieji ir tr.'!W47+SUC1_Treneriai!R47</f>
        <v>0</v>
      </c>
      <c r="AC47" s="212">
        <f>'2.2 SK Sportuojantieji ir tr.'!X47+SUC1_Treneriai!S47</f>
        <v>0</v>
      </c>
      <c r="AD47" s="212">
        <f>'2.2 SK Sportuojantieji ir tr.'!Y47+SUC1_Treneriai!T47</f>
        <v>0</v>
      </c>
      <c r="AE47" s="212">
        <f>'2.2 SK Sportuojantieji ir tr.'!Z47+SUC1_Treneriai!U47</f>
        <v>0</v>
      </c>
      <c r="AF47" s="212">
        <f>'2.2 SK Sportuojantieji ir tr.'!AA47+SUC1_Treneriai!V47</f>
        <v>0</v>
      </c>
      <c r="AG47" s="212">
        <f>'2.2 SK Sportuojantieji ir tr.'!AB47+SUC1_Treneriai!W47</f>
        <v>0</v>
      </c>
      <c r="AH47" s="212">
        <f>'2.2 SK Sportuojantieji ir tr.'!AC47+SUC1_Treneriai!X47</f>
        <v>0</v>
      </c>
      <c r="AI47" s="212">
        <f>'2.2 SK Sportuojantieji ir tr.'!AD47+SUC1_Treneriai!Y47</f>
        <v>0</v>
      </c>
      <c r="AJ47" s="212">
        <f>'2.2 SK Sportuojantieji ir tr.'!AE47+SUC1_Treneriai!Z47</f>
        <v>0</v>
      </c>
      <c r="AK47" s="212">
        <f>'2.2 SK Sportuojantieji ir tr.'!AF47+SUC1_Treneriai!AA47</f>
        <v>0</v>
      </c>
      <c r="AL47" s="212">
        <f>'2.2 SK Sportuojantieji ir tr.'!AG47+SUC1_Treneriai!AB47</f>
        <v>0</v>
      </c>
      <c r="AM47" s="212">
        <f>'2.2 SK Sportuojantieji ir tr.'!AH47+SUC1_Treneriai!AC47</f>
        <v>0</v>
      </c>
      <c r="AN47" s="212">
        <f>'2.2 SK Sportuojantieji ir tr.'!AI47+SUC1_Treneriai!AD47</f>
        <v>0</v>
      </c>
      <c r="AO47" s="212">
        <f>'2.2 SK Sportuojantieji ir tr.'!AJ47+SUC1_Treneriai!AE47</f>
        <v>0</v>
      </c>
      <c r="AP47" s="212">
        <f>'2.2 SK Sportuojantieji ir tr.'!AK47+SUC1_Treneriai!AF47</f>
        <v>23</v>
      </c>
      <c r="AR47" s="190" t="str">
        <f>IF(SUC1_Treneriai!C47&gt;M47,"Klaida! Negali būti mažiau trenerių negu SUC1 formoje","")</f>
        <v/>
      </c>
    </row>
    <row r="48" spans="1:44" ht="10.5" customHeight="1">
      <c r="A48" s="40" t="s">
        <v>463</v>
      </c>
      <c r="B48" s="232" t="s">
        <v>76</v>
      </c>
      <c r="C48" s="212">
        <f>'SUC1_B. duomenys'!C68</f>
        <v>0</v>
      </c>
      <c r="D48" s="212">
        <f>'SUC1_B. duomenys'!D68</f>
        <v>0</v>
      </c>
      <c r="E48" s="212">
        <f>'SUC1_B. duomenys'!E68</f>
        <v>0</v>
      </c>
      <c r="F48" s="328">
        <f t="shared" si="0"/>
        <v>0</v>
      </c>
      <c r="G48" s="212">
        <f>'SUC1_B. duomenys'!G68</f>
        <v>0</v>
      </c>
      <c r="H48" s="212">
        <f>'2.2 SK Sportuojantieji ir tr.'!C48</f>
        <v>160</v>
      </c>
      <c r="I48" s="212">
        <f>'2.2 SK Sportuojantieji ir tr.'!D48</f>
        <v>0</v>
      </c>
      <c r="J48" s="212">
        <f>'2.2 SK Sportuojantieji ir tr.'!E48</f>
        <v>20</v>
      </c>
      <c r="K48" s="328">
        <f t="shared" si="1"/>
        <v>180</v>
      </c>
      <c r="L48" s="212">
        <f>'2.2 SK Sportuojantieji ir tr.'!G48</f>
        <v>25</v>
      </c>
      <c r="M48" s="50">
        <f>'2.2 SK Sportuojantieji ir tr.'!H48+SUC1_Treneriai!C48</f>
        <v>0</v>
      </c>
      <c r="N48" s="212">
        <f>'2.2 SK Sportuojantieji ir tr.'!I48+SUC1_Treneriai!D48</f>
        <v>0</v>
      </c>
      <c r="O48" s="36">
        <f t="shared" si="2"/>
        <v>0</v>
      </c>
      <c r="P48" s="212">
        <f>'2.2 SK Sportuojantieji ir tr.'!K48+SUC1_Treneriai!F48</f>
        <v>0</v>
      </c>
      <c r="Q48" s="212">
        <f>'2.2 SK Sportuojantieji ir tr.'!L48+SUC1_Treneriai!G48</f>
        <v>0</v>
      </c>
      <c r="R48" s="212">
        <f>'2.2 SK Sportuojantieji ir tr.'!M48+SUC1_Treneriai!H48</f>
        <v>0</v>
      </c>
      <c r="S48" s="212">
        <f>'2.2 SK Sportuojantieji ir tr.'!N48+SUC1_Treneriai!I48</f>
        <v>0</v>
      </c>
      <c r="T48" s="212">
        <f>'2.2 SK Sportuojantieji ir tr.'!O48+SUC1_Treneriai!J48</f>
        <v>0</v>
      </c>
      <c r="U48" s="212">
        <f>'2.2 SK Sportuojantieji ir tr.'!P48+SUC1_Treneriai!K48</f>
        <v>0</v>
      </c>
      <c r="V48" s="212">
        <f>'2.2 SK Sportuojantieji ir tr.'!Q48+SUC1_Treneriai!L48</f>
        <v>0</v>
      </c>
      <c r="W48" s="212">
        <f>'2.2 SK Sportuojantieji ir tr.'!R48+SUC1_Treneriai!M48</f>
        <v>0</v>
      </c>
      <c r="X48" s="212">
        <f>'2.2 SK Sportuojantieji ir tr.'!S48+SUC1_Treneriai!N48</f>
        <v>0</v>
      </c>
      <c r="Y48" s="212">
        <f>'2.2 SK Sportuojantieji ir tr.'!T48+SUC1_Treneriai!O48</f>
        <v>0</v>
      </c>
      <c r="Z48" s="212">
        <f>'2.2 SK Sportuojantieji ir tr.'!U48+SUC1_Treneriai!P48</f>
        <v>0</v>
      </c>
      <c r="AA48" s="212">
        <f>'2.2 SK Sportuojantieji ir tr.'!V48+SUC1_Treneriai!Q48</f>
        <v>0</v>
      </c>
      <c r="AB48" s="212">
        <f>'2.2 SK Sportuojantieji ir tr.'!W48+SUC1_Treneriai!R48</f>
        <v>0</v>
      </c>
      <c r="AC48" s="212">
        <f>'2.2 SK Sportuojantieji ir tr.'!X48+SUC1_Treneriai!S48</f>
        <v>0</v>
      </c>
      <c r="AD48" s="212">
        <f>'2.2 SK Sportuojantieji ir tr.'!Y48+SUC1_Treneriai!T48</f>
        <v>0</v>
      </c>
      <c r="AE48" s="212">
        <f>'2.2 SK Sportuojantieji ir tr.'!Z48+SUC1_Treneriai!U48</f>
        <v>0</v>
      </c>
      <c r="AF48" s="212">
        <f>'2.2 SK Sportuojantieji ir tr.'!AA48+SUC1_Treneriai!V48</f>
        <v>0</v>
      </c>
      <c r="AG48" s="212">
        <f>'2.2 SK Sportuojantieji ir tr.'!AB48+SUC1_Treneriai!W48</f>
        <v>0</v>
      </c>
      <c r="AH48" s="212">
        <f>'2.2 SK Sportuojantieji ir tr.'!AC48+SUC1_Treneriai!X48</f>
        <v>0</v>
      </c>
      <c r="AI48" s="212">
        <f>'2.2 SK Sportuojantieji ir tr.'!AD48+SUC1_Treneriai!Y48</f>
        <v>0</v>
      </c>
      <c r="AJ48" s="212">
        <f>'2.2 SK Sportuojantieji ir tr.'!AE48+SUC1_Treneriai!Z48</f>
        <v>0</v>
      </c>
      <c r="AK48" s="212">
        <f>'2.2 SK Sportuojantieji ir tr.'!AF48+SUC1_Treneriai!AA48</f>
        <v>0</v>
      </c>
      <c r="AL48" s="212">
        <f>'2.2 SK Sportuojantieji ir tr.'!AG48+SUC1_Treneriai!AB48</f>
        <v>0</v>
      </c>
      <c r="AM48" s="212">
        <f>'2.2 SK Sportuojantieji ir tr.'!AH48+SUC1_Treneriai!AC48</f>
        <v>0</v>
      </c>
      <c r="AN48" s="212">
        <f>'2.2 SK Sportuojantieji ir tr.'!AI48+SUC1_Treneriai!AD48</f>
        <v>0</v>
      </c>
      <c r="AO48" s="212">
        <f>'2.2 SK Sportuojantieji ir tr.'!AJ48+SUC1_Treneriai!AE48</f>
        <v>0</v>
      </c>
      <c r="AP48" s="212">
        <f>'2.2 SK Sportuojantieji ir tr.'!AK48+SUC1_Treneriai!AF48</f>
        <v>0</v>
      </c>
      <c r="AR48" s="190" t="str">
        <f>IF(SUC1_Treneriai!C48&gt;M48,"Klaida! Negali būti mažiau trenerių negu SUC1 formoje","")</f>
        <v/>
      </c>
    </row>
    <row r="49" spans="1:44" ht="10.5" customHeight="1">
      <c r="A49" s="40" t="s">
        <v>464</v>
      </c>
      <c r="B49" s="232" t="s">
        <v>77</v>
      </c>
      <c r="C49" s="212">
        <f>'SUC1_B. duomenys'!C69</f>
        <v>0</v>
      </c>
      <c r="D49" s="212">
        <f>'SUC1_B. duomenys'!D69</f>
        <v>0</v>
      </c>
      <c r="E49" s="212">
        <f>'SUC1_B. duomenys'!E69</f>
        <v>0</v>
      </c>
      <c r="F49" s="328">
        <f t="shared" si="0"/>
        <v>0</v>
      </c>
      <c r="G49" s="212">
        <f>'SUC1_B. duomenys'!G69</f>
        <v>0</v>
      </c>
      <c r="H49" s="212">
        <f>'2.2 SK Sportuojantieji ir tr.'!C49</f>
        <v>0</v>
      </c>
      <c r="I49" s="212">
        <f>'2.2 SK Sportuojantieji ir tr.'!D49</f>
        <v>0</v>
      </c>
      <c r="J49" s="212">
        <f>'2.2 SK Sportuojantieji ir tr.'!E49</f>
        <v>0</v>
      </c>
      <c r="K49" s="328">
        <f t="shared" si="1"/>
        <v>0</v>
      </c>
      <c r="L49" s="212">
        <f>'2.2 SK Sportuojantieji ir tr.'!G49</f>
        <v>0</v>
      </c>
      <c r="M49" s="50">
        <f>'2.2 SK Sportuojantieji ir tr.'!H49+SUC1_Treneriai!C49</f>
        <v>0</v>
      </c>
      <c r="N49" s="212">
        <f>'2.2 SK Sportuojantieji ir tr.'!I49+SUC1_Treneriai!D49</f>
        <v>0</v>
      </c>
      <c r="O49" s="36">
        <f t="shared" si="2"/>
        <v>0</v>
      </c>
      <c r="P49" s="212">
        <f>'2.2 SK Sportuojantieji ir tr.'!K49+SUC1_Treneriai!F49</f>
        <v>0</v>
      </c>
      <c r="Q49" s="212">
        <f>'2.2 SK Sportuojantieji ir tr.'!L49+SUC1_Treneriai!G49</f>
        <v>0</v>
      </c>
      <c r="R49" s="212">
        <f>'2.2 SK Sportuojantieji ir tr.'!M49+SUC1_Treneriai!H49</f>
        <v>0</v>
      </c>
      <c r="S49" s="212">
        <f>'2.2 SK Sportuojantieji ir tr.'!N49+SUC1_Treneriai!I49</f>
        <v>0</v>
      </c>
      <c r="T49" s="212">
        <f>'2.2 SK Sportuojantieji ir tr.'!O49+SUC1_Treneriai!J49</f>
        <v>0</v>
      </c>
      <c r="U49" s="212">
        <f>'2.2 SK Sportuojantieji ir tr.'!P49+SUC1_Treneriai!K49</f>
        <v>0</v>
      </c>
      <c r="V49" s="212">
        <f>'2.2 SK Sportuojantieji ir tr.'!Q49+SUC1_Treneriai!L49</f>
        <v>0</v>
      </c>
      <c r="W49" s="212">
        <f>'2.2 SK Sportuojantieji ir tr.'!R49+SUC1_Treneriai!M49</f>
        <v>0</v>
      </c>
      <c r="X49" s="212">
        <f>'2.2 SK Sportuojantieji ir tr.'!S49+SUC1_Treneriai!N49</f>
        <v>0</v>
      </c>
      <c r="Y49" s="212">
        <f>'2.2 SK Sportuojantieji ir tr.'!T49+SUC1_Treneriai!O49</f>
        <v>0</v>
      </c>
      <c r="Z49" s="212">
        <f>'2.2 SK Sportuojantieji ir tr.'!U49+SUC1_Treneriai!P49</f>
        <v>0</v>
      </c>
      <c r="AA49" s="212">
        <f>'2.2 SK Sportuojantieji ir tr.'!V49+SUC1_Treneriai!Q49</f>
        <v>0</v>
      </c>
      <c r="AB49" s="212">
        <f>'2.2 SK Sportuojantieji ir tr.'!W49+SUC1_Treneriai!R49</f>
        <v>0</v>
      </c>
      <c r="AC49" s="212">
        <f>'2.2 SK Sportuojantieji ir tr.'!X49+SUC1_Treneriai!S49</f>
        <v>0</v>
      </c>
      <c r="AD49" s="212">
        <f>'2.2 SK Sportuojantieji ir tr.'!Y49+SUC1_Treneriai!T49</f>
        <v>0</v>
      </c>
      <c r="AE49" s="212">
        <f>'2.2 SK Sportuojantieji ir tr.'!Z49+SUC1_Treneriai!U49</f>
        <v>0</v>
      </c>
      <c r="AF49" s="212">
        <f>'2.2 SK Sportuojantieji ir tr.'!AA49+SUC1_Treneriai!V49</f>
        <v>0</v>
      </c>
      <c r="AG49" s="212">
        <f>'2.2 SK Sportuojantieji ir tr.'!AB49+SUC1_Treneriai!W49</f>
        <v>0</v>
      </c>
      <c r="AH49" s="212">
        <f>'2.2 SK Sportuojantieji ir tr.'!AC49+SUC1_Treneriai!X49</f>
        <v>0</v>
      </c>
      <c r="AI49" s="212">
        <f>'2.2 SK Sportuojantieji ir tr.'!AD49+SUC1_Treneriai!Y49</f>
        <v>0</v>
      </c>
      <c r="AJ49" s="212">
        <f>'2.2 SK Sportuojantieji ir tr.'!AE49+SUC1_Treneriai!Z49</f>
        <v>0</v>
      </c>
      <c r="AK49" s="212">
        <f>'2.2 SK Sportuojantieji ir tr.'!AF49+SUC1_Treneriai!AA49</f>
        <v>0</v>
      </c>
      <c r="AL49" s="212">
        <f>'2.2 SK Sportuojantieji ir tr.'!AG49+SUC1_Treneriai!AB49</f>
        <v>0</v>
      </c>
      <c r="AM49" s="212">
        <f>'2.2 SK Sportuojantieji ir tr.'!AH49+SUC1_Treneriai!AC49</f>
        <v>0</v>
      </c>
      <c r="AN49" s="212">
        <f>'2.2 SK Sportuojantieji ir tr.'!AI49+SUC1_Treneriai!AD49</f>
        <v>0</v>
      </c>
      <c r="AO49" s="212">
        <f>'2.2 SK Sportuojantieji ir tr.'!AJ49+SUC1_Treneriai!AE49</f>
        <v>0</v>
      </c>
      <c r="AP49" s="212">
        <f>'2.2 SK Sportuojantieji ir tr.'!AK49+SUC1_Treneriai!AF49</f>
        <v>0</v>
      </c>
      <c r="AR49" s="190" t="str">
        <f>IF(SUC1_Treneriai!C49&gt;M49,"Klaida! Negali būti mažiau trenerių negu SUC1 formoje","")</f>
        <v/>
      </c>
    </row>
    <row r="50" spans="1:44" ht="10.5" customHeight="1">
      <c r="A50" s="40" t="s">
        <v>465</v>
      </c>
      <c r="B50" s="232" t="s">
        <v>78</v>
      </c>
      <c r="C50" s="212">
        <f>'SUC1_B. duomenys'!C70</f>
        <v>0</v>
      </c>
      <c r="D50" s="212">
        <f>'SUC1_B. duomenys'!D70</f>
        <v>0</v>
      </c>
      <c r="E50" s="212">
        <f>'SUC1_B. duomenys'!E70</f>
        <v>0</v>
      </c>
      <c r="F50" s="328">
        <f t="shared" si="0"/>
        <v>0</v>
      </c>
      <c r="G50" s="212">
        <f>'SUC1_B. duomenys'!G70</f>
        <v>0</v>
      </c>
      <c r="H50" s="212">
        <f>'2.2 SK Sportuojantieji ir tr.'!C50</f>
        <v>0</v>
      </c>
      <c r="I50" s="212">
        <f>'2.2 SK Sportuojantieji ir tr.'!D50</f>
        <v>0</v>
      </c>
      <c r="J50" s="212">
        <f>'2.2 SK Sportuojantieji ir tr.'!E50</f>
        <v>0</v>
      </c>
      <c r="K50" s="328">
        <f t="shared" si="1"/>
        <v>0</v>
      </c>
      <c r="L50" s="212">
        <f>'2.2 SK Sportuojantieji ir tr.'!G50</f>
        <v>0</v>
      </c>
      <c r="M50" s="50">
        <f>'2.2 SK Sportuojantieji ir tr.'!H50+SUC1_Treneriai!C50</f>
        <v>0</v>
      </c>
      <c r="N50" s="212">
        <f>'2.2 SK Sportuojantieji ir tr.'!I50+SUC1_Treneriai!D50</f>
        <v>0</v>
      </c>
      <c r="O50" s="36">
        <f t="shared" si="2"/>
        <v>0</v>
      </c>
      <c r="P50" s="212">
        <f>'2.2 SK Sportuojantieji ir tr.'!K50+SUC1_Treneriai!F50</f>
        <v>0</v>
      </c>
      <c r="Q50" s="212">
        <f>'2.2 SK Sportuojantieji ir tr.'!L50+SUC1_Treneriai!G50</f>
        <v>0</v>
      </c>
      <c r="R50" s="212">
        <f>'2.2 SK Sportuojantieji ir tr.'!M50+SUC1_Treneriai!H50</f>
        <v>0</v>
      </c>
      <c r="S50" s="212">
        <f>'2.2 SK Sportuojantieji ir tr.'!N50+SUC1_Treneriai!I50</f>
        <v>0</v>
      </c>
      <c r="T50" s="212">
        <f>'2.2 SK Sportuojantieji ir tr.'!O50+SUC1_Treneriai!J50</f>
        <v>0</v>
      </c>
      <c r="U50" s="212">
        <f>'2.2 SK Sportuojantieji ir tr.'!P50+SUC1_Treneriai!K50</f>
        <v>0</v>
      </c>
      <c r="V50" s="212">
        <f>'2.2 SK Sportuojantieji ir tr.'!Q50+SUC1_Treneriai!L50</f>
        <v>0</v>
      </c>
      <c r="W50" s="212">
        <f>'2.2 SK Sportuojantieji ir tr.'!R50+SUC1_Treneriai!M50</f>
        <v>0</v>
      </c>
      <c r="X50" s="212">
        <f>'2.2 SK Sportuojantieji ir tr.'!S50+SUC1_Treneriai!N50</f>
        <v>0</v>
      </c>
      <c r="Y50" s="212">
        <f>'2.2 SK Sportuojantieji ir tr.'!T50+SUC1_Treneriai!O50</f>
        <v>0</v>
      </c>
      <c r="Z50" s="212">
        <f>'2.2 SK Sportuojantieji ir tr.'!U50+SUC1_Treneriai!P50</f>
        <v>0</v>
      </c>
      <c r="AA50" s="212">
        <f>'2.2 SK Sportuojantieji ir tr.'!V50+SUC1_Treneriai!Q50</f>
        <v>0</v>
      </c>
      <c r="AB50" s="212">
        <f>'2.2 SK Sportuojantieji ir tr.'!W50+SUC1_Treneriai!R50</f>
        <v>0</v>
      </c>
      <c r="AC50" s="212">
        <f>'2.2 SK Sportuojantieji ir tr.'!X50+SUC1_Treneriai!S50</f>
        <v>0</v>
      </c>
      <c r="AD50" s="212">
        <f>'2.2 SK Sportuojantieji ir tr.'!Y50+SUC1_Treneriai!T50</f>
        <v>0</v>
      </c>
      <c r="AE50" s="212">
        <f>'2.2 SK Sportuojantieji ir tr.'!Z50+SUC1_Treneriai!U50</f>
        <v>0</v>
      </c>
      <c r="AF50" s="212">
        <f>'2.2 SK Sportuojantieji ir tr.'!AA50+SUC1_Treneriai!V50</f>
        <v>0</v>
      </c>
      <c r="AG50" s="212">
        <f>'2.2 SK Sportuojantieji ir tr.'!AB50+SUC1_Treneriai!W50</f>
        <v>0</v>
      </c>
      <c r="AH50" s="212">
        <f>'2.2 SK Sportuojantieji ir tr.'!AC50+SUC1_Treneriai!X50</f>
        <v>0</v>
      </c>
      <c r="AI50" s="212">
        <f>'2.2 SK Sportuojantieji ir tr.'!AD50+SUC1_Treneriai!Y50</f>
        <v>0</v>
      </c>
      <c r="AJ50" s="212">
        <f>'2.2 SK Sportuojantieji ir tr.'!AE50+SUC1_Treneriai!Z50</f>
        <v>0</v>
      </c>
      <c r="AK50" s="212">
        <f>'2.2 SK Sportuojantieji ir tr.'!AF50+SUC1_Treneriai!AA50</f>
        <v>0</v>
      </c>
      <c r="AL50" s="212">
        <f>'2.2 SK Sportuojantieji ir tr.'!AG50+SUC1_Treneriai!AB50</f>
        <v>0</v>
      </c>
      <c r="AM50" s="212">
        <f>'2.2 SK Sportuojantieji ir tr.'!AH50+SUC1_Treneriai!AC50</f>
        <v>0</v>
      </c>
      <c r="AN50" s="212">
        <f>'2.2 SK Sportuojantieji ir tr.'!AI50+SUC1_Treneriai!AD50</f>
        <v>0</v>
      </c>
      <c r="AO50" s="212">
        <f>'2.2 SK Sportuojantieji ir tr.'!AJ50+SUC1_Treneriai!AE50</f>
        <v>0</v>
      </c>
      <c r="AP50" s="212">
        <f>'2.2 SK Sportuojantieji ir tr.'!AK50+SUC1_Treneriai!AF50</f>
        <v>0</v>
      </c>
      <c r="AR50" s="190" t="str">
        <f>IF(SUC1_Treneriai!C50&gt;M50,"Klaida! Negali būti mažiau trenerių negu SUC1 formoje","")</f>
        <v/>
      </c>
    </row>
    <row r="51" spans="1:44" ht="10.5" customHeight="1">
      <c r="A51" s="40" t="s">
        <v>466</v>
      </c>
      <c r="B51" s="231" t="s">
        <v>79</v>
      </c>
      <c r="C51" s="212">
        <f>'SUC1_B. duomenys'!C71</f>
        <v>0</v>
      </c>
      <c r="D51" s="212">
        <f>'SUC1_B. duomenys'!D71</f>
        <v>0</v>
      </c>
      <c r="E51" s="212">
        <f>'SUC1_B. duomenys'!E71</f>
        <v>0</v>
      </c>
      <c r="F51" s="328">
        <f t="shared" si="0"/>
        <v>0</v>
      </c>
      <c r="G51" s="212">
        <f>'SUC1_B. duomenys'!G71</f>
        <v>0</v>
      </c>
      <c r="H51" s="212">
        <f>'2.2 SK Sportuojantieji ir tr.'!C51</f>
        <v>0</v>
      </c>
      <c r="I51" s="212">
        <f>'2.2 SK Sportuojantieji ir tr.'!D51</f>
        <v>0</v>
      </c>
      <c r="J51" s="212">
        <f>'2.2 SK Sportuojantieji ir tr.'!E51</f>
        <v>0</v>
      </c>
      <c r="K51" s="328">
        <f t="shared" si="1"/>
        <v>0</v>
      </c>
      <c r="L51" s="212">
        <f>'2.2 SK Sportuojantieji ir tr.'!G51</f>
        <v>0</v>
      </c>
      <c r="M51" s="50">
        <f>'2.2 SK Sportuojantieji ir tr.'!H51+SUC1_Treneriai!C51</f>
        <v>0</v>
      </c>
      <c r="N51" s="212">
        <f>'2.2 SK Sportuojantieji ir tr.'!I51+SUC1_Treneriai!D51</f>
        <v>0</v>
      </c>
      <c r="O51" s="36">
        <f t="shared" si="2"/>
        <v>0</v>
      </c>
      <c r="P51" s="212">
        <f>'2.2 SK Sportuojantieji ir tr.'!K51+SUC1_Treneriai!F51</f>
        <v>0</v>
      </c>
      <c r="Q51" s="212">
        <f>'2.2 SK Sportuojantieji ir tr.'!L51+SUC1_Treneriai!G51</f>
        <v>0</v>
      </c>
      <c r="R51" s="212">
        <f>'2.2 SK Sportuojantieji ir tr.'!M51+SUC1_Treneriai!H51</f>
        <v>0</v>
      </c>
      <c r="S51" s="212">
        <f>'2.2 SK Sportuojantieji ir tr.'!N51+SUC1_Treneriai!I51</f>
        <v>0</v>
      </c>
      <c r="T51" s="212">
        <f>'2.2 SK Sportuojantieji ir tr.'!O51+SUC1_Treneriai!J51</f>
        <v>0</v>
      </c>
      <c r="U51" s="212">
        <f>'2.2 SK Sportuojantieji ir tr.'!P51+SUC1_Treneriai!K51</f>
        <v>0</v>
      </c>
      <c r="V51" s="212">
        <f>'2.2 SK Sportuojantieji ir tr.'!Q51+SUC1_Treneriai!L51</f>
        <v>0</v>
      </c>
      <c r="W51" s="212">
        <f>'2.2 SK Sportuojantieji ir tr.'!R51+SUC1_Treneriai!M51</f>
        <v>0</v>
      </c>
      <c r="X51" s="212">
        <f>'2.2 SK Sportuojantieji ir tr.'!S51+SUC1_Treneriai!N51</f>
        <v>0</v>
      </c>
      <c r="Y51" s="212">
        <f>'2.2 SK Sportuojantieji ir tr.'!T51+SUC1_Treneriai!O51</f>
        <v>0</v>
      </c>
      <c r="Z51" s="212">
        <f>'2.2 SK Sportuojantieji ir tr.'!U51+SUC1_Treneriai!P51</f>
        <v>0</v>
      </c>
      <c r="AA51" s="212">
        <f>'2.2 SK Sportuojantieji ir tr.'!V51+SUC1_Treneriai!Q51</f>
        <v>0</v>
      </c>
      <c r="AB51" s="212">
        <f>'2.2 SK Sportuojantieji ir tr.'!W51+SUC1_Treneriai!R51</f>
        <v>0</v>
      </c>
      <c r="AC51" s="212">
        <f>'2.2 SK Sportuojantieji ir tr.'!X51+SUC1_Treneriai!S51</f>
        <v>0</v>
      </c>
      <c r="AD51" s="212">
        <f>'2.2 SK Sportuojantieji ir tr.'!Y51+SUC1_Treneriai!T51</f>
        <v>0</v>
      </c>
      <c r="AE51" s="212">
        <f>'2.2 SK Sportuojantieji ir tr.'!Z51+SUC1_Treneriai!U51</f>
        <v>0</v>
      </c>
      <c r="AF51" s="212">
        <f>'2.2 SK Sportuojantieji ir tr.'!AA51+SUC1_Treneriai!V51</f>
        <v>0</v>
      </c>
      <c r="AG51" s="212">
        <f>'2.2 SK Sportuojantieji ir tr.'!AB51+SUC1_Treneriai!W51</f>
        <v>0</v>
      </c>
      <c r="AH51" s="212">
        <f>'2.2 SK Sportuojantieji ir tr.'!AC51+SUC1_Treneriai!X51</f>
        <v>0</v>
      </c>
      <c r="AI51" s="212">
        <f>'2.2 SK Sportuojantieji ir tr.'!AD51+SUC1_Treneriai!Y51</f>
        <v>0</v>
      </c>
      <c r="AJ51" s="212">
        <f>'2.2 SK Sportuojantieji ir tr.'!AE51+SUC1_Treneriai!Z51</f>
        <v>0</v>
      </c>
      <c r="AK51" s="212">
        <f>'2.2 SK Sportuojantieji ir tr.'!AF51+SUC1_Treneriai!AA51</f>
        <v>0</v>
      </c>
      <c r="AL51" s="212">
        <f>'2.2 SK Sportuojantieji ir tr.'!AG51+SUC1_Treneriai!AB51</f>
        <v>0</v>
      </c>
      <c r="AM51" s="212">
        <f>'2.2 SK Sportuojantieji ir tr.'!AH51+SUC1_Treneriai!AC51</f>
        <v>0</v>
      </c>
      <c r="AN51" s="212">
        <f>'2.2 SK Sportuojantieji ir tr.'!AI51+SUC1_Treneriai!AD51</f>
        <v>0</v>
      </c>
      <c r="AO51" s="212">
        <f>'2.2 SK Sportuojantieji ir tr.'!AJ51+SUC1_Treneriai!AE51</f>
        <v>0</v>
      </c>
      <c r="AP51" s="212">
        <f>'2.2 SK Sportuojantieji ir tr.'!AK51+SUC1_Treneriai!AF51</f>
        <v>0</v>
      </c>
      <c r="AR51" s="190" t="str">
        <f>IF(SUC1_Treneriai!C51&gt;M51,"Klaida! Negali būti mažiau trenerių negu SUC1 formoje","")</f>
        <v/>
      </c>
    </row>
    <row r="52" spans="1:44" ht="10.5" customHeight="1">
      <c r="A52" s="40" t="s">
        <v>467</v>
      </c>
      <c r="B52" s="231" t="s">
        <v>80</v>
      </c>
      <c r="C52" s="212">
        <f>'SUC1_B. duomenys'!C72</f>
        <v>0</v>
      </c>
      <c r="D52" s="212">
        <f>'SUC1_B. duomenys'!D72</f>
        <v>0</v>
      </c>
      <c r="E52" s="212">
        <f>'SUC1_B. duomenys'!E72</f>
        <v>0</v>
      </c>
      <c r="F52" s="328">
        <f t="shared" si="0"/>
        <v>0</v>
      </c>
      <c r="G52" s="212">
        <f>'SUC1_B. duomenys'!G72</f>
        <v>0</v>
      </c>
      <c r="H52" s="212">
        <f>'2.2 SK Sportuojantieji ir tr.'!C52</f>
        <v>0</v>
      </c>
      <c r="I52" s="212">
        <f>'2.2 SK Sportuojantieji ir tr.'!D52</f>
        <v>0</v>
      </c>
      <c r="J52" s="212">
        <f>'2.2 SK Sportuojantieji ir tr.'!E52</f>
        <v>0</v>
      </c>
      <c r="K52" s="328">
        <f t="shared" si="1"/>
        <v>0</v>
      </c>
      <c r="L52" s="212">
        <f>'2.2 SK Sportuojantieji ir tr.'!G52</f>
        <v>0</v>
      </c>
      <c r="M52" s="50">
        <f>'2.2 SK Sportuojantieji ir tr.'!H52+SUC1_Treneriai!C52</f>
        <v>0</v>
      </c>
      <c r="N52" s="212">
        <f>'2.2 SK Sportuojantieji ir tr.'!I52+SUC1_Treneriai!D52</f>
        <v>0</v>
      </c>
      <c r="O52" s="36">
        <f t="shared" si="2"/>
        <v>0</v>
      </c>
      <c r="P52" s="212">
        <f>'2.2 SK Sportuojantieji ir tr.'!K52+SUC1_Treneriai!F52</f>
        <v>0</v>
      </c>
      <c r="Q52" s="212">
        <f>'2.2 SK Sportuojantieji ir tr.'!L52+SUC1_Treneriai!G52</f>
        <v>0</v>
      </c>
      <c r="R52" s="212">
        <f>'2.2 SK Sportuojantieji ir tr.'!M52+SUC1_Treneriai!H52</f>
        <v>0</v>
      </c>
      <c r="S52" s="212">
        <f>'2.2 SK Sportuojantieji ir tr.'!N52+SUC1_Treneriai!I52</f>
        <v>0</v>
      </c>
      <c r="T52" s="212">
        <f>'2.2 SK Sportuojantieji ir tr.'!O52+SUC1_Treneriai!J52</f>
        <v>0</v>
      </c>
      <c r="U52" s="212">
        <f>'2.2 SK Sportuojantieji ir tr.'!P52+SUC1_Treneriai!K52</f>
        <v>0</v>
      </c>
      <c r="V52" s="212">
        <f>'2.2 SK Sportuojantieji ir tr.'!Q52+SUC1_Treneriai!L52</f>
        <v>0</v>
      </c>
      <c r="W52" s="212">
        <f>'2.2 SK Sportuojantieji ir tr.'!R52+SUC1_Treneriai!M52</f>
        <v>0</v>
      </c>
      <c r="X52" s="212">
        <f>'2.2 SK Sportuojantieji ir tr.'!S52+SUC1_Treneriai!N52</f>
        <v>0</v>
      </c>
      <c r="Y52" s="212">
        <f>'2.2 SK Sportuojantieji ir tr.'!T52+SUC1_Treneriai!O52</f>
        <v>0</v>
      </c>
      <c r="Z52" s="212">
        <f>'2.2 SK Sportuojantieji ir tr.'!U52+SUC1_Treneriai!P52</f>
        <v>0</v>
      </c>
      <c r="AA52" s="212">
        <f>'2.2 SK Sportuojantieji ir tr.'!V52+SUC1_Treneriai!Q52</f>
        <v>0</v>
      </c>
      <c r="AB52" s="212">
        <f>'2.2 SK Sportuojantieji ir tr.'!W52+SUC1_Treneriai!R52</f>
        <v>0</v>
      </c>
      <c r="AC52" s="212">
        <f>'2.2 SK Sportuojantieji ir tr.'!X52+SUC1_Treneriai!S52</f>
        <v>0</v>
      </c>
      <c r="AD52" s="212">
        <f>'2.2 SK Sportuojantieji ir tr.'!Y52+SUC1_Treneriai!T52</f>
        <v>0</v>
      </c>
      <c r="AE52" s="212">
        <f>'2.2 SK Sportuojantieji ir tr.'!Z52+SUC1_Treneriai!U52</f>
        <v>0</v>
      </c>
      <c r="AF52" s="212">
        <f>'2.2 SK Sportuojantieji ir tr.'!AA52+SUC1_Treneriai!V52</f>
        <v>0</v>
      </c>
      <c r="AG52" s="212">
        <f>'2.2 SK Sportuojantieji ir tr.'!AB52+SUC1_Treneriai!W52</f>
        <v>0</v>
      </c>
      <c r="AH52" s="212">
        <f>'2.2 SK Sportuojantieji ir tr.'!AC52+SUC1_Treneriai!X52</f>
        <v>0</v>
      </c>
      <c r="AI52" s="212">
        <f>'2.2 SK Sportuojantieji ir tr.'!AD52+SUC1_Treneriai!Y52</f>
        <v>0</v>
      </c>
      <c r="AJ52" s="212">
        <f>'2.2 SK Sportuojantieji ir tr.'!AE52+SUC1_Treneriai!Z52</f>
        <v>0</v>
      </c>
      <c r="AK52" s="212">
        <f>'2.2 SK Sportuojantieji ir tr.'!AF52+SUC1_Treneriai!AA52</f>
        <v>0</v>
      </c>
      <c r="AL52" s="212">
        <f>'2.2 SK Sportuojantieji ir tr.'!AG52+SUC1_Treneriai!AB52</f>
        <v>0</v>
      </c>
      <c r="AM52" s="212">
        <f>'2.2 SK Sportuojantieji ir tr.'!AH52+SUC1_Treneriai!AC52</f>
        <v>0</v>
      </c>
      <c r="AN52" s="212">
        <f>'2.2 SK Sportuojantieji ir tr.'!AI52+SUC1_Treneriai!AD52</f>
        <v>0</v>
      </c>
      <c r="AO52" s="212">
        <f>'2.2 SK Sportuojantieji ir tr.'!AJ52+SUC1_Treneriai!AE52</f>
        <v>0</v>
      </c>
      <c r="AP52" s="212">
        <f>'2.2 SK Sportuojantieji ir tr.'!AK52+SUC1_Treneriai!AF52</f>
        <v>0</v>
      </c>
      <c r="AR52" s="190" t="str">
        <f>IF(SUC1_Treneriai!C52&gt;M52,"Klaida! Negali būti mažiau trenerių negu SUC1 formoje","")</f>
        <v/>
      </c>
    </row>
    <row r="53" spans="1:44" ht="10.5" customHeight="1">
      <c r="A53" s="40" t="s">
        <v>468</v>
      </c>
      <c r="B53" s="231" t="s">
        <v>81</v>
      </c>
      <c r="C53" s="212">
        <f>'SUC1_B. duomenys'!C73</f>
        <v>0</v>
      </c>
      <c r="D53" s="212">
        <f>'SUC1_B. duomenys'!D73</f>
        <v>0</v>
      </c>
      <c r="E53" s="212">
        <f>'SUC1_B. duomenys'!E73</f>
        <v>0</v>
      </c>
      <c r="F53" s="328">
        <f t="shared" si="0"/>
        <v>0</v>
      </c>
      <c r="G53" s="212">
        <f>'SUC1_B. duomenys'!G73</f>
        <v>0</v>
      </c>
      <c r="H53" s="212">
        <f>'2.2 SK Sportuojantieji ir tr.'!C53</f>
        <v>0</v>
      </c>
      <c r="I53" s="212">
        <f>'2.2 SK Sportuojantieji ir tr.'!D53</f>
        <v>0</v>
      </c>
      <c r="J53" s="212">
        <f>'2.2 SK Sportuojantieji ir tr.'!E53</f>
        <v>0</v>
      </c>
      <c r="K53" s="328">
        <f t="shared" si="1"/>
        <v>0</v>
      </c>
      <c r="L53" s="212">
        <f>'2.2 SK Sportuojantieji ir tr.'!G53</f>
        <v>0</v>
      </c>
      <c r="M53" s="50">
        <f>'2.2 SK Sportuojantieji ir tr.'!H53+SUC1_Treneriai!C53</f>
        <v>0</v>
      </c>
      <c r="N53" s="212">
        <f>'2.2 SK Sportuojantieji ir tr.'!I53+SUC1_Treneriai!D53</f>
        <v>0</v>
      </c>
      <c r="O53" s="36">
        <f t="shared" si="2"/>
        <v>0</v>
      </c>
      <c r="P53" s="212">
        <f>'2.2 SK Sportuojantieji ir tr.'!K53+SUC1_Treneriai!F53</f>
        <v>0</v>
      </c>
      <c r="Q53" s="212">
        <f>'2.2 SK Sportuojantieji ir tr.'!L53+SUC1_Treneriai!G53</f>
        <v>0</v>
      </c>
      <c r="R53" s="212">
        <f>'2.2 SK Sportuojantieji ir tr.'!M53+SUC1_Treneriai!H53</f>
        <v>0</v>
      </c>
      <c r="S53" s="212">
        <f>'2.2 SK Sportuojantieji ir tr.'!N53+SUC1_Treneriai!I53</f>
        <v>0</v>
      </c>
      <c r="T53" s="212">
        <f>'2.2 SK Sportuojantieji ir tr.'!O53+SUC1_Treneriai!J53</f>
        <v>0</v>
      </c>
      <c r="U53" s="212">
        <f>'2.2 SK Sportuojantieji ir tr.'!P53+SUC1_Treneriai!K53</f>
        <v>0</v>
      </c>
      <c r="V53" s="212">
        <f>'2.2 SK Sportuojantieji ir tr.'!Q53+SUC1_Treneriai!L53</f>
        <v>0</v>
      </c>
      <c r="W53" s="212">
        <f>'2.2 SK Sportuojantieji ir tr.'!R53+SUC1_Treneriai!M53</f>
        <v>0</v>
      </c>
      <c r="X53" s="212">
        <f>'2.2 SK Sportuojantieji ir tr.'!S53+SUC1_Treneriai!N53</f>
        <v>0</v>
      </c>
      <c r="Y53" s="212">
        <f>'2.2 SK Sportuojantieji ir tr.'!T53+SUC1_Treneriai!O53</f>
        <v>0</v>
      </c>
      <c r="Z53" s="212">
        <f>'2.2 SK Sportuojantieji ir tr.'!U53+SUC1_Treneriai!P53</f>
        <v>0</v>
      </c>
      <c r="AA53" s="212">
        <f>'2.2 SK Sportuojantieji ir tr.'!V53+SUC1_Treneriai!Q53</f>
        <v>0</v>
      </c>
      <c r="AB53" s="212">
        <f>'2.2 SK Sportuojantieji ir tr.'!W53+SUC1_Treneriai!R53</f>
        <v>0</v>
      </c>
      <c r="AC53" s="212">
        <f>'2.2 SK Sportuojantieji ir tr.'!X53+SUC1_Treneriai!S53</f>
        <v>0</v>
      </c>
      <c r="AD53" s="212">
        <f>'2.2 SK Sportuojantieji ir tr.'!Y53+SUC1_Treneriai!T53</f>
        <v>0</v>
      </c>
      <c r="AE53" s="212">
        <f>'2.2 SK Sportuojantieji ir tr.'!Z53+SUC1_Treneriai!U53</f>
        <v>0</v>
      </c>
      <c r="AF53" s="212">
        <f>'2.2 SK Sportuojantieji ir tr.'!AA53+SUC1_Treneriai!V53</f>
        <v>0</v>
      </c>
      <c r="AG53" s="212">
        <f>'2.2 SK Sportuojantieji ir tr.'!AB53+SUC1_Treneriai!W53</f>
        <v>0</v>
      </c>
      <c r="AH53" s="212">
        <f>'2.2 SK Sportuojantieji ir tr.'!AC53+SUC1_Treneriai!X53</f>
        <v>0</v>
      </c>
      <c r="AI53" s="212">
        <f>'2.2 SK Sportuojantieji ir tr.'!AD53+SUC1_Treneriai!Y53</f>
        <v>0</v>
      </c>
      <c r="AJ53" s="212">
        <f>'2.2 SK Sportuojantieji ir tr.'!AE53+SUC1_Treneriai!Z53</f>
        <v>0</v>
      </c>
      <c r="AK53" s="212">
        <f>'2.2 SK Sportuojantieji ir tr.'!AF53+SUC1_Treneriai!AA53</f>
        <v>0</v>
      </c>
      <c r="AL53" s="212">
        <f>'2.2 SK Sportuojantieji ir tr.'!AG53+SUC1_Treneriai!AB53</f>
        <v>0</v>
      </c>
      <c r="AM53" s="212">
        <f>'2.2 SK Sportuojantieji ir tr.'!AH53+SUC1_Treneriai!AC53</f>
        <v>0</v>
      </c>
      <c r="AN53" s="212">
        <f>'2.2 SK Sportuojantieji ir tr.'!AI53+SUC1_Treneriai!AD53</f>
        <v>0</v>
      </c>
      <c r="AO53" s="212">
        <f>'2.2 SK Sportuojantieji ir tr.'!AJ53+SUC1_Treneriai!AE53</f>
        <v>0</v>
      </c>
      <c r="AP53" s="212">
        <f>'2.2 SK Sportuojantieji ir tr.'!AK53+SUC1_Treneriai!AF53</f>
        <v>0</v>
      </c>
      <c r="AR53" s="190" t="str">
        <f>IF(SUC1_Treneriai!C53&gt;M53,"Klaida! Negali būti mažiau trenerių negu SUC1 formoje","")</f>
        <v/>
      </c>
    </row>
    <row r="54" spans="1:44" ht="10.5" customHeight="1">
      <c r="A54" s="40" t="s">
        <v>469</v>
      </c>
      <c r="B54" s="231" t="s">
        <v>82</v>
      </c>
      <c r="C54" s="212">
        <f>'SUC1_B. duomenys'!C74</f>
        <v>0</v>
      </c>
      <c r="D54" s="212">
        <f>'SUC1_B. duomenys'!D74</f>
        <v>0</v>
      </c>
      <c r="E54" s="212">
        <f>'SUC1_B. duomenys'!E74</f>
        <v>0</v>
      </c>
      <c r="F54" s="328">
        <f t="shared" si="0"/>
        <v>0</v>
      </c>
      <c r="G54" s="212">
        <f>'SUC1_B. duomenys'!G74</f>
        <v>0</v>
      </c>
      <c r="H54" s="212">
        <f>'2.2 SK Sportuojantieji ir tr.'!C54</f>
        <v>0</v>
      </c>
      <c r="I54" s="212">
        <f>'2.2 SK Sportuojantieji ir tr.'!D54</f>
        <v>0</v>
      </c>
      <c r="J54" s="212">
        <f>'2.2 SK Sportuojantieji ir tr.'!E54</f>
        <v>0</v>
      </c>
      <c r="K54" s="328">
        <f t="shared" si="1"/>
        <v>0</v>
      </c>
      <c r="L54" s="212">
        <f>'2.2 SK Sportuojantieji ir tr.'!G54</f>
        <v>0</v>
      </c>
      <c r="M54" s="50">
        <f>'2.2 SK Sportuojantieji ir tr.'!H54+SUC1_Treneriai!C54</f>
        <v>0</v>
      </c>
      <c r="N54" s="212">
        <f>'2.2 SK Sportuojantieji ir tr.'!I54+SUC1_Treneriai!D54</f>
        <v>0</v>
      </c>
      <c r="O54" s="36">
        <f t="shared" si="2"/>
        <v>0</v>
      </c>
      <c r="P54" s="212">
        <f>'2.2 SK Sportuojantieji ir tr.'!K54+SUC1_Treneriai!F54</f>
        <v>0</v>
      </c>
      <c r="Q54" s="212">
        <f>'2.2 SK Sportuojantieji ir tr.'!L54+SUC1_Treneriai!G54</f>
        <v>0</v>
      </c>
      <c r="R54" s="212">
        <f>'2.2 SK Sportuojantieji ir tr.'!M54+SUC1_Treneriai!H54</f>
        <v>0</v>
      </c>
      <c r="S54" s="212">
        <f>'2.2 SK Sportuojantieji ir tr.'!N54+SUC1_Treneriai!I54</f>
        <v>0</v>
      </c>
      <c r="T54" s="212">
        <f>'2.2 SK Sportuojantieji ir tr.'!O54+SUC1_Treneriai!J54</f>
        <v>0</v>
      </c>
      <c r="U54" s="212">
        <f>'2.2 SK Sportuojantieji ir tr.'!P54+SUC1_Treneriai!K54</f>
        <v>0</v>
      </c>
      <c r="V54" s="212">
        <f>'2.2 SK Sportuojantieji ir tr.'!Q54+SUC1_Treneriai!L54</f>
        <v>0</v>
      </c>
      <c r="W54" s="212">
        <f>'2.2 SK Sportuojantieji ir tr.'!R54+SUC1_Treneriai!M54</f>
        <v>0</v>
      </c>
      <c r="X54" s="212">
        <f>'2.2 SK Sportuojantieji ir tr.'!S54+SUC1_Treneriai!N54</f>
        <v>0</v>
      </c>
      <c r="Y54" s="212">
        <f>'2.2 SK Sportuojantieji ir tr.'!T54+SUC1_Treneriai!O54</f>
        <v>0</v>
      </c>
      <c r="Z54" s="212">
        <f>'2.2 SK Sportuojantieji ir tr.'!U54+SUC1_Treneriai!P54</f>
        <v>0</v>
      </c>
      <c r="AA54" s="212">
        <f>'2.2 SK Sportuojantieji ir tr.'!V54+SUC1_Treneriai!Q54</f>
        <v>0</v>
      </c>
      <c r="AB54" s="212">
        <f>'2.2 SK Sportuojantieji ir tr.'!W54+SUC1_Treneriai!R54</f>
        <v>0</v>
      </c>
      <c r="AC54" s="212">
        <f>'2.2 SK Sportuojantieji ir tr.'!X54+SUC1_Treneriai!S54</f>
        <v>0</v>
      </c>
      <c r="AD54" s="212">
        <f>'2.2 SK Sportuojantieji ir tr.'!Y54+SUC1_Treneriai!T54</f>
        <v>0</v>
      </c>
      <c r="AE54" s="212">
        <f>'2.2 SK Sportuojantieji ir tr.'!Z54+SUC1_Treneriai!U54</f>
        <v>0</v>
      </c>
      <c r="AF54" s="212">
        <f>'2.2 SK Sportuojantieji ir tr.'!AA54+SUC1_Treneriai!V54</f>
        <v>0</v>
      </c>
      <c r="AG54" s="212">
        <f>'2.2 SK Sportuojantieji ir tr.'!AB54+SUC1_Treneriai!W54</f>
        <v>0</v>
      </c>
      <c r="AH54" s="212">
        <f>'2.2 SK Sportuojantieji ir tr.'!AC54+SUC1_Treneriai!X54</f>
        <v>0</v>
      </c>
      <c r="AI54" s="212">
        <f>'2.2 SK Sportuojantieji ir tr.'!AD54+SUC1_Treneriai!Y54</f>
        <v>0</v>
      </c>
      <c r="AJ54" s="212">
        <f>'2.2 SK Sportuojantieji ir tr.'!AE54+SUC1_Treneriai!Z54</f>
        <v>0</v>
      </c>
      <c r="AK54" s="212">
        <f>'2.2 SK Sportuojantieji ir tr.'!AF54+SUC1_Treneriai!AA54</f>
        <v>0</v>
      </c>
      <c r="AL54" s="212">
        <f>'2.2 SK Sportuojantieji ir tr.'!AG54+SUC1_Treneriai!AB54</f>
        <v>0</v>
      </c>
      <c r="AM54" s="212">
        <f>'2.2 SK Sportuojantieji ir tr.'!AH54+SUC1_Treneriai!AC54</f>
        <v>0</v>
      </c>
      <c r="AN54" s="212">
        <f>'2.2 SK Sportuojantieji ir tr.'!AI54+SUC1_Treneriai!AD54</f>
        <v>0</v>
      </c>
      <c r="AO54" s="212">
        <f>'2.2 SK Sportuojantieji ir tr.'!AJ54+SUC1_Treneriai!AE54</f>
        <v>0</v>
      </c>
      <c r="AP54" s="212">
        <f>'2.2 SK Sportuojantieji ir tr.'!AK54+SUC1_Treneriai!AF54</f>
        <v>0</v>
      </c>
      <c r="AR54" s="190" t="str">
        <f>IF(SUC1_Treneriai!C54&gt;M54,"Klaida! Negali būti mažiau trenerių negu SUC1 formoje","")</f>
        <v/>
      </c>
    </row>
    <row r="55" spans="1:44" ht="10.5" customHeight="1">
      <c r="A55" s="40" t="s">
        <v>470</v>
      </c>
      <c r="B55" s="231" t="s">
        <v>83</v>
      </c>
      <c r="C55" s="212">
        <f>'SUC1_B. duomenys'!C75</f>
        <v>0</v>
      </c>
      <c r="D55" s="212">
        <f>'SUC1_B. duomenys'!D75</f>
        <v>0</v>
      </c>
      <c r="E55" s="212">
        <f>'SUC1_B. duomenys'!E75</f>
        <v>0</v>
      </c>
      <c r="F55" s="328">
        <f t="shared" si="0"/>
        <v>0</v>
      </c>
      <c r="G55" s="212">
        <f>'SUC1_B. duomenys'!G75</f>
        <v>0</v>
      </c>
      <c r="H55" s="212">
        <f>'2.2 SK Sportuojantieji ir tr.'!C55</f>
        <v>0</v>
      </c>
      <c r="I55" s="212">
        <f>'2.2 SK Sportuojantieji ir tr.'!D55</f>
        <v>0</v>
      </c>
      <c r="J55" s="212">
        <f>'2.2 SK Sportuojantieji ir tr.'!E55</f>
        <v>0</v>
      </c>
      <c r="K55" s="328">
        <f t="shared" si="1"/>
        <v>0</v>
      </c>
      <c r="L55" s="212">
        <f>'2.2 SK Sportuojantieji ir tr.'!G55</f>
        <v>0</v>
      </c>
      <c r="M55" s="50">
        <f>'2.2 SK Sportuojantieji ir tr.'!H55+SUC1_Treneriai!C55</f>
        <v>0</v>
      </c>
      <c r="N55" s="212">
        <f>'2.2 SK Sportuojantieji ir tr.'!I55+SUC1_Treneriai!D55</f>
        <v>0</v>
      </c>
      <c r="O55" s="36">
        <f t="shared" si="2"/>
        <v>0</v>
      </c>
      <c r="P55" s="212">
        <f>'2.2 SK Sportuojantieji ir tr.'!K55+SUC1_Treneriai!F55</f>
        <v>0</v>
      </c>
      <c r="Q55" s="212">
        <f>'2.2 SK Sportuojantieji ir tr.'!L55+SUC1_Treneriai!G55</f>
        <v>0</v>
      </c>
      <c r="R55" s="212">
        <f>'2.2 SK Sportuojantieji ir tr.'!M55+SUC1_Treneriai!H55</f>
        <v>0</v>
      </c>
      <c r="S55" s="212">
        <f>'2.2 SK Sportuojantieji ir tr.'!N55+SUC1_Treneriai!I55</f>
        <v>0</v>
      </c>
      <c r="T55" s="212">
        <f>'2.2 SK Sportuojantieji ir tr.'!O55+SUC1_Treneriai!J55</f>
        <v>0</v>
      </c>
      <c r="U55" s="212">
        <f>'2.2 SK Sportuojantieji ir tr.'!P55+SUC1_Treneriai!K55</f>
        <v>0</v>
      </c>
      <c r="V55" s="212">
        <f>'2.2 SK Sportuojantieji ir tr.'!Q55+SUC1_Treneriai!L55</f>
        <v>0</v>
      </c>
      <c r="W55" s="212">
        <f>'2.2 SK Sportuojantieji ir tr.'!R55+SUC1_Treneriai!M55</f>
        <v>0</v>
      </c>
      <c r="X55" s="212">
        <f>'2.2 SK Sportuojantieji ir tr.'!S55+SUC1_Treneriai!N55</f>
        <v>0</v>
      </c>
      <c r="Y55" s="212">
        <f>'2.2 SK Sportuojantieji ir tr.'!T55+SUC1_Treneriai!O55</f>
        <v>0</v>
      </c>
      <c r="Z55" s="212">
        <f>'2.2 SK Sportuojantieji ir tr.'!U55+SUC1_Treneriai!P55</f>
        <v>0</v>
      </c>
      <c r="AA55" s="212">
        <f>'2.2 SK Sportuojantieji ir tr.'!V55+SUC1_Treneriai!Q55</f>
        <v>0</v>
      </c>
      <c r="AB55" s="212">
        <f>'2.2 SK Sportuojantieji ir tr.'!W55+SUC1_Treneriai!R55</f>
        <v>0</v>
      </c>
      <c r="AC55" s="212">
        <f>'2.2 SK Sportuojantieji ir tr.'!X55+SUC1_Treneriai!S55</f>
        <v>0</v>
      </c>
      <c r="AD55" s="212">
        <f>'2.2 SK Sportuojantieji ir tr.'!Y55+SUC1_Treneriai!T55</f>
        <v>0</v>
      </c>
      <c r="AE55" s="212">
        <f>'2.2 SK Sportuojantieji ir tr.'!Z55+SUC1_Treneriai!U55</f>
        <v>0</v>
      </c>
      <c r="AF55" s="212">
        <f>'2.2 SK Sportuojantieji ir tr.'!AA55+SUC1_Treneriai!V55</f>
        <v>0</v>
      </c>
      <c r="AG55" s="212">
        <f>'2.2 SK Sportuojantieji ir tr.'!AB55+SUC1_Treneriai!W55</f>
        <v>0</v>
      </c>
      <c r="AH55" s="212">
        <f>'2.2 SK Sportuojantieji ir tr.'!AC55+SUC1_Treneriai!X55</f>
        <v>0</v>
      </c>
      <c r="AI55" s="212">
        <f>'2.2 SK Sportuojantieji ir tr.'!AD55+SUC1_Treneriai!Y55</f>
        <v>0</v>
      </c>
      <c r="AJ55" s="212">
        <f>'2.2 SK Sportuojantieji ir tr.'!AE55+SUC1_Treneriai!Z55</f>
        <v>0</v>
      </c>
      <c r="AK55" s="212">
        <f>'2.2 SK Sportuojantieji ir tr.'!AF55+SUC1_Treneriai!AA55</f>
        <v>0</v>
      </c>
      <c r="AL55" s="212">
        <f>'2.2 SK Sportuojantieji ir tr.'!AG55+SUC1_Treneriai!AB55</f>
        <v>0</v>
      </c>
      <c r="AM55" s="212">
        <f>'2.2 SK Sportuojantieji ir tr.'!AH55+SUC1_Treneriai!AC55</f>
        <v>0</v>
      </c>
      <c r="AN55" s="212">
        <f>'2.2 SK Sportuojantieji ir tr.'!AI55+SUC1_Treneriai!AD55</f>
        <v>0</v>
      </c>
      <c r="AO55" s="212">
        <f>'2.2 SK Sportuojantieji ir tr.'!AJ55+SUC1_Treneriai!AE55</f>
        <v>0</v>
      </c>
      <c r="AP55" s="212">
        <f>'2.2 SK Sportuojantieji ir tr.'!AK55+SUC1_Treneriai!AF55</f>
        <v>0</v>
      </c>
      <c r="AR55" s="190" t="str">
        <f>IF(SUC1_Treneriai!C55&gt;M55,"Klaida! Negali būti mažiau trenerių negu SUC1 formoje","")</f>
        <v/>
      </c>
    </row>
    <row r="56" spans="1:44" ht="10.5" customHeight="1">
      <c r="A56" s="40" t="s">
        <v>471</v>
      </c>
      <c r="B56" s="231" t="s">
        <v>84</v>
      </c>
      <c r="C56" s="212">
        <f>'SUC1_B. duomenys'!C76</f>
        <v>45</v>
      </c>
      <c r="D56" s="212">
        <f>'SUC1_B. duomenys'!D76</f>
        <v>11</v>
      </c>
      <c r="E56" s="212">
        <f>'SUC1_B. duomenys'!E76</f>
        <v>0</v>
      </c>
      <c r="F56" s="328">
        <f t="shared" si="0"/>
        <v>56</v>
      </c>
      <c r="G56" s="212">
        <f>'SUC1_B. duomenys'!G76</f>
        <v>12</v>
      </c>
      <c r="H56" s="212">
        <f>'2.2 SK Sportuojantieji ir tr.'!C56</f>
        <v>50</v>
      </c>
      <c r="I56" s="212">
        <f>'2.2 SK Sportuojantieji ir tr.'!D56</f>
        <v>30</v>
      </c>
      <c r="J56" s="212">
        <f>'2.2 SK Sportuojantieji ir tr.'!E56</f>
        <v>18</v>
      </c>
      <c r="K56" s="328">
        <f t="shared" si="1"/>
        <v>98</v>
      </c>
      <c r="L56" s="212">
        <f>'2.2 SK Sportuojantieji ir tr.'!G56</f>
        <v>30</v>
      </c>
      <c r="M56" s="50">
        <f>'2.2 SK Sportuojantieji ir tr.'!H56+SUC1_Treneriai!C56</f>
        <v>5</v>
      </c>
      <c r="N56" s="212">
        <f>'2.2 SK Sportuojantieji ir tr.'!I56+SUC1_Treneriai!D56</f>
        <v>0</v>
      </c>
      <c r="O56" s="36">
        <f t="shared" si="2"/>
        <v>0</v>
      </c>
      <c r="P56" s="212">
        <f>'2.2 SK Sportuojantieji ir tr.'!K56+SUC1_Treneriai!F56</f>
        <v>0</v>
      </c>
      <c r="Q56" s="212">
        <f>'2.2 SK Sportuojantieji ir tr.'!L56+SUC1_Treneriai!G56</f>
        <v>0</v>
      </c>
      <c r="R56" s="212">
        <f>'2.2 SK Sportuojantieji ir tr.'!M56+SUC1_Treneriai!H56</f>
        <v>1</v>
      </c>
      <c r="S56" s="212">
        <f>'2.2 SK Sportuojantieji ir tr.'!N56+SUC1_Treneriai!I56</f>
        <v>3</v>
      </c>
      <c r="T56" s="212">
        <f>'2.2 SK Sportuojantieji ir tr.'!O56+SUC1_Treneriai!J56</f>
        <v>1</v>
      </c>
      <c r="U56" s="212">
        <f>'2.2 SK Sportuojantieji ir tr.'!P56+SUC1_Treneriai!K56</f>
        <v>0</v>
      </c>
      <c r="V56" s="212">
        <f>'2.2 SK Sportuojantieji ir tr.'!Q56+SUC1_Treneriai!L56</f>
        <v>5</v>
      </c>
      <c r="W56" s="212">
        <f>'2.2 SK Sportuojantieji ir tr.'!R56+SUC1_Treneriai!M56</f>
        <v>0</v>
      </c>
      <c r="X56" s="212">
        <f>'2.2 SK Sportuojantieji ir tr.'!S56+SUC1_Treneriai!N56</f>
        <v>0</v>
      </c>
      <c r="Y56" s="212">
        <f>'2.2 SK Sportuojantieji ir tr.'!T56+SUC1_Treneriai!O56</f>
        <v>0</v>
      </c>
      <c r="Z56" s="212">
        <f>'2.2 SK Sportuojantieji ir tr.'!U56+SUC1_Treneriai!P56</f>
        <v>0</v>
      </c>
      <c r="AA56" s="212">
        <f>'2.2 SK Sportuojantieji ir tr.'!V56+SUC1_Treneriai!Q56</f>
        <v>0</v>
      </c>
      <c r="AB56" s="212">
        <f>'2.2 SK Sportuojantieji ir tr.'!W56+SUC1_Treneriai!R56</f>
        <v>0</v>
      </c>
      <c r="AC56" s="212">
        <f>'2.2 SK Sportuojantieji ir tr.'!X56+SUC1_Treneriai!S56</f>
        <v>0</v>
      </c>
      <c r="AD56" s="212">
        <f>'2.2 SK Sportuojantieji ir tr.'!Y56+SUC1_Treneriai!T56</f>
        <v>0</v>
      </c>
      <c r="AE56" s="212">
        <f>'2.2 SK Sportuojantieji ir tr.'!Z56+SUC1_Treneriai!U56</f>
        <v>0</v>
      </c>
      <c r="AF56" s="212">
        <f>'2.2 SK Sportuojantieji ir tr.'!AA56+SUC1_Treneriai!V56</f>
        <v>0</v>
      </c>
      <c r="AG56" s="212">
        <f>'2.2 SK Sportuojantieji ir tr.'!AB56+SUC1_Treneriai!W56</f>
        <v>0</v>
      </c>
      <c r="AH56" s="212">
        <f>'2.2 SK Sportuojantieji ir tr.'!AC56+SUC1_Treneriai!X56</f>
        <v>0</v>
      </c>
      <c r="AI56" s="212">
        <f>'2.2 SK Sportuojantieji ir tr.'!AD56+SUC1_Treneriai!Y56</f>
        <v>0</v>
      </c>
      <c r="AJ56" s="212">
        <f>'2.2 SK Sportuojantieji ir tr.'!AE56+SUC1_Treneriai!Z56</f>
        <v>0</v>
      </c>
      <c r="AK56" s="212">
        <f>'2.2 SK Sportuojantieji ir tr.'!AF56+SUC1_Treneriai!AA56</f>
        <v>0</v>
      </c>
      <c r="AL56" s="212">
        <f>'2.2 SK Sportuojantieji ir tr.'!AG56+SUC1_Treneriai!AB56</f>
        <v>0</v>
      </c>
      <c r="AM56" s="212">
        <f>'2.2 SK Sportuojantieji ir tr.'!AH56+SUC1_Treneriai!AC56</f>
        <v>0</v>
      </c>
      <c r="AN56" s="212">
        <f>'2.2 SK Sportuojantieji ir tr.'!AI56+SUC1_Treneriai!AD56</f>
        <v>0</v>
      </c>
      <c r="AO56" s="212">
        <f>'2.2 SK Sportuojantieji ir tr.'!AJ56+SUC1_Treneriai!AE56</f>
        <v>0</v>
      </c>
      <c r="AP56" s="212">
        <f>'2.2 SK Sportuojantieji ir tr.'!AK56+SUC1_Treneriai!AF56</f>
        <v>1</v>
      </c>
      <c r="AR56" s="190" t="str">
        <f>IF(SUC1_Treneriai!C56&gt;M56,"Klaida! Negali būti mažiau trenerių negu SUC1 formoje","")</f>
        <v/>
      </c>
    </row>
    <row r="57" spans="1:44" ht="10.5" customHeight="1">
      <c r="A57" s="40" t="s">
        <v>472</v>
      </c>
      <c r="B57" s="231" t="s">
        <v>85</v>
      </c>
      <c r="C57" s="212">
        <f>'SUC1_B. duomenys'!C77</f>
        <v>0</v>
      </c>
      <c r="D57" s="212">
        <f>'SUC1_B. duomenys'!D77</f>
        <v>0</v>
      </c>
      <c r="E57" s="212">
        <f>'SUC1_B. duomenys'!E77</f>
        <v>0</v>
      </c>
      <c r="F57" s="328">
        <f t="shared" si="0"/>
        <v>0</v>
      </c>
      <c r="G57" s="212">
        <f>'SUC1_B. duomenys'!G77</f>
        <v>0</v>
      </c>
      <c r="H57" s="212">
        <f>'2.2 SK Sportuojantieji ir tr.'!C57</f>
        <v>3</v>
      </c>
      <c r="I57" s="212">
        <f>'2.2 SK Sportuojantieji ir tr.'!D57</f>
        <v>0</v>
      </c>
      <c r="J57" s="212">
        <f>'2.2 SK Sportuojantieji ir tr.'!E57</f>
        <v>16</v>
      </c>
      <c r="K57" s="328">
        <f t="shared" si="1"/>
        <v>19</v>
      </c>
      <c r="L57" s="212">
        <f>'2.2 SK Sportuojantieji ir tr.'!G57</f>
        <v>2</v>
      </c>
      <c r="M57" s="50">
        <f>'2.2 SK Sportuojantieji ir tr.'!H57+SUC1_Treneriai!C57</f>
        <v>0</v>
      </c>
      <c r="N57" s="212">
        <f>'2.2 SK Sportuojantieji ir tr.'!I57+SUC1_Treneriai!D57</f>
        <v>0</v>
      </c>
      <c r="O57" s="36">
        <f t="shared" si="2"/>
        <v>0</v>
      </c>
      <c r="P57" s="212">
        <f>'2.2 SK Sportuojantieji ir tr.'!K57+SUC1_Treneriai!F57</f>
        <v>0</v>
      </c>
      <c r="Q57" s="212">
        <f>'2.2 SK Sportuojantieji ir tr.'!L57+SUC1_Treneriai!G57</f>
        <v>0</v>
      </c>
      <c r="R57" s="212">
        <f>'2.2 SK Sportuojantieji ir tr.'!M57+SUC1_Treneriai!H57</f>
        <v>0</v>
      </c>
      <c r="S57" s="212">
        <f>'2.2 SK Sportuojantieji ir tr.'!N57+SUC1_Treneriai!I57</f>
        <v>0</v>
      </c>
      <c r="T57" s="212">
        <f>'2.2 SK Sportuojantieji ir tr.'!O57+SUC1_Treneriai!J57</f>
        <v>0</v>
      </c>
      <c r="U57" s="212">
        <f>'2.2 SK Sportuojantieji ir tr.'!P57+SUC1_Treneriai!K57</f>
        <v>0</v>
      </c>
      <c r="V57" s="212">
        <f>'2.2 SK Sportuojantieji ir tr.'!Q57+SUC1_Treneriai!L57</f>
        <v>0</v>
      </c>
      <c r="W57" s="212">
        <f>'2.2 SK Sportuojantieji ir tr.'!R57+SUC1_Treneriai!M57</f>
        <v>0</v>
      </c>
      <c r="X57" s="212">
        <f>'2.2 SK Sportuojantieji ir tr.'!S57+SUC1_Treneriai!N57</f>
        <v>0</v>
      </c>
      <c r="Y57" s="212">
        <f>'2.2 SK Sportuojantieji ir tr.'!T57+SUC1_Treneriai!O57</f>
        <v>0</v>
      </c>
      <c r="Z57" s="212">
        <f>'2.2 SK Sportuojantieji ir tr.'!U57+SUC1_Treneriai!P57</f>
        <v>0</v>
      </c>
      <c r="AA57" s="212">
        <f>'2.2 SK Sportuojantieji ir tr.'!V57+SUC1_Treneriai!Q57</f>
        <v>0</v>
      </c>
      <c r="AB57" s="212">
        <f>'2.2 SK Sportuojantieji ir tr.'!W57+SUC1_Treneriai!R57</f>
        <v>0</v>
      </c>
      <c r="AC57" s="212">
        <f>'2.2 SK Sportuojantieji ir tr.'!X57+SUC1_Treneriai!S57</f>
        <v>0</v>
      </c>
      <c r="AD57" s="212">
        <f>'2.2 SK Sportuojantieji ir tr.'!Y57+SUC1_Treneriai!T57</f>
        <v>0</v>
      </c>
      <c r="AE57" s="212">
        <f>'2.2 SK Sportuojantieji ir tr.'!Z57+SUC1_Treneriai!U57</f>
        <v>0</v>
      </c>
      <c r="AF57" s="212">
        <f>'2.2 SK Sportuojantieji ir tr.'!AA57+SUC1_Treneriai!V57</f>
        <v>0</v>
      </c>
      <c r="AG57" s="212">
        <f>'2.2 SK Sportuojantieji ir tr.'!AB57+SUC1_Treneriai!W57</f>
        <v>0</v>
      </c>
      <c r="AH57" s="212">
        <f>'2.2 SK Sportuojantieji ir tr.'!AC57+SUC1_Treneriai!X57</f>
        <v>0</v>
      </c>
      <c r="AI57" s="212">
        <f>'2.2 SK Sportuojantieji ir tr.'!AD57+SUC1_Treneriai!Y57</f>
        <v>0</v>
      </c>
      <c r="AJ57" s="212">
        <f>'2.2 SK Sportuojantieji ir tr.'!AE57+SUC1_Treneriai!Z57</f>
        <v>0</v>
      </c>
      <c r="AK57" s="212">
        <f>'2.2 SK Sportuojantieji ir tr.'!AF57+SUC1_Treneriai!AA57</f>
        <v>0</v>
      </c>
      <c r="AL57" s="212">
        <f>'2.2 SK Sportuojantieji ir tr.'!AG57+SUC1_Treneriai!AB57</f>
        <v>0</v>
      </c>
      <c r="AM57" s="212">
        <f>'2.2 SK Sportuojantieji ir tr.'!AH57+SUC1_Treneriai!AC57</f>
        <v>0</v>
      </c>
      <c r="AN57" s="212">
        <f>'2.2 SK Sportuojantieji ir tr.'!AI57+SUC1_Treneriai!AD57</f>
        <v>0</v>
      </c>
      <c r="AO57" s="212">
        <f>'2.2 SK Sportuojantieji ir tr.'!AJ57+SUC1_Treneriai!AE57</f>
        <v>0</v>
      </c>
      <c r="AP57" s="212">
        <f>'2.2 SK Sportuojantieji ir tr.'!AK57+SUC1_Treneriai!AF57</f>
        <v>0</v>
      </c>
      <c r="AR57" s="190" t="str">
        <f>IF(SUC1_Treneriai!C57&gt;M57,"Klaida! Negali būti mažiau trenerių negu SUC1 formoje","")</f>
        <v/>
      </c>
    </row>
    <row r="58" spans="1:44" ht="10.5" customHeight="1">
      <c r="A58" s="40" t="s">
        <v>473</v>
      </c>
      <c r="B58" s="231" t="s">
        <v>86</v>
      </c>
      <c r="C58" s="212">
        <f>'SUC1_B. duomenys'!C78</f>
        <v>0</v>
      </c>
      <c r="D58" s="212">
        <f>'SUC1_B. duomenys'!D78</f>
        <v>0</v>
      </c>
      <c r="E58" s="212">
        <f>'SUC1_B. duomenys'!E78</f>
        <v>0</v>
      </c>
      <c r="F58" s="328">
        <f t="shared" si="0"/>
        <v>0</v>
      </c>
      <c r="G58" s="212">
        <f>'SUC1_B. duomenys'!G78</f>
        <v>0</v>
      </c>
      <c r="H58" s="212">
        <f>'2.2 SK Sportuojantieji ir tr.'!C58</f>
        <v>0</v>
      </c>
      <c r="I58" s="212">
        <f>'2.2 SK Sportuojantieji ir tr.'!D58</f>
        <v>0</v>
      </c>
      <c r="J58" s="212">
        <f>'2.2 SK Sportuojantieji ir tr.'!E58</f>
        <v>0</v>
      </c>
      <c r="K58" s="328">
        <f t="shared" si="1"/>
        <v>0</v>
      </c>
      <c r="L58" s="212">
        <f>'2.2 SK Sportuojantieji ir tr.'!G58</f>
        <v>0</v>
      </c>
      <c r="M58" s="50">
        <f>'2.2 SK Sportuojantieji ir tr.'!H58+SUC1_Treneriai!C58</f>
        <v>0</v>
      </c>
      <c r="N58" s="212">
        <f>'2.2 SK Sportuojantieji ir tr.'!I58+SUC1_Treneriai!D58</f>
        <v>0</v>
      </c>
      <c r="O58" s="36">
        <f t="shared" si="2"/>
        <v>0</v>
      </c>
      <c r="P58" s="212">
        <f>'2.2 SK Sportuojantieji ir tr.'!K58+SUC1_Treneriai!F58</f>
        <v>0</v>
      </c>
      <c r="Q58" s="212">
        <f>'2.2 SK Sportuojantieji ir tr.'!L58+SUC1_Treneriai!G58</f>
        <v>0</v>
      </c>
      <c r="R58" s="212">
        <f>'2.2 SK Sportuojantieji ir tr.'!M58+SUC1_Treneriai!H58</f>
        <v>0</v>
      </c>
      <c r="S58" s="212">
        <f>'2.2 SK Sportuojantieji ir tr.'!N58+SUC1_Treneriai!I58</f>
        <v>0</v>
      </c>
      <c r="T58" s="212">
        <f>'2.2 SK Sportuojantieji ir tr.'!O58+SUC1_Treneriai!J58</f>
        <v>0</v>
      </c>
      <c r="U58" s="212">
        <f>'2.2 SK Sportuojantieji ir tr.'!P58+SUC1_Treneriai!K58</f>
        <v>0</v>
      </c>
      <c r="V58" s="212">
        <f>'2.2 SK Sportuojantieji ir tr.'!Q58+SUC1_Treneriai!L58</f>
        <v>0</v>
      </c>
      <c r="W58" s="212">
        <f>'2.2 SK Sportuojantieji ir tr.'!R58+SUC1_Treneriai!M58</f>
        <v>0</v>
      </c>
      <c r="X58" s="212">
        <f>'2.2 SK Sportuojantieji ir tr.'!S58+SUC1_Treneriai!N58</f>
        <v>0</v>
      </c>
      <c r="Y58" s="212">
        <f>'2.2 SK Sportuojantieji ir tr.'!T58+SUC1_Treneriai!O58</f>
        <v>0</v>
      </c>
      <c r="Z58" s="212">
        <f>'2.2 SK Sportuojantieji ir tr.'!U58+SUC1_Treneriai!P58</f>
        <v>0</v>
      </c>
      <c r="AA58" s="212">
        <f>'2.2 SK Sportuojantieji ir tr.'!V58+SUC1_Treneriai!Q58</f>
        <v>0</v>
      </c>
      <c r="AB58" s="212">
        <f>'2.2 SK Sportuojantieji ir tr.'!W58+SUC1_Treneriai!R58</f>
        <v>0</v>
      </c>
      <c r="AC58" s="212">
        <f>'2.2 SK Sportuojantieji ir tr.'!X58+SUC1_Treneriai!S58</f>
        <v>0</v>
      </c>
      <c r="AD58" s="212">
        <f>'2.2 SK Sportuojantieji ir tr.'!Y58+SUC1_Treneriai!T58</f>
        <v>0</v>
      </c>
      <c r="AE58" s="212">
        <f>'2.2 SK Sportuojantieji ir tr.'!Z58+SUC1_Treneriai!U58</f>
        <v>0</v>
      </c>
      <c r="AF58" s="212">
        <f>'2.2 SK Sportuojantieji ir tr.'!AA58+SUC1_Treneriai!V58</f>
        <v>0</v>
      </c>
      <c r="AG58" s="212">
        <f>'2.2 SK Sportuojantieji ir tr.'!AB58+SUC1_Treneriai!W58</f>
        <v>0</v>
      </c>
      <c r="AH58" s="212">
        <f>'2.2 SK Sportuojantieji ir tr.'!AC58+SUC1_Treneriai!X58</f>
        <v>0</v>
      </c>
      <c r="AI58" s="212">
        <f>'2.2 SK Sportuojantieji ir tr.'!AD58+SUC1_Treneriai!Y58</f>
        <v>0</v>
      </c>
      <c r="AJ58" s="212">
        <f>'2.2 SK Sportuojantieji ir tr.'!AE58+SUC1_Treneriai!Z58</f>
        <v>0</v>
      </c>
      <c r="AK58" s="212">
        <f>'2.2 SK Sportuojantieji ir tr.'!AF58+SUC1_Treneriai!AA58</f>
        <v>0</v>
      </c>
      <c r="AL58" s="212">
        <f>'2.2 SK Sportuojantieji ir tr.'!AG58+SUC1_Treneriai!AB58</f>
        <v>0</v>
      </c>
      <c r="AM58" s="212">
        <f>'2.2 SK Sportuojantieji ir tr.'!AH58+SUC1_Treneriai!AC58</f>
        <v>0</v>
      </c>
      <c r="AN58" s="212">
        <f>'2.2 SK Sportuojantieji ir tr.'!AI58+SUC1_Treneriai!AD58</f>
        <v>0</v>
      </c>
      <c r="AO58" s="212">
        <f>'2.2 SK Sportuojantieji ir tr.'!AJ58+SUC1_Treneriai!AE58</f>
        <v>0</v>
      </c>
      <c r="AP58" s="212">
        <f>'2.2 SK Sportuojantieji ir tr.'!AK58+SUC1_Treneriai!AF58</f>
        <v>0</v>
      </c>
      <c r="AR58" s="190" t="str">
        <f>IF(SUC1_Treneriai!C58&gt;M58,"Klaida! Negali būti mažiau trenerių negu SUC1 formoje","")</f>
        <v/>
      </c>
    </row>
    <row r="59" spans="1:44" ht="10.5" customHeight="1">
      <c r="A59" s="40" t="s">
        <v>474</v>
      </c>
      <c r="B59" s="231" t="s">
        <v>87</v>
      </c>
      <c r="C59" s="212">
        <f>'SUC1_B. duomenys'!C79</f>
        <v>0</v>
      </c>
      <c r="D59" s="212">
        <f>'SUC1_B. duomenys'!D79</f>
        <v>0</v>
      </c>
      <c r="E59" s="212">
        <f>'SUC1_B. duomenys'!E79</f>
        <v>0</v>
      </c>
      <c r="F59" s="328">
        <f t="shared" si="0"/>
        <v>0</v>
      </c>
      <c r="G59" s="212">
        <f>'SUC1_B. duomenys'!G79</f>
        <v>0</v>
      </c>
      <c r="H59" s="212">
        <f>'2.2 SK Sportuojantieji ir tr.'!C59</f>
        <v>0</v>
      </c>
      <c r="I59" s="212">
        <f>'2.2 SK Sportuojantieji ir tr.'!D59</f>
        <v>0</v>
      </c>
      <c r="J59" s="212">
        <f>'2.2 SK Sportuojantieji ir tr.'!E59</f>
        <v>0</v>
      </c>
      <c r="K59" s="328">
        <f t="shared" si="1"/>
        <v>0</v>
      </c>
      <c r="L59" s="212">
        <f>'2.2 SK Sportuojantieji ir tr.'!G59</f>
        <v>0</v>
      </c>
      <c r="M59" s="50">
        <f>'2.2 SK Sportuojantieji ir tr.'!H59+SUC1_Treneriai!C59</f>
        <v>0</v>
      </c>
      <c r="N59" s="212">
        <f>'2.2 SK Sportuojantieji ir tr.'!I59+SUC1_Treneriai!D59</f>
        <v>0</v>
      </c>
      <c r="O59" s="36">
        <f t="shared" si="2"/>
        <v>0</v>
      </c>
      <c r="P59" s="212">
        <f>'2.2 SK Sportuojantieji ir tr.'!K59+SUC1_Treneriai!F59</f>
        <v>0</v>
      </c>
      <c r="Q59" s="212">
        <f>'2.2 SK Sportuojantieji ir tr.'!L59+SUC1_Treneriai!G59</f>
        <v>0</v>
      </c>
      <c r="R59" s="212">
        <f>'2.2 SK Sportuojantieji ir tr.'!M59+SUC1_Treneriai!H59</f>
        <v>0</v>
      </c>
      <c r="S59" s="212">
        <f>'2.2 SK Sportuojantieji ir tr.'!N59+SUC1_Treneriai!I59</f>
        <v>0</v>
      </c>
      <c r="T59" s="212">
        <f>'2.2 SK Sportuojantieji ir tr.'!O59+SUC1_Treneriai!J59</f>
        <v>0</v>
      </c>
      <c r="U59" s="212">
        <f>'2.2 SK Sportuojantieji ir tr.'!P59+SUC1_Treneriai!K59</f>
        <v>0</v>
      </c>
      <c r="V59" s="212">
        <f>'2.2 SK Sportuojantieji ir tr.'!Q59+SUC1_Treneriai!L59</f>
        <v>0</v>
      </c>
      <c r="W59" s="212">
        <f>'2.2 SK Sportuojantieji ir tr.'!R59+SUC1_Treneriai!M59</f>
        <v>0</v>
      </c>
      <c r="X59" s="212">
        <f>'2.2 SK Sportuojantieji ir tr.'!S59+SUC1_Treneriai!N59</f>
        <v>0</v>
      </c>
      <c r="Y59" s="212">
        <f>'2.2 SK Sportuojantieji ir tr.'!T59+SUC1_Treneriai!O59</f>
        <v>0</v>
      </c>
      <c r="Z59" s="212">
        <f>'2.2 SK Sportuojantieji ir tr.'!U59+SUC1_Treneriai!P59</f>
        <v>0</v>
      </c>
      <c r="AA59" s="212">
        <f>'2.2 SK Sportuojantieji ir tr.'!V59+SUC1_Treneriai!Q59</f>
        <v>0</v>
      </c>
      <c r="AB59" s="212">
        <f>'2.2 SK Sportuojantieji ir tr.'!W59+SUC1_Treneriai!R59</f>
        <v>0</v>
      </c>
      <c r="AC59" s="212">
        <f>'2.2 SK Sportuojantieji ir tr.'!X59+SUC1_Treneriai!S59</f>
        <v>0</v>
      </c>
      <c r="AD59" s="212">
        <f>'2.2 SK Sportuojantieji ir tr.'!Y59+SUC1_Treneriai!T59</f>
        <v>0</v>
      </c>
      <c r="AE59" s="212">
        <f>'2.2 SK Sportuojantieji ir tr.'!Z59+SUC1_Treneriai!U59</f>
        <v>0</v>
      </c>
      <c r="AF59" s="212">
        <f>'2.2 SK Sportuojantieji ir tr.'!AA59+SUC1_Treneriai!V59</f>
        <v>0</v>
      </c>
      <c r="AG59" s="212">
        <f>'2.2 SK Sportuojantieji ir tr.'!AB59+SUC1_Treneriai!W59</f>
        <v>0</v>
      </c>
      <c r="AH59" s="212">
        <f>'2.2 SK Sportuojantieji ir tr.'!AC59+SUC1_Treneriai!X59</f>
        <v>0</v>
      </c>
      <c r="AI59" s="212">
        <f>'2.2 SK Sportuojantieji ir tr.'!AD59+SUC1_Treneriai!Y59</f>
        <v>0</v>
      </c>
      <c r="AJ59" s="212">
        <f>'2.2 SK Sportuojantieji ir tr.'!AE59+SUC1_Treneriai!Z59</f>
        <v>0</v>
      </c>
      <c r="AK59" s="212">
        <f>'2.2 SK Sportuojantieji ir tr.'!AF59+SUC1_Treneriai!AA59</f>
        <v>0</v>
      </c>
      <c r="AL59" s="212">
        <f>'2.2 SK Sportuojantieji ir tr.'!AG59+SUC1_Treneriai!AB59</f>
        <v>0</v>
      </c>
      <c r="AM59" s="212">
        <f>'2.2 SK Sportuojantieji ir tr.'!AH59+SUC1_Treneriai!AC59</f>
        <v>0</v>
      </c>
      <c r="AN59" s="212">
        <f>'2.2 SK Sportuojantieji ir tr.'!AI59+SUC1_Treneriai!AD59</f>
        <v>0</v>
      </c>
      <c r="AO59" s="212">
        <f>'2.2 SK Sportuojantieji ir tr.'!AJ59+SUC1_Treneriai!AE59</f>
        <v>0</v>
      </c>
      <c r="AP59" s="212">
        <f>'2.2 SK Sportuojantieji ir tr.'!AK59+SUC1_Treneriai!AF59</f>
        <v>0</v>
      </c>
      <c r="AR59" s="190" t="str">
        <f>IF(SUC1_Treneriai!C59&gt;M59,"Klaida! Negali būti mažiau trenerių negu SUC1 formoje","")</f>
        <v/>
      </c>
    </row>
    <row r="60" spans="1:44" ht="10.5" customHeight="1">
      <c r="A60" s="40" t="s">
        <v>475</v>
      </c>
      <c r="B60" s="231" t="s">
        <v>88</v>
      </c>
      <c r="C60" s="212">
        <f>'SUC1_B. duomenys'!C80</f>
        <v>3</v>
      </c>
      <c r="D60" s="212">
        <f>'SUC1_B. duomenys'!D80</f>
        <v>3</v>
      </c>
      <c r="E60" s="212">
        <f>'SUC1_B. duomenys'!E80</f>
        <v>0</v>
      </c>
      <c r="F60" s="328">
        <f t="shared" si="0"/>
        <v>6</v>
      </c>
      <c r="G60" s="212">
        <f>'SUC1_B. duomenys'!G80</f>
        <v>2</v>
      </c>
      <c r="H60" s="212">
        <f>'2.2 SK Sportuojantieji ir tr.'!C60</f>
        <v>150</v>
      </c>
      <c r="I60" s="212">
        <f>'2.2 SK Sportuojantieji ir tr.'!D60</f>
        <v>25</v>
      </c>
      <c r="J60" s="212">
        <f>'2.2 SK Sportuojantieji ir tr.'!E60</f>
        <v>15</v>
      </c>
      <c r="K60" s="328">
        <f t="shared" si="1"/>
        <v>190</v>
      </c>
      <c r="L60" s="212">
        <f>'2.2 SK Sportuojantieji ir tr.'!G60</f>
        <v>50</v>
      </c>
      <c r="M60" s="50">
        <f>'2.2 SK Sportuojantieji ir tr.'!H60+SUC1_Treneriai!C60</f>
        <v>6</v>
      </c>
      <c r="N60" s="212">
        <f>'2.2 SK Sportuojantieji ir tr.'!I60+SUC1_Treneriai!D60</f>
        <v>1</v>
      </c>
      <c r="O60" s="36">
        <f t="shared" si="2"/>
        <v>4</v>
      </c>
      <c r="P60" s="212">
        <f>'2.2 SK Sportuojantieji ir tr.'!K60+SUC1_Treneriai!F60</f>
        <v>0</v>
      </c>
      <c r="Q60" s="212">
        <f>'2.2 SK Sportuojantieji ir tr.'!L60+SUC1_Treneriai!G60</f>
        <v>0</v>
      </c>
      <c r="R60" s="212">
        <f>'2.2 SK Sportuojantieji ir tr.'!M60+SUC1_Treneriai!H60</f>
        <v>2</v>
      </c>
      <c r="S60" s="212">
        <f>'2.2 SK Sportuojantieji ir tr.'!N60+SUC1_Treneriai!I60</f>
        <v>0</v>
      </c>
      <c r="T60" s="212">
        <f>'2.2 SK Sportuojantieji ir tr.'!O60+SUC1_Treneriai!J60</f>
        <v>0</v>
      </c>
      <c r="U60" s="212">
        <f>'2.2 SK Sportuojantieji ir tr.'!P60+SUC1_Treneriai!K60</f>
        <v>0</v>
      </c>
      <c r="V60" s="212">
        <f>'2.2 SK Sportuojantieji ir tr.'!Q60+SUC1_Treneriai!L60</f>
        <v>1</v>
      </c>
      <c r="W60" s="212">
        <f>'2.2 SK Sportuojantieji ir tr.'!R60+SUC1_Treneriai!M60</f>
        <v>2</v>
      </c>
      <c r="X60" s="212">
        <f>'2.2 SK Sportuojantieji ir tr.'!S60+SUC1_Treneriai!N60</f>
        <v>3</v>
      </c>
      <c r="Y60" s="212">
        <f>'2.2 SK Sportuojantieji ir tr.'!T60+SUC1_Treneriai!O60</f>
        <v>0</v>
      </c>
      <c r="Z60" s="212">
        <f>'2.2 SK Sportuojantieji ir tr.'!U60+SUC1_Treneriai!P60</f>
        <v>0</v>
      </c>
      <c r="AA60" s="212">
        <f>'2.2 SK Sportuojantieji ir tr.'!V60+SUC1_Treneriai!Q60</f>
        <v>0</v>
      </c>
      <c r="AB60" s="212">
        <f>'2.2 SK Sportuojantieji ir tr.'!W60+SUC1_Treneriai!R60</f>
        <v>0</v>
      </c>
      <c r="AC60" s="212">
        <f>'2.2 SK Sportuojantieji ir tr.'!X60+SUC1_Treneriai!S60</f>
        <v>0</v>
      </c>
      <c r="AD60" s="212">
        <f>'2.2 SK Sportuojantieji ir tr.'!Y60+SUC1_Treneriai!T60</f>
        <v>0</v>
      </c>
      <c r="AE60" s="212">
        <f>'2.2 SK Sportuojantieji ir tr.'!Z60+SUC1_Treneriai!U60</f>
        <v>0</v>
      </c>
      <c r="AF60" s="212">
        <f>'2.2 SK Sportuojantieji ir tr.'!AA60+SUC1_Treneriai!V60</f>
        <v>0</v>
      </c>
      <c r="AG60" s="212">
        <f>'2.2 SK Sportuojantieji ir tr.'!AB60+SUC1_Treneriai!W60</f>
        <v>0</v>
      </c>
      <c r="AH60" s="212">
        <f>'2.2 SK Sportuojantieji ir tr.'!AC60+SUC1_Treneriai!X60</f>
        <v>0</v>
      </c>
      <c r="AI60" s="212">
        <f>'2.2 SK Sportuojantieji ir tr.'!AD60+SUC1_Treneriai!Y60</f>
        <v>0</v>
      </c>
      <c r="AJ60" s="212">
        <f>'2.2 SK Sportuojantieji ir tr.'!AE60+SUC1_Treneriai!Z60</f>
        <v>0</v>
      </c>
      <c r="AK60" s="212">
        <f>'2.2 SK Sportuojantieji ir tr.'!AF60+SUC1_Treneriai!AA60</f>
        <v>0</v>
      </c>
      <c r="AL60" s="212">
        <f>'2.2 SK Sportuojantieji ir tr.'!AG60+SUC1_Treneriai!AB60</f>
        <v>0</v>
      </c>
      <c r="AM60" s="212">
        <f>'2.2 SK Sportuojantieji ir tr.'!AH60+SUC1_Treneriai!AC60</f>
        <v>0</v>
      </c>
      <c r="AN60" s="212">
        <f>'2.2 SK Sportuojantieji ir tr.'!AI60+SUC1_Treneriai!AD60</f>
        <v>0</v>
      </c>
      <c r="AO60" s="212">
        <f>'2.2 SK Sportuojantieji ir tr.'!AJ60+SUC1_Treneriai!AE60</f>
        <v>0</v>
      </c>
      <c r="AP60" s="212">
        <f>'2.2 SK Sportuojantieji ir tr.'!AK60+SUC1_Treneriai!AF60</f>
        <v>0</v>
      </c>
      <c r="AR60" s="190" t="str">
        <f>IF(SUC1_Treneriai!C60&gt;M60,"Klaida! Negali būti mažiau trenerių negu SUC1 formoje","")</f>
        <v/>
      </c>
    </row>
    <row r="61" spans="1:44" ht="10.5" customHeight="1">
      <c r="A61" s="40" t="s">
        <v>476</v>
      </c>
      <c r="B61" s="231" t="s">
        <v>89</v>
      </c>
      <c r="C61" s="212">
        <f>'SUC1_B. duomenys'!C81</f>
        <v>0</v>
      </c>
      <c r="D61" s="212">
        <f>'SUC1_B. duomenys'!D81</f>
        <v>0</v>
      </c>
      <c r="E61" s="212">
        <f>'SUC1_B. duomenys'!E81</f>
        <v>0</v>
      </c>
      <c r="F61" s="328">
        <f t="shared" si="0"/>
        <v>0</v>
      </c>
      <c r="G61" s="212">
        <f>'SUC1_B. duomenys'!G81</f>
        <v>0</v>
      </c>
      <c r="H61" s="212">
        <f>'2.2 SK Sportuojantieji ir tr.'!C61</f>
        <v>240</v>
      </c>
      <c r="I61" s="212">
        <f>'2.2 SK Sportuojantieji ir tr.'!D61</f>
        <v>231</v>
      </c>
      <c r="J61" s="212">
        <f>'2.2 SK Sportuojantieji ir tr.'!E61</f>
        <v>483</v>
      </c>
      <c r="K61" s="328">
        <f t="shared" si="1"/>
        <v>954</v>
      </c>
      <c r="L61" s="212">
        <f>'2.2 SK Sportuojantieji ir tr.'!G61</f>
        <v>272</v>
      </c>
      <c r="M61" s="50">
        <f>'2.2 SK Sportuojantieji ir tr.'!H61+SUC1_Treneriai!C61</f>
        <v>5</v>
      </c>
      <c r="N61" s="212">
        <f>'2.2 SK Sportuojantieji ir tr.'!I61+SUC1_Treneriai!D61</f>
        <v>1</v>
      </c>
      <c r="O61" s="36">
        <f t="shared" si="2"/>
        <v>2</v>
      </c>
      <c r="P61" s="212">
        <f>'2.2 SK Sportuojantieji ir tr.'!K61+SUC1_Treneriai!F61</f>
        <v>2</v>
      </c>
      <c r="Q61" s="212">
        <f>'2.2 SK Sportuojantieji ir tr.'!L61+SUC1_Treneriai!G61</f>
        <v>1</v>
      </c>
      <c r="R61" s="212">
        <f>'2.2 SK Sportuojantieji ir tr.'!M61+SUC1_Treneriai!H61</f>
        <v>0</v>
      </c>
      <c r="S61" s="212">
        <f>'2.2 SK Sportuojantieji ir tr.'!N61+SUC1_Treneriai!I61</f>
        <v>0</v>
      </c>
      <c r="T61" s="212">
        <f>'2.2 SK Sportuojantieji ir tr.'!O61+SUC1_Treneriai!J61</f>
        <v>0</v>
      </c>
      <c r="U61" s="212">
        <f>'2.2 SK Sportuojantieji ir tr.'!P61+SUC1_Treneriai!K61</f>
        <v>0</v>
      </c>
      <c r="V61" s="212">
        <f>'2.2 SK Sportuojantieji ir tr.'!Q61+SUC1_Treneriai!L61</f>
        <v>5</v>
      </c>
      <c r="W61" s="212">
        <f>'2.2 SK Sportuojantieji ir tr.'!R61+SUC1_Treneriai!M61</f>
        <v>0</v>
      </c>
      <c r="X61" s="212">
        <f>'2.2 SK Sportuojantieji ir tr.'!S61+SUC1_Treneriai!N61</f>
        <v>0</v>
      </c>
      <c r="Y61" s="212">
        <f>'2.2 SK Sportuojantieji ir tr.'!T61+SUC1_Treneriai!O61</f>
        <v>0</v>
      </c>
      <c r="Z61" s="212">
        <f>'2.2 SK Sportuojantieji ir tr.'!U61+SUC1_Treneriai!P61</f>
        <v>0</v>
      </c>
      <c r="AA61" s="212">
        <f>'2.2 SK Sportuojantieji ir tr.'!V61+SUC1_Treneriai!Q61</f>
        <v>0</v>
      </c>
      <c r="AB61" s="212">
        <f>'2.2 SK Sportuojantieji ir tr.'!W61+SUC1_Treneriai!R61</f>
        <v>0</v>
      </c>
      <c r="AC61" s="212">
        <f>'2.2 SK Sportuojantieji ir tr.'!X61+SUC1_Treneriai!S61</f>
        <v>0</v>
      </c>
      <c r="AD61" s="212">
        <f>'2.2 SK Sportuojantieji ir tr.'!Y61+SUC1_Treneriai!T61</f>
        <v>0</v>
      </c>
      <c r="AE61" s="212">
        <f>'2.2 SK Sportuojantieji ir tr.'!Z61+SUC1_Treneriai!U61</f>
        <v>2</v>
      </c>
      <c r="AF61" s="212">
        <f>'2.2 SK Sportuojantieji ir tr.'!AA61+SUC1_Treneriai!V61</f>
        <v>0</v>
      </c>
      <c r="AG61" s="212">
        <f>'2.2 SK Sportuojantieji ir tr.'!AB61+SUC1_Treneriai!W61</f>
        <v>0</v>
      </c>
      <c r="AH61" s="212">
        <f>'2.2 SK Sportuojantieji ir tr.'!AC61+SUC1_Treneriai!X61</f>
        <v>2</v>
      </c>
      <c r="AI61" s="212">
        <f>'2.2 SK Sportuojantieji ir tr.'!AD61+SUC1_Treneriai!Y61</f>
        <v>0</v>
      </c>
      <c r="AJ61" s="212">
        <f>'2.2 SK Sportuojantieji ir tr.'!AE61+SUC1_Treneriai!Z61</f>
        <v>3</v>
      </c>
      <c r="AK61" s="212">
        <f>'2.2 SK Sportuojantieji ir tr.'!AF61+SUC1_Treneriai!AA61</f>
        <v>0</v>
      </c>
      <c r="AL61" s="212">
        <f>'2.2 SK Sportuojantieji ir tr.'!AG61+SUC1_Treneriai!AB61</f>
        <v>0</v>
      </c>
      <c r="AM61" s="212">
        <f>'2.2 SK Sportuojantieji ir tr.'!AH61+SUC1_Treneriai!AC61</f>
        <v>0</v>
      </c>
      <c r="AN61" s="212">
        <f>'2.2 SK Sportuojantieji ir tr.'!AI61+SUC1_Treneriai!AD61</f>
        <v>3</v>
      </c>
      <c r="AO61" s="212">
        <f>'2.2 SK Sportuojantieji ir tr.'!AJ61+SUC1_Treneriai!AE61</f>
        <v>0</v>
      </c>
      <c r="AP61" s="212">
        <f>'2.2 SK Sportuojantieji ir tr.'!AK61+SUC1_Treneriai!AF61</f>
        <v>10</v>
      </c>
      <c r="AR61" s="190" t="str">
        <f>IF(SUC1_Treneriai!C61&gt;M61,"Klaida! Negali būti mažiau trenerių negu SUC1 formoje","")</f>
        <v/>
      </c>
    </row>
    <row r="62" spans="1:44" ht="10.5" customHeight="1">
      <c r="A62" s="40" t="s">
        <v>477</v>
      </c>
      <c r="B62" s="231" t="s">
        <v>90</v>
      </c>
      <c r="C62" s="212">
        <f>'SUC1_B. duomenys'!C82</f>
        <v>139</v>
      </c>
      <c r="D62" s="212">
        <f>'SUC1_B. duomenys'!D82</f>
        <v>0</v>
      </c>
      <c r="E62" s="212">
        <f>'SUC1_B. duomenys'!E82</f>
        <v>0</v>
      </c>
      <c r="F62" s="328">
        <f t="shared" si="0"/>
        <v>139</v>
      </c>
      <c r="G62" s="212">
        <f>'SUC1_B. duomenys'!G82</f>
        <v>80</v>
      </c>
      <c r="H62" s="212">
        <f>'2.2 SK Sportuojantieji ir tr.'!C62</f>
        <v>96</v>
      </c>
      <c r="I62" s="212">
        <f>'2.2 SK Sportuojantieji ir tr.'!D62</f>
        <v>72</v>
      </c>
      <c r="J62" s="212">
        <f>'2.2 SK Sportuojantieji ir tr.'!E62</f>
        <v>300</v>
      </c>
      <c r="K62" s="328">
        <f t="shared" si="1"/>
        <v>468</v>
      </c>
      <c r="L62" s="212">
        <f>'2.2 SK Sportuojantieji ir tr.'!G62</f>
        <v>120</v>
      </c>
      <c r="M62" s="50">
        <f>'2.2 SK Sportuojantieji ir tr.'!H62+SUC1_Treneriai!C62</f>
        <v>5</v>
      </c>
      <c r="N62" s="212">
        <f>'2.2 SK Sportuojantieji ir tr.'!I62+SUC1_Treneriai!D62</f>
        <v>3</v>
      </c>
      <c r="O62" s="36">
        <f t="shared" si="2"/>
        <v>5</v>
      </c>
      <c r="P62" s="212">
        <f>'2.2 SK Sportuojantieji ir tr.'!K62+SUC1_Treneriai!F62</f>
        <v>0</v>
      </c>
      <c r="Q62" s="212">
        <f>'2.2 SK Sportuojantieji ir tr.'!L62+SUC1_Treneriai!G62</f>
        <v>0</v>
      </c>
      <c r="R62" s="212">
        <f>'2.2 SK Sportuojantieji ir tr.'!M62+SUC1_Treneriai!H62</f>
        <v>0</v>
      </c>
      <c r="S62" s="212">
        <f>'2.2 SK Sportuojantieji ir tr.'!N62+SUC1_Treneriai!I62</f>
        <v>0</v>
      </c>
      <c r="T62" s="212">
        <f>'2.2 SK Sportuojantieji ir tr.'!O62+SUC1_Treneriai!J62</f>
        <v>0</v>
      </c>
      <c r="U62" s="212">
        <f>'2.2 SK Sportuojantieji ir tr.'!P62+SUC1_Treneriai!K62</f>
        <v>0</v>
      </c>
      <c r="V62" s="212">
        <f>'2.2 SK Sportuojantieji ir tr.'!Q62+SUC1_Treneriai!L62</f>
        <v>3</v>
      </c>
      <c r="W62" s="212">
        <f>'2.2 SK Sportuojantieji ir tr.'!R62+SUC1_Treneriai!M62</f>
        <v>0</v>
      </c>
      <c r="X62" s="212">
        <f>'2.2 SK Sportuojantieji ir tr.'!S62+SUC1_Treneriai!N62</f>
        <v>1</v>
      </c>
      <c r="Y62" s="212">
        <f>'2.2 SK Sportuojantieji ir tr.'!T62+SUC1_Treneriai!O62</f>
        <v>0</v>
      </c>
      <c r="Z62" s="212">
        <f>'2.2 SK Sportuojantieji ir tr.'!U62+SUC1_Treneriai!P62</f>
        <v>0</v>
      </c>
      <c r="AA62" s="212">
        <f>'2.2 SK Sportuojantieji ir tr.'!V62+SUC1_Treneriai!Q62</f>
        <v>0</v>
      </c>
      <c r="AB62" s="212">
        <f>'2.2 SK Sportuojantieji ir tr.'!W62+SUC1_Treneriai!R62</f>
        <v>0</v>
      </c>
      <c r="AC62" s="212">
        <f>'2.2 SK Sportuojantieji ir tr.'!X62+SUC1_Treneriai!S62</f>
        <v>0</v>
      </c>
      <c r="AD62" s="212">
        <f>'2.2 SK Sportuojantieji ir tr.'!Y62+SUC1_Treneriai!T62</f>
        <v>0</v>
      </c>
      <c r="AE62" s="212">
        <f>'2.2 SK Sportuojantieji ir tr.'!Z62+SUC1_Treneriai!U62</f>
        <v>0</v>
      </c>
      <c r="AF62" s="212">
        <f>'2.2 SK Sportuojantieji ir tr.'!AA62+SUC1_Treneriai!V62</f>
        <v>0</v>
      </c>
      <c r="AG62" s="212">
        <f>'2.2 SK Sportuojantieji ir tr.'!AB62+SUC1_Treneriai!W62</f>
        <v>0</v>
      </c>
      <c r="AH62" s="212">
        <f>'2.2 SK Sportuojantieji ir tr.'!AC62+SUC1_Treneriai!X62</f>
        <v>0</v>
      </c>
      <c r="AI62" s="212">
        <f>'2.2 SK Sportuojantieji ir tr.'!AD62+SUC1_Treneriai!Y62</f>
        <v>0</v>
      </c>
      <c r="AJ62" s="212">
        <f>'2.2 SK Sportuojantieji ir tr.'!AE62+SUC1_Treneriai!Z62</f>
        <v>0</v>
      </c>
      <c r="AK62" s="212">
        <f>'2.2 SK Sportuojantieji ir tr.'!AF62+SUC1_Treneriai!AA62</f>
        <v>0</v>
      </c>
      <c r="AL62" s="212">
        <f>'2.2 SK Sportuojantieji ir tr.'!AG62+SUC1_Treneriai!AB62</f>
        <v>0</v>
      </c>
      <c r="AM62" s="212">
        <f>'2.2 SK Sportuojantieji ir tr.'!AH62+SUC1_Treneriai!AC62</f>
        <v>0</v>
      </c>
      <c r="AN62" s="212">
        <f>'2.2 SK Sportuojantieji ir tr.'!AI62+SUC1_Treneriai!AD62</f>
        <v>0</v>
      </c>
      <c r="AO62" s="212">
        <f>'2.2 SK Sportuojantieji ir tr.'!AJ62+SUC1_Treneriai!AE62</f>
        <v>0</v>
      </c>
      <c r="AP62" s="212">
        <f>'2.2 SK Sportuojantieji ir tr.'!AK62+SUC1_Treneriai!AF62</f>
        <v>24</v>
      </c>
      <c r="AR62" s="190" t="str">
        <f>IF(SUC1_Treneriai!C62&gt;M62,"Klaida! Negali būti mažiau trenerių negu SUC1 formoje","")</f>
        <v/>
      </c>
    </row>
    <row r="63" spans="1:44" ht="10.5" customHeight="1">
      <c r="A63" s="40" t="s">
        <v>478</v>
      </c>
      <c r="B63" s="231" t="s">
        <v>91</v>
      </c>
      <c r="C63" s="212">
        <f>'SUC1_B. duomenys'!C83</f>
        <v>0</v>
      </c>
      <c r="D63" s="212">
        <f>'SUC1_B. duomenys'!D83</f>
        <v>0</v>
      </c>
      <c r="E63" s="212">
        <f>'SUC1_B. duomenys'!E83</f>
        <v>0</v>
      </c>
      <c r="F63" s="328">
        <f t="shared" si="0"/>
        <v>0</v>
      </c>
      <c r="G63" s="212">
        <f>'SUC1_B. duomenys'!G83</f>
        <v>0</v>
      </c>
      <c r="H63" s="212">
        <f>'2.2 SK Sportuojantieji ir tr.'!C63</f>
        <v>0</v>
      </c>
      <c r="I63" s="212">
        <f>'2.2 SK Sportuojantieji ir tr.'!D63</f>
        <v>0</v>
      </c>
      <c r="J63" s="212">
        <f>'2.2 SK Sportuojantieji ir tr.'!E63</f>
        <v>0</v>
      </c>
      <c r="K63" s="328">
        <f t="shared" si="1"/>
        <v>0</v>
      </c>
      <c r="L63" s="212">
        <f>'2.2 SK Sportuojantieji ir tr.'!G63</f>
        <v>0</v>
      </c>
      <c r="M63" s="50">
        <f>'2.2 SK Sportuojantieji ir tr.'!H63+SUC1_Treneriai!C63</f>
        <v>0</v>
      </c>
      <c r="N63" s="212">
        <f>'2.2 SK Sportuojantieji ir tr.'!I63+SUC1_Treneriai!D63</f>
        <v>0</v>
      </c>
      <c r="O63" s="36">
        <f t="shared" si="2"/>
        <v>0</v>
      </c>
      <c r="P63" s="212">
        <f>'2.2 SK Sportuojantieji ir tr.'!K63+SUC1_Treneriai!F63</f>
        <v>0</v>
      </c>
      <c r="Q63" s="212">
        <f>'2.2 SK Sportuojantieji ir tr.'!L63+SUC1_Treneriai!G63</f>
        <v>0</v>
      </c>
      <c r="R63" s="212">
        <f>'2.2 SK Sportuojantieji ir tr.'!M63+SUC1_Treneriai!H63</f>
        <v>0</v>
      </c>
      <c r="S63" s="212">
        <f>'2.2 SK Sportuojantieji ir tr.'!N63+SUC1_Treneriai!I63</f>
        <v>0</v>
      </c>
      <c r="T63" s="212">
        <f>'2.2 SK Sportuojantieji ir tr.'!O63+SUC1_Treneriai!J63</f>
        <v>0</v>
      </c>
      <c r="U63" s="212">
        <f>'2.2 SK Sportuojantieji ir tr.'!P63+SUC1_Treneriai!K63</f>
        <v>0</v>
      </c>
      <c r="V63" s="212">
        <f>'2.2 SK Sportuojantieji ir tr.'!Q63+SUC1_Treneriai!L63</f>
        <v>0</v>
      </c>
      <c r="W63" s="212">
        <f>'2.2 SK Sportuojantieji ir tr.'!R63+SUC1_Treneriai!M63</f>
        <v>0</v>
      </c>
      <c r="X63" s="212">
        <f>'2.2 SK Sportuojantieji ir tr.'!S63+SUC1_Treneriai!N63</f>
        <v>0</v>
      </c>
      <c r="Y63" s="212">
        <f>'2.2 SK Sportuojantieji ir tr.'!T63+SUC1_Treneriai!O63</f>
        <v>0</v>
      </c>
      <c r="Z63" s="212">
        <f>'2.2 SK Sportuojantieji ir tr.'!U63+SUC1_Treneriai!P63</f>
        <v>0</v>
      </c>
      <c r="AA63" s="212">
        <f>'2.2 SK Sportuojantieji ir tr.'!V63+SUC1_Treneriai!Q63</f>
        <v>0</v>
      </c>
      <c r="AB63" s="212">
        <f>'2.2 SK Sportuojantieji ir tr.'!W63+SUC1_Treneriai!R63</f>
        <v>0</v>
      </c>
      <c r="AC63" s="212">
        <f>'2.2 SK Sportuojantieji ir tr.'!X63+SUC1_Treneriai!S63</f>
        <v>0</v>
      </c>
      <c r="AD63" s="212">
        <f>'2.2 SK Sportuojantieji ir tr.'!Y63+SUC1_Treneriai!T63</f>
        <v>0</v>
      </c>
      <c r="AE63" s="212">
        <f>'2.2 SK Sportuojantieji ir tr.'!Z63+SUC1_Treneriai!U63</f>
        <v>0</v>
      </c>
      <c r="AF63" s="212">
        <f>'2.2 SK Sportuojantieji ir tr.'!AA63+SUC1_Treneriai!V63</f>
        <v>0</v>
      </c>
      <c r="AG63" s="212">
        <f>'2.2 SK Sportuojantieji ir tr.'!AB63+SUC1_Treneriai!W63</f>
        <v>0</v>
      </c>
      <c r="AH63" s="212">
        <f>'2.2 SK Sportuojantieji ir tr.'!AC63+SUC1_Treneriai!X63</f>
        <v>0</v>
      </c>
      <c r="AI63" s="212">
        <f>'2.2 SK Sportuojantieji ir tr.'!AD63+SUC1_Treneriai!Y63</f>
        <v>0</v>
      </c>
      <c r="AJ63" s="212">
        <f>'2.2 SK Sportuojantieji ir tr.'!AE63+SUC1_Treneriai!Z63</f>
        <v>0</v>
      </c>
      <c r="AK63" s="212">
        <f>'2.2 SK Sportuojantieji ir tr.'!AF63+SUC1_Treneriai!AA63</f>
        <v>0</v>
      </c>
      <c r="AL63" s="212">
        <f>'2.2 SK Sportuojantieji ir tr.'!AG63+SUC1_Treneriai!AB63</f>
        <v>0</v>
      </c>
      <c r="AM63" s="212">
        <f>'2.2 SK Sportuojantieji ir tr.'!AH63+SUC1_Treneriai!AC63</f>
        <v>0</v>
      </c>
      <c r="AN63" s="212">
        <f>'2.2 SK Sportuojantieji ir tr.'!AI63+SUC1_Treneriai!AD63</f>
        <v>0</v>
      </c>
      <c r="AO63" s="212">
        <f>'2.2 SK Sportuojantieji ir tr.'!AJ63+SUC1_Treneriai!AE63</f>
        <v>0</v>
      </c>
      <c r="AP63" s="212">
        <f>'2.2 SK Sportuojantieji ir tr.'!AK63+SUC1_Treneriai!AF63</f>
        <v>0</v>
      </c>
      <c r="AR63" s="190" t="str">
        <f>IF(SUC1_Treneriai!C63&gt;M63,"Klaida! Negali būti mažiau trenerių negu SUC1 formoje","")</f>
        <v/>
      </c>
    </row>
    <row r="64" spans="1:44" ht="10.5" customHeight="1">
      <c r="A64" s="40" t="s">
        <v>479</v>
      </c>
      <c r="B64" s="231" t="s">
        <v>92</v>
      </c>
      <c r="C64" s="212">
        <f>'SUC1_B. duomenys'!C84</f>
        <v>0</v>
      </c>
      <c r="D64" s="212">
        <f>'SUC1_B. duomenys'!D84</f>
        <v>0</v>
      </c>
      <c r="E64" s="212">
        <f>'SUC1_B. duomenys'!E84</f>
        <v>0</v>
      </c>
      <c r="F64" s="328">
        <f t="shared" si="0"/>
        <v>0</v>
      </c>
      <c r="G64" s="212">
        <f>'SUC1_B. duomenys'!G84</f>
        <v>0</v>
      </c>
      <c r="H64" s="212">
        <f>'2.2 SK Sportuojantieji ir tr.'!C64</f>
        <v>0</v>
      </c>
      <c r="I64" s="212">
        <f>'2.2 SK Sportuojantieji ir tr.'!D64</f>
        <v>0</v>
      </c>
      <c r="J64" s="212">
        <f>'2.2 SK Sportuojantieji ir tr.'!E64</f>
        <v>0</v>
      </c>
      <c r="K64" s="328">
        <f t="shared" si="1"/>
        <v>0</v>
      </c>
      <c r="L64" s="212">
        <f>'2.2 SK Sportuojantieji ir tr.'!G64</f>
        <v>0</v>
      </c>
      <c r="M64" s="50">
        <f>'2.2 SK Sportuojantieji ir tr.'!H64+SUC1_Treneriai!C64</f>
        <v>0</v>
      </c>
      <c r="N64" s="212">
        <f>'2.2 SK Sportuojantieji ir tr.'!I64+SUC1_Treneriai!D64</f>
        <v>0</v>
      </c>
      <c r="O64" s="36">
        <f t="shared" si="2"/>
        <v>0</v>
      </c>
      <c r="P64" s="212">
        <f>'2.2 SK Sportuojantieji ir tr.'!K64+SUC1_Treneriai!F64</f>
        <v>0</v>
      </c>
      <c r="Q64" s="212">
        <f>'2.2 SK Sportuojantieji ir tr.'!L64+SUC1_Treneriai!G64</f>
        <v>0</v>
      </c>
      <c r="R64" s="212">
        <f>'2.2 SK Sportuojantieji ir tr.'!M64+SUC1_Treneriai!H64</f>
        <v>0</v>
      </c>
      <c r="S64" s="212">
        <f>'2.2 SK Sportuojantieji ir tr.'!N64+SUC1_Treneriai!I64</f>
        <v>0</v>
      </c>
      <c r="T64" s="212">
        <f>'2.2 SK Sportuojantieji ir tr.'!O64+SUC1_Treneriai!J64</f>
        <v>0</v>
      </c>
      <c r="U64" s="212">
        <f>'2.2 SK Sportuojantieji ir tr.'!P64+SUC1_Treneriai!K64</f>
        <v>0</v>
      </c>
      <c r="V64" s="212">
        <f>'2.2 SK Sportuojantieji ir tr.'!Q64+SUC1_Treneriai!L64</f>
        <v>0</v>
      </c>
      <c r="W64" s="212">
        <f>'2.2 SK Sportuojantieji ir tr.'!R64+SUC1_Treneriai!M64</f>
        <v>0</v>
      </c>
      <c r="X64" s="212">
        <f>'2.2 SK Sportuojantieji ir tr.'!S64+SUC1_Treneriai!N64</f>
        <v>0</v>
      </c>
      <c r="Y64" s="212">
        <f>'2.2 SK Sportuojantieji ir tr.'!T64+SUC1_Treneriai!O64</f>
        <v>0</v>
      </c>
      <c r="Z64" s="212">
        <f>'2.2 SK Sportuojantieji ir tr.'!U64+SUC1_Treneriai!P64</f>
        <v>0</v>
      </c>
      <c r="AA64" s="212">
        <f>'2.2 SK Sportuojantieji ir tr.'!V64+SUC1_Treneriai!Q64</f>
        <v>0</v>
      </c>
      <c r="AB64" s="212">
        <f>'2.2 SK Sportuojantieji ir tr.'!W64+SUC1_Treneriai!R64</f>
        <v>0</v>
      </c>
      <c r="AC64" s="212">
        <f>'2.2 SK Sportuojantieji ir tr.'!X64+SUC1_Treneriai!S64</f>
        <v>0</v>
      </c>
      <c r="AD64" s="212">
        <f>'2.2 SK Sportuojantieji ir tr.'!Y64+SUC1_Treneriai!T64</f>
        <v>0</v>
      </c>
      <c r="AE64" s="212">
        <f>'2.2 SK Sportuojantieji ir tr.'!Z64+SUC1_Treneriai!U64</f>
        <v>0</v>
      </c>
      <c r="AF64" s="212">
        <f>'2.2 SK Sportuojantieji ir tr.'!AA64+SUC1_Treneriai!V64</f>
        <v>0</v>
      </c>
      <c r="AG64" s="212">
        <f>'2.2 SK Sportuojantieji ir tr.'!AB64+SUC1_Treneriai!W64</f>
        <v>0</v>
      </c>
      <c r="AH64" s="212">
        <f>'2.2 SK Sportuojantieji ir tr.'!AC64+SUC1_Treneriai!X64</f>
        <v>0</v>
      </c>
      <c r="AI64" s="212">
        <f>'2.2 SK Sportuojantieji ir tr.'!AD64+SUC1_Treneriai!Y64</f>
        <v>0</v>
      </c>
      <c r="AJ64" s="212">
        <f>'2.2 SK Sportuojantieji ir tr.'!AE64+SUC1_Treneriai!Z64</f>
        <v>0</v>
      </c>
      <c r="AK64" s="212">
        <f>'2.2 SK Sportuojantieji ir tr.'!AF64+SUC1_Treneriai!AA64</f>
        <v>0</v>
      </c>
      <c r="AL64" s="212">
        <f>'2.2 SK Sportuojantieji ir tr.'!AG64+SUC1_Treneriai!AB64</f>
        <v>0</v>
      </c>
      <c r="AM64" s="212">
        <f>'2.2 SK Sportuojantieji ir tr.'!AH64+SUC1_Treneriai!AC64</f>
        <v>0</v>
      </c>
      <c r="AN64" s="212">
        <f>'2.2 SK Sportuojantieji ir tr.'!AI64+SUC1_Treneriai!AD64</f>
        <v>0</v>
      </c>
      <c r="AO64" s="212">
        <f>'2.2 SK Sportuojantieji ir tr.'!AJ64+SUC1_Treneriai!AE64</f>
        <v>0</v>
      </c>
      <c r="AP64" s="212">
        <f>'2.2 SK Sportuojantieji ir tr.'!AK64+SUC1_Treneriai!AF64</f>
        <v>0</v>
      </c>
      <c r="AR64" s="190" t="str">
        <f>IF(SUC1_Treneriai!C64&gt;M64,"Klaida! Negali būti mažiau trenerių negu SUC1 formoje","")</f>
        <v/>
      </c>
    </row>
    <row r="65" spans="1:44" ht="10.5" customHeight="1">
      <c r="A65" s="40" t="s">
        <v>480</v>
      </c>
      <c r="B65" s="231" t="s">
        <v>93</v>
      </c>
      <c r="C65" s="212">
        <f>'SUC1_B. duomenys'!C85</f>
        <v>0</v>
      </c>
      <c r="D65" s="212">
        <f>'SUC1_B. duomenys'!D85</f>
        <v>0</v>
      </c>
      <c r="E65" s="212">
        <f>'SUC1_B. duomenys'!E85</f>
        <v>0</v>
      </c>
      <c r="F65" s="328">
        <f t="shared" si="0"/>
        <v>0</v>
      </c>
      <c r="G65" s="212">
        <f>'SUC1_B. duomenys'!G85</f>
        <v>0</v>
      </c>
      <c r="H65" s="212">
        <f>'2.2 SK Sportuojantieji ir tr.'!C65</f>
        <v>0</v>
      </c>
      <c r="I65" s="212">
        <f>'2.2 SK Sportuojantieji ir tr.'!D65</f>
        <v>0</v>
      </c>
      <c r="J65" s="212">
        <f>'2.2 SK Sportuojantieji ir tr.'!E65</f>
        <v>0</v>
      </c>
      <c r="K65" s="328">
        <f t="shared" si="1"/>
        <v>0</v>
      </c>
      <c r="L65" s="212">
        <f>'2.2 SK Sportuojantieji ir tr.'!G65</f>
        <v>0</v>
      </c>
      <c r="M65" s="50">
        <f>'2.2 SK Sportuojantieji ir tr.'!H65+SUC1_Treneriai!C65</f>
        <v>0</v>
      </c>
      <c r="N65" s="212">
        <f>'2.2 SK Sportuojantieji ir tr.'!I65+SUC1_Treneriai!D65</f>
        <v>0</v>
      </c>
      <c r="O65" s="36">
        <f t="shared" si="2"/>
        <v>0</v>
      </c>
      <c r="P65" s="212">
        <f>'2.2 SK Sportuojantieji ir tr.'!K65+SUC1_Treneriai!F65</f>
        <v>0</v>
      </c>
      <c r="Q65" s="212">
        <f>'2.2 SK Sportuojantieji ir tr.'!L65+SUC1_Treneriai!G65</f>
        <v>0</v>
      </c>
      <c r="R65" s="212">
        <f>'2.2 SK Sportuojantieji ir tr.'!M65+SUC1_Treneriai!H65</f>
        <v>0</v>
      </c>
      <c r="S65" s="212">
        <f>'2.2 SK Sportuojantieji ir tr.'!N65+SUC1_Treneriai!I65</f>
        <v>0</v>
      </c>
      <c r="T65" s="212">
        <f>'2.2 SK Sportuojantieji ir tr.'!O65+SUC1_Treneriai!J65</f>
        <v>0</v>
      </c>
      <c r="U65" s="212">
        <f>'2.2 SK Sportuojantieji ir tr.'!P65+SUC1_Treneriai!K65</f>
        <v>0</v>
      </c>
      <c r="V65" s="212">
        <f>'2.2 SK Sportuojantieji ir tr.'!Q65+SUC1_Treneriai!L65</f>
        <v>0</v>
      </c>
      <c r="W65" s="212">
        <f>'2.2 SK Sportuojantieji ir tr.'!R65+SUC1_Treneriai!M65</f>
        <v>0</v>
      </c>
      <c r="X65" s="212">
        <f>'2.2 SK Sportuojantieji ir tr.'!S65+SUC1_Treneriai!N65</f>
        <v>0</v>
      </c>
      <c r="Y65" s="212">
        <f>'2.2 SK Sportuojantieji ir tr.'!T65+SUC1_Treneriai!O65</f>
        <v>0</v>
      </c>
      <c r="Z65" s="212">
        <f>'2.2 SK Sportuojantieji ir tr.'!U65+SUC1_Treneriai!P65</f>
        <v>0</v>
      </c>
      <c r="AA65" s="212">
        <f>'2.2 SK Sportuojantieji ir tr.'!V65+SUC1_Treneriai!Q65</f>
        <v>0</v>
      </c>
      <c r="AB65" s="212">
        <f>'2.2 SK Sportuojantieji ir tr.'!W65+SUC1_Treneriai!R65</f>
        <v>0</v>
      </c>
      <c r="AC65" s="212">
        <f>'2.2 SK Sportuojantieji ir tr.'!X65+SUC1_Treneriai!S65</f>
        <v>0</v>
      </c>
      <c r="AD65" s="212">
        <f>'2.2 SK Sportuojantieji ir tr.'!Y65+SUC1_Treneriai!T65</f>
        <v>0</v>
      </c>
      <c r="AE65" s="212">
        <f>'2.2 SK Sportuojantieji ir tr.'!Z65+SUC1_Treneriai!U65</f>
        <v>0</v>
      </c>
      <c r="AF65" s="212">
        <f>'2.2 SK Sportuojantieji ir tr.'!AA65+SUC1_Treneriai!V65</f>
        <v>0</v>
      </c>
      <c r="AG65" s="212">
        <f>'2.2 SK Sportuojantieji ir tr.'!AB65+SUC1_Treneriai!W65</f>
        <v>0</v>
      </c>
      <c r="AH65" s="212">
        <f>'2.2 SK Sportuojantieji ir tr.'!AC65+SUC1_Treneriai!X65</f>
        <v>0</v>
      </c>
      <c r="AI65" s="212">
        <f>'2.2 SK Sportuojantieji ir tr.'!AD65+SUC1_Treneriai!Y65</f>
        <v>0</v>
      </c>
      <c r="AJ65" s="212">
        <f>'2.2 SK Sportuojantieji ir tr.'!AE65+SUC1_Treneriai!Z65</f>
        <v>0</v>
      </c>
      <c r="AK65" s="212">
        <f>'2.2 SK Sportuojantieji ir tr.'!AF65+SUC1_Treneriai!AA65</f>
        <v>0</v>
      </c>
      <c r="AL65" s="212">
        <f>'2.2 SK Sportuojantieji ir tr.'!AG65+SUC1_Treneriai!AB65</f>
        <v>0</v>
      </c>
      <c r="AM65" s="212">
        <f>'2.2 SK Sportuojantieji ir tr.'!AH65+SUC1_Treneriai!AC65</f>
        <v>0</v>
      </c>
      <c r="AN65" s="212">
        <f>'2.2 SK Sportuojantieji ir tr.'!AI65+SUC1_Treneriai!AD65</f>
        <v>0</v>
      </c>
      <c r="AO65" s="212">
        <f>'2.2 SK Sportuojantieji ir tr.'!AJ65+SUC1_Treneriai!AE65</f>
        <v>0</v>
      </c>
      <c r="AP65" s="212">
        <f>'2.2 SK Sportuojantieji ir tr.'!AK65+SUC1_Treneriai!AF65</f>
        <v>0</v>
      </c>
      <c r="AR65" s="190" t="str">
        <f>IF(SUC1_Treneriai!C65&gt;M65,"Klaida! Negali būti mažiau trenerių negu SUC1 formoje","")</f>
        <v/>
      </c>
    </row>
    <row r="66" spans="1:44" ht="10.5" customHeight="1">
      <c r="A66" s="40" t="s">
        <v>481</v>
      </c>
      <c r="B66" s="231" t="s">
        <v>94</v>
      </c>
      <c r="C66" s="212">
        <f>'SUC1_B. duomenys'!C86</f>
        <v>0</v>
      </c>
      <c r="D66" s="212">
        <f>'SUC1_B. duomenys'!D86</f>
        <v>0</v>
      </c>
      <c r="E66" s="212">
        <f>'SUC1_B. duomenys'!E86</f>
        <v>0</v>
      </c>
      <c r="F66" s="328">
        <f t="shared" si="0"/>
        <v>0</v>
      </c>
      <c r="G66" s="212">
        <f>'SUC1_B. duomenys'!G86</f>
        <v>0</v>
      </c>
      <c r="H66" s="212">
        <f>'2.2 SK Sportuojantieji ir tr.'!C66</f>
        <v>0</v>
      </c>
      <c r="I66" s="212">
        <f>'2.2 SK Sportuojantieji ir tr.'!D66</f>
        <v>0</v>
      </c>
      <c r="J66" s="212">
        <f>'2.2 SK Sportuojantieji ir tr.'!E66</f>
        <v>0</v>
      </c>
      <c r="K66" s="328">
        <f t="shared" si="1"/>
        <v>0</v>
      </c>
      <c r="L66" s="212">
        <f>'2.2 SK Sportuojantieji ir tr.'!G66</f>
        <v>0</v>
      </c>
      <c r="M66" s="50">
        <f>'2.2 SK Sportuojantieji ir tr.'!H66+SUC1_Treneriai!C66</f>
        <v>0</v>
      </c>
      <c r="N66" s="212">
        <f>'2.2 SK Sportuojantieji ir tr.'!I66+SUC1_Treneriai!D66</f>
        <v>0</v>
      </c>
      <c r="O66" s="36">
        <f t="shared" si="2"/>
        <v>0</v>
      </c>
      <c r="P66" s="212">
        <f>'2.2 SK Sportuojantieji ir tr.'!K66+SUC1_Treneriai!F66</f>
        <v>0</v>
      </c>
      <c r="Q66" s="212">
        <f>'2.2 SK Sportuojantieji ir tr.'!L66+SUC1_Treneriai!G66</f>
        <v>0</v>
      </c>
      <c r="R66" s="212">
        <f>'2.2 SK Sportuojantieji ir tr.'!M66+SUC1_Treneriai!H66</f>
        <v>0</v>
      </c>
      <c r="S66" s="212">
        <f>'2.2 SK Sportuojantieji ir tr.'!N66+SUC1_Treneriai!I66</f>
        <v>0</v>
      </c>
      <c r="T66" s="212">
        <f>'2.2 SK Sportuojantieji ir tr.'!O66+SUC1_Treneriai!J66</f>
        <v>0</v>
      </c>
      <c r="U66" s="212">
        <f>'2.2 SK Sportuojantieji ir tr.'!P66+SUC1_Treneriai!K66</f>
        <v>0</v>
      </c>
      <c r="V66" s="212">
        <f>'2.2 SK Sportuojantieji ir tr.'!Q66+SUC1_Treneriai!L66</f>
        <v>0</v>
      </c>
      <c r="W66" s="212">
        <f>'2.2 SK Sportuojantieji ir tr.'!R66+SUC1_Treneriai!M66</f>
        <v>0</v>
      </c>
      <c r="X66" s="212">
        <f>'2.2 SK Sportuojantieji ir tr.'!S66+SUC1_Treneriai!N66</f>
        <v>0</v>
      </c>
      <c r="Y66" s="212">
        <f>'2.2 SK Sportuojantieji ir tr.'!T66+SUC1_Treneriai!O66</f>
        <v>0</v>
      </c>
      <c r="Z66" s="212">
        <f>'2.2 SK Sportuojantieji ir tr.'!U66+SUC1_Treneriai!P66</f>
        <v>0</v>
      </c>
      <c r="AA66" s="212">
        <f>'2.2 SK Sportuojantieji ir tr.'!V66+SUC1_Treneriai!Q66</f>
        <v>0</v>
      </c>
      <c r="AB66" s="212">
        <f>'2.2 SK Sportuojantieji ir tr.'!W66+SUC1_Treneriai!R66</f>
        <v>0</v>
      </c>
      <c r="AC66" s="212">
        <f>'2.2 SK Sportuojantieji ir tr.'!X66+SUC1_Treneriai!S66</f>
        <v>0</v>
      </c>
      <c r="AD66" s="212">
        <f>'2.2 SK Sportuojantieji ir tr.'!Y66+SUC1_Treneriai!T66</f>
        <v>0</v>
      </c>
      <c r="AE66" s="212">
        <f>'2.2 SK Sportuojantieji ir tr.'!Z66+SUC1_Treneriai!U66</f>
        <v>0</v>
      </c>
      <c r="AF66" s="212">
        <f>'2.2 SK Sportuojantieji ir tr.'!AA66+SUC1_Treneriai!V66</f>
        <v>0</v>
      </c>
      <c r="AG66" s="212">
        <f>'2.2 SK Sportuojantieji ir tr.'!AB66+SUC1_Treneriai!W66</f>
        <v>0</v>
      </c>
      <c r="AH66" s="212">
        <f>'2.2 SK Sportuojantieji ir tr.'!AC66+SUC1_Treneriai!X66</f>
        <v>0</v>
      </c>
      <c r="AI66" s="212">
        <f>'2.2 SK Sportuojantieji ir tr.'!AD66+SUC1_Treneriai!Y66</f>
        <v>0</v>
      </c>
      <c r="AJ66" s="212">
        <f>'2.2 SK Sportuojantieji ir tr.'!AE66+SUC1_Treneriai!Z66</f>
        <v>0</v>
      </c>
      <c r="AK66" s="212">
        <f>'2.2 SK Sportuojantieji ir tr.'!AF66+SUC1_Treneriai!AA66</f>
        <v>0</v>
      </c>
      <c r="AL66" s="212">
        <f>'2.2 SK Sportuojantieji ir tr.'!AG66+SUC1_Treneriai!AB66</f>
        <v>0</v>
      </c>
      <c r="AM66" s="212">
        <f>'2.2 SK Sportuojantieji ir tr.'!AH66+SUC1_Treneriai!AC66</f>
        <v>0</v>
      </c>
      <c r="AN66" s="212">
        <f>'2.2 SK Sportuojantieji ir tr.'!AI66+SUC1_Treneriai!AD66</f>
        <v>0</v>
      </c>
      <c r="AO66" s="212">
        <f>'2.2 SK Sportuojantieji ir tr.'!AJ66+SUC1_Treneriai!AE66</f>
        <v>0</v>
      </c>
      <c r="AP66" s="212">
        <f>'2.2 SK Sportuojantieji ir tr.'!AK66+SUC1_Treneriai!AF66</f>
        <v>0</v>
      </c>
      <c r="AR66" s="190" t="str">
        <f>IF(SUC1_Treneriai!C66&gt;M66,"Klaida! Negali būti mažiau trenerių negu SUC1 formoje","")</f>
        <v/>
      </c>
    </row>
    <row r="67" spans="1:44" ht="10.5" customHeight="1">
      <c r="A67" s="40"/>
      <c r="B67" s="42" t="s">
        <v>95</v>
      </c>
      <c r="C67" s="50">
        <f t="shared" ref="C67:AP67" si="6">SUM(C11:C66)</f>
        <v>3038</v>
      </c>
      <c r="D67" s="50">
        <f t="shared" si="6"/>
        <v>42</v>
      </c>
      <c r="E67" s="50">
        <f t="shared" si="6"/>
        <v>0</v>
      </c>
      <c r="F67" s="50">
        <f t="shared" si="6"/>
        <v>3080</v>
      </c>
      <c r="G67" s="50">
        <f t="shared" si="6"/>
        <v>946</v>
      </c>
      <c r="H67" s="50">
        <f t="shared" si="6"/>
        <v>5047</v>
      </c>
      <c r="I67" s="50">
        <f t="shared" si="6"/>
        <v>653</v>
      </c>
      <c r="J67" s="50">
        <f t="shared" si="6"/>
        <v>1174</v>
      </c>
      <c r="K67" s="50">
        <f t="shared" si="6"/>
        <v>6874</v>
      </c>
      <c r="L67" s="50">
        <f t="shared" si="6"/>
        <v>1735</v>
      </c>
      <c r="M67" s="50">
        <f t="shared" si="6"/>
        <v>204</v>
      </c>
      <c r="N67" s="50">
        <f t="shared" si="6"/>
        <v>67</v>
      </c>
      <c r="O67" s="50">
        <f t="shared" si="6"/>
        <v>89</v>
      </c>
      <c r="P67" s="50">
        <f t="shared" si="6"/>
        <v>10</v>
      </c>
      <c r="Q67" s="50">
        <f t="shared" si="6"/>
        <v>41</v>
      </c>
      <c r="R67" s="50">
        <f t="shared" si="6"/>
        <v>32</v>
      </c>
      <c r="S67" s="50">
        <f t="shared" si="6"/>
        <v>18</v>
      </c>
      <c r="T67" s="50">
        <f t="shared" si="6"/>
        <v>10</v>
      </c>
      <c r="U67" s="50">
        <f t="shared" si="6"/>
        <v>4</v>
      </c>
      <c r="V67" s="50">
        <f t="shared" si="6"/>
        <v>158</v>
      </c>
      <c r="W67" s="50">
        <f t="shared" ref="W67:AO67" si="7">SUM(W11:W66)</f>
        <v>6</v>
      </c>
      <c r="X67" s="50">
        <f t="shared" si="7"/>
        <v>21</v>
      </c>
      <c r="Y67" s="50">
        <f t="shared" si="7"/>
        <v>11</v>
      </c>
      <c r="Z67" s="50">
        <f t="shared" si="7"/>
        <v>0</v>
      </c>
      <c r="AA67" s="50">
        <f t="shared" si="7"/>
        <v>3</v>
      </c>
      <c r="AB67" s="50">
        <f t="shared" si="7"/>
        <v>2</v>
      </c>
      <c r="AC67" s="50">
        <f t="shared" si="7"/>
        <v>1</v>
      </c>
      <c r="AD67" s="50">
        <f t="shared" si="7"/>
        <v>0</v>
      </c>
      <c r="AE67" s="50">
        <f t="shared" si="7"/>
        <v>24</v>
      </c>
      <c r="AF67" s="50">
        <f t="shared" si="7"/>
        <v>9</v>
      </c>
      <c r="AG67" s="50">
        <f t="shared" si="7"/>
        <v>19</v>
      </c>
      <c r="AH67" s="50">
        <f t="shared" si="7"/>
        <v>2</v>
      </c>
      <c r="AI67" s="50">
        <f t="shared" si="7"/>
        <v>2</v>
      </c>
      <c r="AJ67" s="50">
        <f t="shared" si="7"/>
        <v>12</v>
      </c>
      <c r="AK67" s="50">
        <f t="shared" si="7"/>
        <v>1</v>
      </c>
      <c r="AL67" s="50">
        <f t="shared" si="7"/>
        <v>2</v>
      </c>
      <c r="AM67" s="50">
        <f t="shared" si="7"/>
        <v>2</v>
      </c>
      <c r="AN67" s="50">
        <f t="shared" si="7"/>
        <v>3</v>
      </c>
      <c r="AO67" s="50">
        <f t="shared" si="7"/>
        <v>1</v>
      </c>
      <c r="AP67" s="50">
        <f t="shared" si="6"/>
        <v>109</v>
      </c>
      <c r="AR67" s="190" t="str">
        <f>IF(SUC1_Treneriai!C67&gt;M67,"Klaida! Negali būti mažiau trenerių negu SUC2 formoje","")</f>
        <v/>
      </c>
    </row>
    <row r="68" spans="1:44" ht="10.5" customHeight="1">
      <c r="A68" s="54"/>
      <c r="B68" s="44" t="s">
        <v>100</v>
      </c>
      <c r="C68" s="51"/>
      <c r="D68" s="51"/>
      <c r="E68" s="51"/>
      <c r="F68" s="51"/>
      <c r="G68" s="51"/>
      <c r="H68" s="51"/>
      <c r="I68" s="51"/>
      <c r="J68" s="51"/>
      <c r="K68" s="51"/>
      <c r="L68" s="51"/>
      <c r="M68" s="37"/>
      <c r="N68" s="52"/>
      <c r="O68" s="37"/>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3"/>
      <c r="AR68" s="190"/>
    </row>
    <row r="69" spans="1:44" ht="10.5" customHeight="1">
      <c r="A69" s="40" t="s">
        <v>422</v>
      </c>
      <c r="B69" s="231" t="s">
        <v>101</v>
      </c>
      <c r="C69" s="212">
        <f>'SUC1_B. duomenys'!C94</f>
        <v>0</v>
      </c>
      <c r="D69" s="212">
        <f>'SUC1_B. duomenys'!D94</f>
        <v>0</v>
      </c>
      <c r="E69" s="212">
        <f>'SUC1_B. duomenys'!E94</f>
        <v>0</v>
      </c>
      <c r="F69" s="328">
        <f>SUM(C69:E69)</f>
        <v>0</v>
      </c>
      <c r="G69" s="212">
        <f>'SUC1_B. duomenys'!G94</f>
        <v>0</v>
      </c>
      <c r="H69" s="212">
        <f>'2.2 SK Sportuojantieji ir tr.'!C69</f>
        <v>0</v>
      </c>
      <c r="I69" s="212">
        <f>'2.2 SK Sportuojantieji ir tr.'!D69</f>
        <v>0</v>
      </c>
      <c r="J69" s="212">
        <f>'2.2 SK Sportuojantieji ir tr.'!E69</f>
        <v>0</v>
      </c>
      <c r="K69" s="328">
        <f t="shared" ref="K69:K113" si="8">SUM(H69:J69)</f>
        <v>0</v>
      </c>
      <c r="L69" s="212">
        <f>'2.2 SK Sportuojantieji ir tr.'!G69</f>
        <v>0</v>
      </c>
      <c r="M69" s="50">
        <f>'2.2 SK Sportuojantieji ir tr.'!H69+SUC1_Treneriai!C74</f>
        <v>0</v>
      </c>
      <c r="N69" s="212">
        <f>'2.2 SK Sportuojantieji ir tr.'!I69+SUC1_Treneriai!D74</f>
        <v>0</v>
      </c>
      <c r="O69" s="36">
        <f t="shared" ref="O69:O113" si="9">M69-(P69+Q69+R69+S69+T69+U69)</f>
        <v>0</v>
      </c>
      <c r="P69" s="212">
        <f>'2.2 SK Sportuojantieji ir tr.'!K69+SUC1_Treneriai!F74</f>
        <v>0</v>
      </c>
      <c r="Q69" s="212">
        <f>'2.2 SK Sportuojantieji ir tr.'!L69+SUC1_Treneriai!G74</f>
        <v>0</v>
      </c>
      <c r="R69" s="212">
        <f>'2.2 SK Sportuojantieji ir tr.'!M69+SUC1_Treneriai!H74</f>
        <v>0</v>
      </c>
      <c r="S69" s="212">
        <f>'2.2 SK Sportuojantieji ir tr.'!N69+SUC1_Treneriai!I74</f>
        <v>0</v>
      </c>
      <c r="T69" s="212">
        <f>'2.2 SK Sportuojantieji ir tr.'!O69+SUC1_Treneriai!J74</f>
        <v>0</v>
      </c>
      <c r="U69" s="212">
        <f>'2.2 SK Sportuojantieji ir tr.'!P69+SUC1_Treneriai!K74</f>
        <v>0</v>
      </c>
      <c r="V69" s="212">
        <f>'2.2 SK Sportuojantieji ir tr.'!Q69+SUC1_Treneriai!L74</f>
        <v>0</v>
      </c>
      <c r="W69" s="212">
        <f>'2.2 SK Sportuojantieji ir tr.'!R69+SUC1_Treneriai!M74</f>
        <v>0</v>
      </c>
      <c r="X69" s="212">
        <f>'2.2 SK Sportuojantieji ir tr.'!S69+SUC1_Treneriai!N74</f>
        <v>0</v>
      </c>
      <c r="Y69" s="212">
        <f>'2.2 SK Sportuojantieji ir tr.'!T69+SUC1_Treneriai!O74</f>
        <v>0</v>
      </c>
      <c r="Z69" s="212">
        <f>'2.2 SK Sportuojantieji ir tr.'!U69+SUC1_Treneriai!P74</f>
        <v>0</v>
      </c>
      <c r="AA69" s="212">
        <f>'2.2 SK Sportuojantieji ir tr.'!V69+SUC1_Treneriai!Q74</f>
        <v>0</v>
      </c>
      <c r="AB69" s="212">
        <f>'2.2 SK Sportuojantieji ir tr.'!W69+SUC1_Treneriai!R74</f>
        <v>0</v>
      </c>
      <c r="AC69" s="212">
        <f>'2.2 SK Sportuojantieji ir tr.'!X69+SUC1_Treneriai!S74</f>
        <v>0</v>
      </c>
      <c r="AD69" s="212">
        <f>'2.2 SK Sportuojantieji ir tr.'!Y69+SUC1_Treneriai!T74</f>
        <v>0</v>
      </c>
      <c r="AE69" s="212">
        <f>'2.2 SK Sportuojantieji ir tr.'!Z69+SUC1_Treneriai!U74</f>
        <v>0</v>
      </c>
      <c r="AF69" s="212">
        <f>'2.2 SK Sportuojantieji ir tr.'!AA69+SUC1_Treneriai!V74</f>
        <v>0</v>
      </c>
      <c r="AG69" s="212">
        <f>'2.2 SK Sportuojantieji ir tr.'!AB69+SUC1_Treneriai!W74</f>
        <v>0</v>
      </c>
      <c r="AH69" s="212">
        <f>'2.2 SK Sportuojantieji ir tr.'!AC69+SUC1_Treneriai!X74</f>
        <v>0</v>
      </c>
      <c r="AI69" s="212">
        <f>'2.2 SK Sportuojantieji ir tr.'!AD69+SUC1_Treneriai!Y74</f>
        <v>0</v>
      </c>
      <c r="AJ69" s="212">
        <f>'2.2 SK Sportuojantieji ir tr.'!AE69+SUC1_Treneriai!Z74</f>
        <v>0</v>
      </c>
      <c r="AK69" s="212">
        <f>'2.2 SK Sportuojantieji ir tr.'!AF69+SUC1_Treneriai!AA74</f>
        <v>0</v>
      </c>
      <c r="AL69" s="212">
        <f>'2.2 SK Sportuojantieji ir tr.'!AG69+SUC1_Treneriai!AB74</f>
        <v>0</v>
      </c>
      <c r="AM69" s="212">
        <f>'2.2 SK Sportuojantieji ir tr.'!AH69+SUC1_Treneriai!AC74</f>
        <v>0</v>
      </c>
      <c r="AN69" s="212">
        <f>'2.2 SK Sportuojantieji ir tr.'!AI69+SUC1_Treneriai!AD74</f>
        <v>0</v>
      </c>
      <c r="AO69" s="212">
        <f>'2.2 SK Sportuojantieji ir tr.'!AJ69+SUC1_Treneriai!AE74</f>
        <v>0</v>
      </c>
      <c r="AP69" s="212">
        <f>'2.2 SK Sportuojantieji ir tr.'!AK69+SUC1_Treneriai!AF74</f>
        <v>0</v>
      </c>
      <c r="AR69" s="190" t="str">
        <f>IF(SUC1_Treneriai!C74&gt;M69,"Klaida! Negali būti mažiau trenerių negu SUC1 formoje","")</f>
        <v/>
      </c>
    </row>
    <row r="70" spans="1:44" ht="10.5" customHeight="1">
      <c r="A70" s="40" t="s">
        <v>423</v>
      </c>
      <c r="B70" s="231" t="s">
        <v>102</v>
      </c>
      <c r="C70" s="212">
        <f>'SUC1_B. duomenys'!C95</f>
        <v>0</v>
      </c>
      <c r="D70" s="212">
        <f>'SUC1_B. duomenys'!D95</f>
        <v>0</v>
      </c>
      <c r="E70" s="212">
        <f>'SUC1_B. duomenys'!E95</f>
        <v>0</v>
      </c>
      <c r="F70" s="328">
        <f t="shared" ref="F70:F113" si="10">SUM(C70:E70)</f>
        <v>0</v>
      </c>
      <c r="G70" s="212">
        <f>'SUC1_B. duomenys'!G95</f>
        <v>0</v>
      </c>
      <c r="H70" s="212">
        <f>'2.2 SK Sportuojantieji ir tr.'!C70</f>
        <v>0</v>
      </c>
      <c r="I70" s="212">
        <f>'2.2 SK Sportuojantieji ir tr.'!D70</f>
        <v>0</v>
      </c>
      <c r="J70" s="212">
        <f>'2.2 SK Sportuojantieji ir tr.'!E70</f>
        <v>0</v>
      </c>
      <c r="K70" s="328">
        <f t="shared" si="8"/>
        <v>0</v>
      </c>
      <c r="L70" s="212">
        <f>'2.2 SK Sportuojantieji ir tr.'!G70</f>
        <v>0</v>
      </c>
      <c r="M70" s="50">
        <f>'2.2 SK Sportuojantieji ir tr.'!H70+SUC1_Treneriai!C75</f>
        <v>0</v>
      </c>
      <c r="N70" s="212">
        <f>'2.2 SK Sportuojantieji ir tr.'!I70+SUC1_Treneriai!D75</f>
        <v>0</v>
      </c>
      <c r="O70" s="36">
        <f t="shared" si="9"/>
        <v>0</v>
      </c>
      <c r="P70" s="212">
        <f>'2.2 SK Sportuojantieji ir tr.'!K70+SUC1_Treneriai!F75</f>
        <v>0</v>
      </c>
      <c r="Q70" s="212">
        <f>'2.2 SK Sportuojantieji ir tr.'!L70+SUC1_Treneriai!G75</f>
        <v>0</v>
      </c>
      <c r="R70" s="212">
        <f>'2.2 SK Sportuojantieji ir tr.'!M70+SUC1_Treneriai!H75</f>
        <v>0</v>
      </c>
      <c r="S70" s="212">
        <f>'2.2 SK Sportuojantieji ir tr.'!N70+SUC1_Treneriai!I75</f>
        <v>0</v>
      </c>
      <c r="T70" s="212">
        <f>'2.2 SK Sportuojantieji ir tr.'!O70+SUC1_Treneriai!J75</f>
        <v>0</v>
      </c>
      <c r="U70" s="212">
        <f>'2.2 SK Sportuojantieji ir tr.'!P70+SUC1_Treneriai!K75</f>
        <v>0</v>
      </c>
      <c r="V70" s="212">
        <f>'2.2 SK Sportuojantieji ir tr.'!Q70+SUC1_Treneriai!L75</f>
        <v>0</v>
      </c>
      <c r="W70" s="212">
        <f>'2.2 SK Sportuojantieji ir tr.'!R70+SUC1_Treneriai!M75</f>
        <v>0</v>
      </c>
      <c r="X70" s="212">
        <f>'2.2 SK Sportuojantieji ir tr.'!S70+SUC1_Treneriai!N75</f>
        <v>0</v>
      </c>
      <c r="Y70" s="212">
        <f>'2.2 SK Sportuojantieji ir tr.'!T70+SUC1_Treneriai!O75</f>
        <v>0</v>
      </c>
      <c r="Z70" s="212">
        <f>'2.2 SK Sportuojantieji ir tr.'!U70+SUC1_Treneriai!P75</f>
        <v>0</v>
      </c>
      <c r="AA70" s="212">
        <f>'2.2 SK Sportuojantieji ir tr.'!V70+SUC1_Treneriai!Q75</f>
        <v>0</v>
      </c>
      <c r="AB70" s="212">
        <f>'2.2 SK Sportuojantieji ir tr.'!W70+SUC1_Treneriai!R75</f>
        <v>0</v>
      </c>
      <c r="AC70" s="212">
        <f>'2.2 SK Sportuojantieji ir tr.'!X70+SUC1_Treneriai!S75</f>
        <v>0</v>
      </c>
      <c r="AD70" s="212">
        <f>'2.2 SK Sportuojantieji ir tr.'!Y70+SUC1_Treneriai!T75</f>
        <v>0</v>
      </c>
      <c r="AE70" s="212">
        <f>'2.2 SK Sportuojantieji ir tr.'!Z70+SUC1_Treneriai!U75</f>
        <v>0</v>
      </c>
      <c r="AF70" s="212">
        <f>'2.2 SK Sportuojantieji ir tr.'!AA70+SUC1_Treneriai!V75</f>
        <v>0</v>
      </c>
      <c r="AG70" s="212">
        <f>'2.2 SK Sportuojantieji ir tr.'!AB70+SUC1_Treneriai!W75</f>
        <v>0</v>
      </c>
      <c r="AH70" s="212">
        <f>'2.2 SK Sportuojantieji ir tr.'!AC70+SUC1_Treneriai!X75</f>
        <v>0</v>
      </c>
      <c r="AI70" s="212">
        <f>'2.2 SK Sportuojantieji ir tr.'!AD70+SUC1_Treneriai!Y75</f>
        <v>0</v>
      </c>
      <c r="AJ70" s="212">
        <f>'2.2 SK Sportuojantieji ir tr.'!AE70+SUC1_Treneriai!Z75</f>
        <v>0</v>
      </c>
      <c r="AK70" s="212">
        <f>'2.2 SK Sportuojantieji ir tr.'!AF70+SUC1_Treneriai!AA75</f>
        <v>0</v>
      </c>
      <c r="AL70" s="212">
        <f>'2.2 SK Sportuojantieji ir tr.'!AG70+SUC1_Treneriai!AB75</f>
        <v>0</v>
      </c>
      <c r="AM70" s="212">
        <f>'2.2 SK Sportuojantieji ir tr.'!AH70+SUC1_Treneriai!AC75</f>
        <v>0</v>
      </c>
      <c r="AN70" s="212">
        <f>'2.2 SK Sportuojantieji ir tr.'!AI70+SUC1_Treneriai!AD75</f>
        <v>0</v>
      </c>
      <c r="AO70" s="212">
        <f>'2.2 SK Sportuojantieji ir tr.'!AJ70+SUC1_Treneriai!AE75</f>
        <v>0</v>
      </c>
      <c r="AP70" s="212">
        <f>'2.2 SK Sportuojantieji ir tr.'!AK70+SUC1_Treneriai!AF75</f>
        <v>0</v>
      </c>
      <c r="AR70" s="190" t="str">
        <f>IF(SUC1_Treneriai!C75&gt;M70,"Klaida! Negali būti mažiau trenerių negu SUC1 formoje","")</f>
        <v/>
      </c>
    </row>
    <row r="71" spans="1:44" ht="10.5" customHeight="1">
      <c r="A71" s="40" t="s">
        <v>424</v>
      </c>
      <c r="B71" s="231" t="s">
        <v>103</v>
      </c>
      <c r="C71" s="212">
        <f>'SUC1_B. duomenys'!C96</f>
        <v>0</v>
      </c>
      <c r="D71" s="212">
        <f>'SUC1_B. duomenys'!D96</f>
        <v>0</v>
      </c>
      <c r="E71" s="212">
        <f>'SUC1_B. duomenys'!E96</f>
        <v>0</v>
      </c>
      <c r="F71" s="328">
        <f t="shared" si="10"/>
        <v>0</v>
      </c>
      <c r="G71" s="212">
        <f>'SUC1_B. duomenys'!G96</f>
        <v>0</v>
      </c>
      <c r="H71" s="212">
        <f>'2.2 SK Sportuojantieji ir tr.'!C71</f>
        <v>0</v>
      </c>
      <c r="I71" s="212">
        <f>'2.2 SK Sportuojantieji ir tr.'!D71</f>
        <v>0</v>
      </c>
      <c r="J71" s="212">
        <f>'2.2 SK Sportuojantieji ir tr.'!E71</f>
        <v>0</v>
      </c>
      <c r="K71" s="328">
        <f t="shared" si="8"/>
        <v>0</v>
      </c>
      <c r="L71" s="212">
        <f>'2.2 SK Sportuojantieji ir tr.'!G71</f>
        <v>0</v>
      </c>
      <c r="M71" s="50">
        <f>'2.2 SK Sportuojantieji ir tr.'!H71+SUC1_Treneriai!C76</f>
        <v>0</v>
      </c>
      <c r="N71" s="212">
        <f>'2.2 SK Sportuojantieji ir tr.'!I71+SUC1_Treneriai!D76</f>
        <v>0</v>
      </c>
      <c r="O71" s="36">
        <f t="shared" si="9"/>
        <v>0</v>
      </c>
      <c r="P71" s="212">
        <f>'2.2 SK Sportuojantieji ir tr.'!K71+SUC1_Treneriai!F76</f>
        <v>0</v>
      </c>
      <c r="Q71" s="212">
        <f>'2.2 SK Sportuojantieji ir tr.'!L71+SUC1_Treneriai!G76</f>
        <v>0</v>
      </c>
      <c r="R71" s="212">
        <f>'2.2 SK Sportuojantieji ir tr.'!M71+SUC1_Treneriai!H76</f>
        <v>0</v>
      </c>
      <c r="S71" s="212">
        <f>'2.2 SK Sportuojantieji ir tr.'!N71+SUC1_Treneriai!I76</f>
        <v>0</v>
      </c>
      <c r="T71" s="212">
        <f>'2.2 SK Sportuojantieji ir tr.'!O71+SUC1_Treneriai!J76</f>
        <v>0</v>
      </c>
      <c r="U71" s="212">
        <f>'2.2 SK Sportuojantieji ir tr.'!P71+SUC1_Treneriai!K76</f>
        <v>0</v>
      </c>
      <c r="V71" s="212">
        <f>'2.2 SK Sportuojantieji ir tr.'!Q71+SUC1_Treneriai!L76</f>
        <v>0</v>
      </c>
      <c r="W71" s="212">
        <f>'2.2 SK Sportuojantieji ir tr.'!R71+SUC1_Treneriai!M76</f>
        <v>0</v>
      </c>
      <c r="X71" s="212">
        <f>'2.2 SK Sportuojantieji ir tr.'!S71+SUC1_Treneriai!N76</f>
        <v>0</v>
      </c>
      <c r="Y71" s="212">
        <f>'2.2 SK Sportuojantieji ir tr.'!T71+SUC1_Treneriai!O76</f>
        <v>0</v>
      </c>
      <c r="Z71" s="212">
        <f>'2.2 SK Sportuojantieji ir tr.'!U71+SUC1_Treneriai!P76</f>
        <v>0</v>
      </c>
      <c r="AA71" s="212">
        <f>'2.2 SK Sportuojantieji ir tr.'!V71+SUC1_Treneriai!Q76</f>
        <v>0</v>
      </c>
      <c r="AB71" s="212">
        <f>'2.2 SK Sportuojantieji ir tr.'!W71+SUC1_Treneriai!R76</f>
        <v>0</v>
      </c>
      <c r="AC71" s="212">
        <f>'2.2 SK Sportuojantieji ir tr.'!X71+SUC1_Treneriai!S76</f>
        <v>0</v>
      </c>
      <c r="AD71" s="212">
        <f>'2.2 SK Sportuojantieji ir tr.'!Y71+SUC1_Treneriai!T76</f>
        <v>0</v>
      </c>
      <c r="AE71" s="212">
        <f>'2.2 SK Sportuojantieji ir tr.'!Z71+SUC1_Treneriai!U76</f>
        <v>0</v>
      </c>
      <c r="AF71" s="212">
        <f>'2.2 SK Sportuojantieji ir tr.'!AA71+SUC1_Treneriai!V76</f>
        <v>0</v>
      </c>
      <c r="AG71" s="212">
        <f>'2.2 SK Sportuojantieji ir tr.'!AB71+SUC1_Treneriai!W76</f>
        <v>0</v>
      </c>
      <c r="AH71" s="212">
        <f>'2.2 SK Sportuojantieji ir tr.'!AC71+SUC1_Treneriai!X76</f>
        <v>0</v>
      </c>
      <c r="AI71" s="212">
        <f>'2.2 SK Sportuojantieji ir tr.'!AD71+SUC1_Treneriai!Y76</f>
        <v>0</v>
      </c>
      <c r="AJ71" s="212">
        <f>'2.2 SK Sportuojantieji ir tr.'!AE71+SUC1_Treneriai!Z76</f>
        <v>0</v>
      </c>
      <c r="AK71" s="212">
        <f>'2.2 SK Sportuojantieji ir tr.'!AF71+SUC1_Treneriai!AA76</f>
        <v>0</v>
      </c>
      <c r="AL71" s="212">
        <f>'2.2 SK Sportuojantieji ir tr.'!AG71+SUC1_Treneriai!AB76</f>
        <v>0</v>
      </c>
      <c r="AM71" s="212">
        <f>'2.2 SK Sportuojantieji ir tr.'!AH71+SUC1_Treneriai!AC76</f>
        <v>0</v>
      </c>
      <c r="AN71" s="212">
        <f>'2.2 SK Sportuojantieji ir tr.'!AI71+SUC1_Treneriai!AD76</f>
        <v>0</v>
      </c>
      <c r="AO71" s="212">
        <f>'2.2 SK Sportuojantieji ir tr.'!AJ71+SUC1_Treneriai!AE76</f>
        <v>0</v>
      </c>
      <c r="AP71" s="212">
        <f>'2.2 SK Sportuojantieji ir tr.'!AK71+SUC1_Treneriai!AF76</f>
        <v>0</v>
      </c>
      <c r="AR71" s="190" t="str">
        <f>IF(SUC1_Treneriai!C76&gt;M71,"Klaida! Negali būti mažiau trenerių negu SUC1 formoje","")</f>
        <v/>
      </c>
    </row>
    <row r="72" spans="1:44" ht="10.5" customHeight="1">
      <c r="A72" s="40" t="s">
        <v>425</v>
      </c>
      <c r="B72" s="231" t="s">
        <v>104</v>
      </c>
      <c r="C72" s="212">
        <f>'SUC1_B. duomenys'!C97</f>
        <v>0</v>
      </c>
      <c r="D72" s="212">
        <f>'SUC1_B. duomenys'!D97</f>
        <v>0</v>
      </c>
      <c r="E72" s="212">
        <f>'SUC1_B. duomenys'!E97</f>
        <v>0</v>
      </c>
      <c r="F72" s="328">
        <f t="shared" si="10"/>
        <v>0</v>
      </c>
      <c r="G72" s="212">
        <f>'SUC1_B. duomenys'!G97</f>
        <v>0</v>
      </c>
      <c r="H72" s="212">
        <f>'2.2 SK Sportuojantieji ir tr.'!C72</f>
        <v>0</v>
      </c>
      <c r="I72" s="212">
        <f>'2.2 SK Sportuojantieji ir tr.'!D72</f>
        <v>0</v>
      </c>
      <c r="J72" s="212">
        <f>'2.2 SK Sportuojantieji ir tr.'!E72</f>
        <v>0</v>
      </c>
      <c r="K72" s="328">
        <f t="shared" si="8"/>
        <v>0</v>
      </c>
      <c r="L72" s="212">
        <f>'2.2 SK Sportuojantieji ir tr.'!G72</f>
        <v>0</v>
      </c>
      <c r="M72" s="50">
        <f>'2.2 SK Sportuojantieji ir tr.'!H72+SUC1_Treneriai!C77</f>
        <v>0</v>
      </c>
      <c r="N72" s="212">
        <f>'2.2 SK Sportuojantieji ir tr.'!I72+SUC1_Treneriai!D77</f>
        <v>0</v>
      </c>
      <c r="O72" s="36">
        <f t="shared" si="9"/>
        <v>0</v>
      </c>
      <c r="P72" s="212">
        <f>'2.2 SK Sportuojantieji ir tr.'!K72+SUC1_Treneriai!F77</f>
        <v>0</v>
      </c>
      <c r="Q72" s="212">
        <f>'2.2 SK Sportuojantieji ir tr.'!L72+SUC1_Treneriai!G77</f>
        <v>0</v>
      </c>
      <c r="R72" s="212">
        <f>'2.2 SK Sportuojantieji ir tr.'!M72+SUC1_Treneriai!H77</f>
        <v>0</v>
      </c>
      <c r="S72" s="212">
        <f>'2.2 SK Sportuojantieji ir tr.'!N72+SUC1_Treneriai!I77</f>
        <v>0</v>
      </c>
      <c r="T72" s="212">
        <f>'2.2 SK Sportuojantieji ir tr.'!O72+SUC1_Treneriai!J77</f>
        <v>0</v>
      </c>
      <c r="U72" s="212">
        <f>'2.2 SK Sportuojantieji ir tr.'!P72+SUC1_Treneriai!K77</f>
        <v>0</v>
      </c>
      <c r="V72" s="212">
        <f>'2.2 SK Sportuojantieji ir tr.'!Q72+SUC1_Treneriai!L77</f>
        <v>0</v>
      </c>
      <c r="W72" s="212">
        <f>'2.2 SK Sportuojantieji ir tr.'!R72+SUC1_Treneriai!M77</f>
        <v>0</v>
      </c>
      <c r="X72" s="212">
        <f>'2.2 SK Sportuojantieji ir tr.'!S72+SUC1_Treneriai!N77</f>
        <v>0</v>
      </c>
      <c r="Y72" s="212">
        <f>'2.2 SK Sportuojantieji ir tr.'!T72+SUC1_Treneriai!O77</f>
        <v>0</v>
      </c>
      <c r="Z72" s="212">
        <f>'2.2 SK Sportuojantieji ir tr.'!U72+SUC1_Treneriai!P77</f>
        <v>0</v>
      </c>
      <c r="AA72" s="212">
        <f>'2.2 SK Sportuojantieji ir tr.'!V72+SUC1_Treneriai!Q77</f>
        <v>0</v>
      </c>
      <c r="AB72" s="212">
        <f>'2.2 SK Sportuojantieji ir tr.'!W72+SUC1_Treneriai!R77</f>
        <v>0</v>
      </c>
      <c r="AC72" s="212">
        <f>'2.2 SK Sportuojantieji ir tr.'!X72+SUC1_Treneriai!S77</f>
        <v>0</v>
      </c>
      <c r="AD72" s="212">
        <f>'2.2 SK Sportuojantieji ir tr.'!Y72+SUC1_Treneriai!T77</f>
        <v>0</v>
      </c>
      <c r="AE72" s="212">
        <f>'2.2 SK Sportuojantieji ir tr.'!Z72+SUC1_Treneriai!U77</f>
        <v>0</v>
      </c>
      <c r="AF72" s="212">
        <f>'2.2 SK Sportuojantieji ir tr.'!AA72+SUC1_Treneriai!V77</f>
        <v>0</v>
      </c>
      <c r="AG72" s="212">
        <f>'2.2 SK Sportuojantieji ir tr.'!AB72+SUC1_Treneriai!W77</f>
        <v>0</v>
      </c>
      <c r="AH72" s="212">
        <f>'2.2 SK Sportuojantieji ir tr.'!AC72+SUC1_Treneriai!X77</f>
        <v>0</v>
      </c>
      <c r="AI72" s="212">
        <f>'2.2 SK Sportuojantieji ir tr.'!AD72+SUC1_Treneriai!Y77</f>
        <v>0</v>
      </c>
      <c r="AJ72" s="212">
        <f>'2.2 SK Sportuojantieji ir tr.'!AE72+SUC1_Treneriai!Z77</f>
        <v>0</v>
      </c>
      <c r="AK72" s="212">
        <f>'2.2 SK Sportuojantieji ir tr.'!AF72+SUC1_Treneriai!AA77</f>
        <v>0</v>
      </c>
      <c r="AL72" s="212">
        <f>'2.2 SK Sportuojantieji ir tr.'!AG72+SUC1_Treneriai!AB77</f>
        <v>0</v>
      </c>
      <c r="AM72" s="212">
        <f>'2.2 SK Sportuojantieji ir tr.'!AH72+SUC1_Treneriai!AC77</f>
        <v>0</v>
      </c>
      <c r="AN72" s="212">
        <f>'2.2 SK Sportuojantieji ir tr.'!AI72+SUC1_Treneriai!AD77</f>
        <v>0</v>
      </c>
      <c r="AO72" s="212">
        <f>'2.2 SK Sportuojantieji ir tr.'!AJ72+SUC1_Treneriai!AE77</f>
        <v>0</v>
      </c>
      <c r="AP72" s="212">
        <f>'2.2 SK Sportuojantieji ir tr.'!AK72+SUC1_Treneriai!AF77</f>
        <v>0</v>
      </c>
      <c r="AR72" s="190" t="str">
        <f>IF(SUC1_Treneriai!C77&gt;M72,"Klaida! Negali būti mažiau trenerių negu SUC1 formoje","")</f>
        <v/>
      </c>
    </row>
    <row r="73" spans="1:44" ht="10.5" customHeight="1">
      <c r="A73" s="40" t="s">
        <v>427</v>
      </c>
      <c r="B73" s="231" t="s">
        <v>105</v>
      </c>
      <c r="C73" s="212">
        <f>'SUC1_B. duomenys'!C98</f>
        <v>0</v>
      </c>
      <c r="D73" s="212">
        <f>'SUC1_B. duomenys'!D98</f>
        <v>0</v>
      </c>
      <c r="E73" s="212">
        <f>'SUC1_B. duomenys'!E98</f>
        <v>0</v>
      </c>
      <c r="F73" s="328">
        <f t="shared" si="10"/>
        <v>0</v>
      </c>
      <c r="G73" s="212">
        <f>'SUC1_B. duomenys'!G98</f>
        <v>0</v>
      </c>
      <c r="H73" s="212">
        <f>'2.2 SK Sportuojantieji ir tr.'!C73</f>
        <v>0</v>
      </c>
      <c r="I73" s="212">
        <f>'2.2 SK Sportuojantieji ir tr.'!D73</f>
        <v>0</v>
      </c>
      <c r="J73" s="212">
        <f>'2.2 SK Sportuojantieji ir tr.'!E73</f>
        <v>0</v>
      </c>
      <c r="K73" s="328">
        <f t="shared" si="8"/>
        <v>0</v>
      </c>
      <c r="L73" s="212">
        <f>'2.2 SK Sportuojantieji ir tr.'!G73</f>
        <v>0</v>
      </c>
      <c r="M73" s="50">
        <f>'2.2 SK Sportuojantieji ir tr.'!H73+SUC1_Treneriai!C78</f>
        <v>0</v>
      </c>
      <c r="N73" s="212">
        <f>'2.2 SK Sportuojantieji ir tr.'!I73+SUC1_Treneriai!D78</f>
        <v>0</v>
      </c>
      <c r="O73" s="36">
        <f t="shared" si="9"/>
        <v>0</v>
      </c>
      <c r="P73" s="212">
        <f>'2.2 SK Sportuojantieji ir tr.'!K73+SUC1_Treneriai!F78</f>
        <v>0</v>
      </c>
      <c r="Q73" s="212">
        <f>'2.2 SK Sportuojantieji ir tr.'!L73+SUC1_Treneriai!G78</f>
        <v>0</v>
      </c>
      <c r="R73" s="212">
        <f>'2.2 SK Sportuojantieji ir tr.'!M73+SUC1_Treneriai!H78</f>
        <v>0</v>
      </c>
      <c r="S73" s="212">
        <f>'2.2 SK Sportuojantieji ir tr.'!N73+SUC1_Treneriai!I78</f>
        <v>0</v>
      </c>
      <c r="T73" s="212">
        <f>'2.2 SK Sportuojantieji ir tr.'!O73+SUC1_Treneriai!J78</f>
        <v>0</v>
      </c>
      <c r="U73" s="212">
        <f>'2.2 SK Sportuojantieji ir tr.'!P73+SUC1_Treneriai!K78</f>
        <v>0</v>
      </c>
      <c r="V73" s="212">
        <f>'2.2 SK Sportuojantieji ir tr.'!Q73+SUC1_Treneriai!L78</f>
        <v>0</v>
      </c>
      <c r="W73" s="212">
        <f>'2.2 SK Sportuojantieji ir tr.'!R73+SUC1_Treneriai!M78</f>
        <v>0</v>
      </c>
      <c r="X73" s="212">
        <f>'2.2 SK Sportuojantieji ir tr.'!S73+SUC1_Treneriai!N78</f>
        <v>0</v>
      </c>
      <c r="Y73" s="212">
        <f>'2.2 SK Sportuojantieji ir tr.'!T73+SUC1_Treneriai!O78</f>
        <v>0</v>
      </c>
      <c r="Z73" s="212">
        <f>'2.2 SK Sportuojantieji ir tr.'!U73+SUC1_Treneriai!P78</f>
        <v>0</v>
      </c>
      <c r="AA73" s="212">
        <f>'2.2 SK Sportuojantieji ir tr.'!V73+SUC1_Treneriai!Q78</f>
        <v>0</v>
      </c>
      <c r="AB73" s="212">
        <f>'2.2 SK Sportuojantieji ir tr.'!W73+SUC1_Treneriai!R78</f>
        <v>0</v>
      </c>
      <c r="AC73" s="212">
        <f>'2.2 SK Sportuojantieji ir tr.'!X73+SUC1_Treneriai!S78</f>
        <v>0</v>
      </c>
      <c r="AD73" s="212">
        <f>'2.2 SK Sportuojantieji ir tr.'!Y73+SUC1_Treneriai!T78</f>
        <v>0</v>
      </c>
      <c r="AE73" s="212">
        <f>'2.2 SK Sportuojantieji ir tr.'!Z73+SUC1_Treneriai!U78</f>
        <v>0</v>
      </c>
      <c r="AF73" s="212">
        <f>'2.2 SK Sportuojantieji ir tr.'!AA73+SUC1_Treneriai!V78</f>
        <v>0</v>
      </c>
      <c r="AG73" s="212">
        <f>'2.2 SK Sportuojantieji ir tr.'!AB73+SUC1_Treneriai!W78</f>
        <v>0</v>
      </c>
      <c r="AH73" s="212">
        <f>'2.2 SK Sportuojantieji ir tr.'!AC73+SUC1_Treneriai!X78</f>
        <v>0</v>
      </c>
      <c r="AI73" s="212">
        <f>'2.2 SK Sportuojantieji ir tr.'!AD73+SUC1_Treneriai!Y78</f>
        <v>0</v>
      </c>
      <c r="AJ73" s="212">
        <f>'2.2 SK Sportuojantieji ir tr.'!AE73+SUC1_Treneriai!Z78</f>
        <v>0</v>
      </c>
      <c r="AK73" s="212">
        <f>'2.2 SK Sportuojantieji ir tr.'!AF73+SUC1_Treneriai!AA78</f>
        <v>0</v>
      </c>
      <c r="AL73" s="212">
        <f>'2.2 SK Sportuojantieji ir tr.'!AG73+SUC1_Treneriai!AB78</f>
        <v>0</v>
      </c>
      <c r="AM73" s="212">
        <f>'2.2 SK Sportuojantieji ir tr.'!AH73+SUC1_Treneriai!AC78</f>
        <v>0</v>
      </c>
      <c r="AN73" s="212">
        <f>'2.2 SK Sportuojantieji ir tr.'!AI73+SUC1_Treneriai!AD78</f>
        <v>0</v>
      </c>
      <c r="AO73" s="212">
        <f>'2.2 SK Sportuojantieji ir tr.'!AJ73+SUC1_Treneriai!AE78</f>
        <v>0</v>
      </c>
      <c r="AP73" s="212">
        <f>'2.2 SK Sportuojantieji ir tr.'!AK73+SUC1_Treneriai!AF78</f>
        <v>0</v>
      </c>
      <c r="AR73" s="190" t="str">
        <f>IF(SUC1_Treneriai!C78&gt;M73,"Klaida! Negali būti mažiau trenerių negu SUC1 formoje","")</f>
        <v/>
      </c>
    </row>
    <row r="74" spans="1:44" ht="10.5" customHeight="1">
      <c r="A74" s="40" t="s">
        <v>429</v>
      </c>
      <c r="B74" s="231" t="s">
        <v>106</v>
      </c>
      <c r="C74" s="212">
        <f>'SUC1_B. duomenys'!C99</f>
        <v>0</v>
      </c>
      <c r="D74" s="212">
        <f>'SUC1_B. duomenys'!D99</f>
        <v>0</v>
      </c>
      <c r="E74" s="212">
        <f>'SUC1_B. duomenys'!E99</f>
        <v>0</v>
      </c>
      <c r="F74" s="328">
        <f t="shared" si="10"/>
        <v>0</v>
      </c>
      <c r="G74" s="212">
        <f>'SUC1_B. duomenys'!G99</f>
        <v>0</v>
      </c>
      <c r="H74" s="212">
        <f>'2.2 SK Sportuojantieji ir tr.'!C74</f>
        <v>60</v>
      </c>
      <c r="I74" s="212">
        <f>'2.2 SK Sportuojantieji ir tr.'!D74</f>
        <v>30</v>
      </c>
      <c r="J74" s="212">
        <f>'2.2 SK Sportuojantieji ir tr.'!E74</f>
        <v>30</v>
      </c>
      <c r="K74" s="328">
        <f t="shared" si="8"/>
        <v>120</v>
      </c>
      <c r="L74" s="212">
        <f>'2.2 SK Sportuojantieji ir tr.'!G74</f>
        <v>10</v>
      </c>
      <c r="M74" s="50">
        <f>'2.2 SK Sportuojantieji ir tr.'!H74+SUC1_Treneriai!C79</f>
        <v>1</v>
      </c>
      <c r="N74" s="212">
        <f>'2.2 SK Sportuojantieji ir tr.'!I74+SUC1_Treneriai!D79</f>
        <v>0</v>
      </c>
      <c r="O74" s="36">
        <f t="shared" si="9"/>
        <v>1</v>
      </c>
      <c r="P74" s="212">
        <f>'2.2 SK Sportuojantieji ir tr.'!K74+SUC1_Treneriai!F79</f>
        <v>0</v>
      </c>
      <c r="Q74" s="212">
        <f>'2.2 SK Sportuojantieji ir tr.'!L74+SUC1_Treneriai!G79</f>
        <v>0</v>
      </c>
      <c r="R74" s="212">
        <f>'2.2 SK Sportuojantieji ir tr.'!M74+SUC1_Treneriai!H79</f>
        <v>0</v>
      </c>
      <c r="S74" s="212">
        <f>'2.2 SK Sportuojantieji ir tr.'!N74+SUC1_Treneriai!I79</f>
        <v>0</v>
      </c>
      <c r="T74" s="212">
        <f>'2.2 SK Sportuojantieji ir tr.'!O74+SUC1_Treneriai!J79</f>
        <v>0</v>
      </c>
      <c r="U74" s="212">
        <f>'2.2 SK Sportuojantieji ir tr.'!P74+SUC1_Treneriai!K79</f>
        <v>0</v>
      </c>
      <c r="V74" s="212">
        <f>'2.2 SK Sportuojantieji ir tr.'!Q74+SUC1_Treneriai!L79</f>
        <v>1</v>
      </c>
      <c r="W74" s="212">
        <f>'2.2 SK Sportuojantieji ir tr.'!R74+SUC1_Treneriai!M79</f>
        <v>0</v>
      </c>
      <c r="X74" s="212">
        <f>'2.2 SK Sportuojantieji ir tr.'!S74+SUC1_Treneriai!N79</f>
        <v>0</v>
      </c>
      <c r="Y74" s="212">
        <f>'2.2 SK Sportuojantieji ir tr.'!T74+SUC1_Treneriai!O79</f>
        <v>0</v>
      </c>
      <c r="Z74" s="212">
        <f>'2.2 SK Sportuojantieji ir tr.'!U74+SUC1_Treneriai!P79</f>
        <v>0</v>
      </c>
      <c r="AA74" s="212">
        <f>'2.2 SK Sportuojantieji ir tr.'!V74+SUC1_Treneriai!Q79</f>
        <v>0</v>
      </c>
      <c r="AB74" s="212">
        <f>'2.2 SK Sportuojantieji ir tr.'!W74+SUC1_Treneriai!R79</f>
        <v>0</v>
      </c>
      <c r="AC74" s="212">
        <f>'2.2 SK Sportuojantieji ir tr.'!X74+SUC1_Treneriai!S79</f>
        <v>0</v>
      </c>
      <c r="AD74" s="212">
        <f>'2.2 SK Sportuojantieji ir tr.'!Y74+SUC1_Treneriai!T79</f>
        <v>0</v>
      </c>
      <c r="AE74" s="212">
        <f>'2.2 SK Sportuojantieji ir tr.'!Z74+SUC1_Treneriai!U79</f>
        <v>0</v>
      </c>
      <c r="AF74" s="212">
        <f>'2.2 SK Sportuojantieji ir tr.'!AA74+SUC1_Treneriai!V79</f>
        <v>0</v>
      </c>
      <c r="AG74" s="212">
        <f>'2.2 SK Sportuojantieji ir tr.'!AB74+SUC1_Treneriai!W79</f>
        <v>0</v>
      </c>
      <c r="AH74" s="212">
        <f>'2.2 SK Sportuojantieji ir tr.'!AC74+SUC1_Treneriai!X79</f>
        <v>0</v>
      </c>
      <c r="AI74" s="212">
        <f>'2.2 SK Sportuojantieji ir tr.'!AD74+SUC1_Treneriai!Y79</f>
        <v>0</v>
      </c>
      <c r="AJ74" s="212">
        <f>'2.2 SK Sportuojantieji ir tr.'!AE74+SUC1_Treneriai!Z79</f>
        <v>0</v>
      </c>
      <c r="AK74" s="212">
        <f>'2.2 SK Sportuojantieji ir tr.'!AF74+SUC1_Treneriai!AA79</f>
        <v>0</v>
      </c>
      <c r="AL74" s="212">
        <f>'2.2 SK Sportuojantieji ir tr.'!AG74+SUC1_Treneriai!AB79</f>
        <v>0</v>
      </c>
      <c r="AM74" s="212">
        <f>'2.2 SK Sportuojantieji ir tr.'!AH74+SUC1_Treneriai!AC79</f>
        <v>0</v>
      </c>
      <c r="AN74" s="212">
        <f>'2.2 SK Sportuojantieji ir tr.'!AI74+SUC1_Treneriai!AD79</f>
        <v>0</v>
      </c>
      <c r="AO74" s="212">
        <f>'2.2 SK Sportuojantieji ir tr.'!AJ74+SUC1_Treneriai!AE79</f>
        <v>0</v>
      </c>
      <c r="AP74" s="212">
        <f>'2.2 SK Sportuojantieji ir tr.'!AK74+SUC1_Treneriai!AF79</f>
        <v>1</v>
      </c>
      <c r="AR74" s="190" t="str">
        <f>IF(SUC1_Treneriai!C79&gt;M74,"Klaida! Negali būti mažiau trenerių negu SUC1 formoje","")</f>
        <v/>
      </c>
    </row>
    <row r="75" spans="1:44" ht="10.5" customHeight="1">
      <c r="A75" s="40" t="s">
        <v>430</v>
      </c>
      <c r="B75" s="231" t="s">
        <v>107</v>
      </c>
      <c r="C75" s="212">
        <f>'SUC1_B. duomenys'!C100</f>
        <v>0</v>
      </c>
      <c r="D75" s="212">
        <f>'SUC1_B. duomenys'!D100</f>
        <v>0</v>
      </c>
      <c r="E75" s="212">
        <f>'SUC1_B. duomenys'!E100</f>
        <v>0</v>
      </c>
      <c r="F75" s="328">
        <f t="shared" si="10"/>
        <v>0</v>
      </c>
      <c r="G75" s="212">
        <f>'SUC1_B. duomenys'!G100</f>
        <v>0</v>
      </c>
      <c r="H75" s="212">
        <f>'2.2 SK Sportuojantieji ir tr.'!C75</f>
        <v>0</v>
      </c>
      <c r="I75" s="212">
        <f>'2.2 SK Sportuojantieji ir tr.'!D75</f>
        <v>0</v>
      </c>
      <c r="J75" s="212">
        <f>'2.2 SK Sportuojantieji ir tr.'!E75</f>
        <v>0</v>
      </c>
      <c r="K75" s="328">
        <f t="shared" si="8"/>
        <v>0</v>
      </c>
      <c r="L75" s="212">
        <f>'2.2 SK Sportuojantieji ir tr.'!G75</f>
        <v>0</v>
      </c>
      <c r="M75" s="50">
        <f>'2.2 SK Sportuojantieji ir tr.'!H75+SUC1_Treneriai!C80</f>
        <v>0</v>
      </c>
      <c r="N75" s="212">
        <f>'2.2 SK Sportuojantieji ir tr.'!I75+SUC1_Treneriai!D80</f>
        <v>0</v>
      </c>
      <c r="O75" s="36">
        <f t="shared" si="9"/>
        <v>0</v>
      </c>
      <c r="P75" s="212">
        <f>'2.2 SK Sportuojantieji ir tr.'!K75+SUC1_Treneriai!F80</f>
        <v>0</v>
      </c>
      <c r="Q75" s="212">
        <f>'2.2 SK Sportuojantieji ir tr.'!L75+SUC1_Treneriai!G80</f>
        <v>0</v>
      </c>
      <c r="R75" s="212">
        <f>'2.2 SK Sportuojantieji ir tr.'!M75+SUC1_Treneriai!H80</f>
        <v>0</v>
      </c>
      <c r="S75" s="212">
        <f>'2.2 SK Sportuojantieji ir tr.'!N75+SUC1_Treneriai!I80</f>
        <v>0</v>
      </c>
      <c r="T75" s="212">
        <f>'2.2 SK Sportuojantieji ir tr.'!O75+SUC1_Treneriai!J80</f>
        <v>0</v>
      </c>
      <c r="U75" s="212">
        <f>'2.2 SK Sportuojantieji ir tr.'!P75+SUC1_Treneriai!K80</f>
        <v>0</v>
      </c>
      <c r="V75" s="212">
        <f>'2.2 SK Sportuojantieji ir tr.'!Q75+SUC1_Treneriai!L80</f>
        <v>0</v>
      </c>
      <c r="W75" s="212">
        <f>'2.2 SK Sportuojantieji ir tr.'!R75+SUC1_Treneriai!M80</f>
        <v>0</v>
      </c>
      <c r="X75" s="212">
        <f>'2.2 SK Sportuojantieji ir tr.'!S75+SUC1_Treneriai!N80</f>
        <v>0</v>
      </c>
      <c r="Y75" s="212">
        <f>'2.2 SK Sportuojantieji ir tr.'!T75+SUC1_Treneriai!O80</f>
        <v>0</v>
      </c>
      <c r="Z75" s="212">
        <f>'2.2 SK Sportuojantieji ir tr.'!U75+SUC1_Treneriai!P80</f>
        <v>0</v>
      </c>
      <c r="AA75" s="212">
        <f>'2.2 SK Sportuojantieji ir tr.'!V75+SUC1_Treneriai!Q80</f>
        <v>0</v>
      </c>
      <c r="AB75" s="212">
        <f>'2.2 SK Sportuojantieji ir tr.'!W75+SUC1_Treneriai!R80</f>
        <v>0</v>
      </c>
      <c r="AC75" s="212">
        <f>'2.2 SK Sportuojantieji ir tr.'!X75+SUC1_Treneriai!S80</f>
        <v>0</v>
      </c>
      <c r="AD75" s="212">
        <f>'2.2 SK Sportuojantieji ir tr.'!Y75+SUC1_Treneriai!T80</f>
        <v>0</v>
      </c>
      <c r="AE75" s="212">
        <f>'2.2 SK Sportuojantieji ir tr.'!Z75+SUC1_Treneriai!U80</f>
        <v>0</v>
      </c>
      <c r="AF75" s="212">
        <f>'2.2 SK Sportuojantieji ir tr.'!AA75+SUC1_Treneriai!V80</f>
        <v>0</v>
      </c>
      <c r="AG75" s="212">
        <f>'2.2 SK Sportuojantieji ir tr.'!AB75+SUC1_Treneriai!W80</f>
        <v>0</v>
      </c>
      <c r="AH75" s="212">
        <f>'2.2 SK Sportuojantieji ir tr.'!AC75+SUC1_Treneriai!X80</f>
        <v>0</v>
      </c>
      <c r="AI75" s="212">
        <f>'2.2 SK Sportuojantieji ir tr.'!AD75+SUC1_Treneriai!Y80</f>
        <v>0</v>
      </c>
      <c r="AJ75" s="212">
        <f>'2.2 SK Sportuojantieji ir tr.'!AE75+SUC1_Treneriai!Z80</f>
        <v>0</v>
      </c>
      <c r="AK75" s="212">
        <f>'2.2 SK Sportuojantieji ir tr.'!AF75+SUC1_Treneriai!AA80</f>
        <v>0</v>
      </c>
      <c r="AL75" s="212">
        <f>'2.2 SK Sportuojantieji ir tr.'!AG75+SUC1_Treneriai!AB80</f>
        <v>0</v>
      </c>
      <c r="AM75" s="212">
        <f>'2.2 SK Sportuojantieji ir tr.'!AH75+SUC1_Treneriai!AC80</f>
        <v>0</v>
      </c>
      <c r="AN75" s="212">
        <f>'2.2 SK Sportuojantieji ir tr.'!AI75+SUC1_Treneriai!AD80</f>
        <v>0</v>
      </c>
      <c r="AO75" s="212">
        <f>'2.2 SK Sportuojantieji ir tr.'!AJ75+SUC1_Treneriai!AE80</f>
        <v>0</v>
      </c>
      <c r="AP75" s="212">
        <f>'2.2 SK Sportuojantieji ir tr.'!AK75+SUC1_Treneriai!AF80</f>
        <v>0</v>
      </c>
      <c r="AR75" s="190" t="str">
        <f>IF(SUC1_Treneriai!C80&gt;M75,"Klaida! Negali būti mažiau trenerių negu SUC1 formoje","")</f>
        <v/>
      </c>
    </row>
    <row r="76" spans="1:44" ht="10.5" customHeight="1">
      <c r="A76" s="40" t="s">
        <v>431</v>
      </c>
      <c r="B76" s="231" t="s">
        <v>108</v>
      </c>
      <c r="C76" s="212">
        <f>'SUC1_B. duomenys'!C101</f>
        <v>0</v>
      </c>
      <c r="D76" s="212">
        <f>'SUC1_B. duomenys'!D101</f>
        <v>0</v>
      </c>
      <c r="E76" s="212">
        <f>'SUC1_B. duomenys'!E101</f>
        <v>0</v>
      </c>
      <c r="F76" s="328">
        <f t="shared" si="10"/>
        <v>0</v>
      </c>
      <c r="G76" s="212">
        <f>'SUC1_B. duomenys'!G101</f>
        <v>0</v>
      </c>
      <c r="H76" s="212">
        <f>'2.2 SK Sportuojantieji ir tr.'!C76</f>
        <v>0</v>
      </c>
      <c r="I76" s="212">
        <f>'2.2 SK Sportuojantieji ir tr.'!D76</f>
        <v>0</v>
      </c>
      <c r="J76" s="212">
        <f>'2.2 SK Sportuojantieji ir tr.'!E76</f>
        <v>0</v>
      </c>
      <c r="K76" s="328">
        <f t="shared" si="8"/>
        <v>0</v>
      </c>
      <c r="L76" s="212">
        <f>'2.2 SK Sportuojantieji ir tr.'!G76</f>
        <v>0</v>
      </c>
      <c r="M76" s="50">
        <f>'2.2 SK Sportuojantieji ir tr.'!H76+SUC1_Treneriai!C81</f>
        <v>0</v>
      </c>
      <c r="N76" s="212">
        <f>'2.2 SK Sportuojantieji ir tr.'!I76+SUC1_Treneriai!D81</f>
        <v>0</v>
      </c>
      <c r="O76" s="36">
        <f t="shared" si="9"/>
        <v>0</v>
      </c>
      <c r="P76" s="212">
        <f>'2.2 SK Sportuojantieji ir tr.'!K76+SUC1_Treneriai!F81</f>
        <v>0</v>
      </c>
      <c r="Q76" s="212">
        <f>'2.2 SK Sportuojantieji ir tr.'!L76+SUC1_Treneriai!G81</f>
        <v>0</v>
      </c>
      <c r="R76" s="212">
        <f>'2.2 SK Sportuojantieji ir tr.'!M76+SUC1_Treneriai!H81</f>
        <v>0</v>
      </c>
      <c r="S76" s="212">
        <f>'2.2 SK Sportuojantieji ir tr.'!N76+SUC1_Treneriai!I81</f>
        <v>0</v>
      </c>
      <c r="T76" s="212">
        <f>'2.2 SK Sportuojantieji ir tr.'!O76+SUC1_Treneriai!J81</f>
        <v>0</v>
      </c>
      <c r="U76" s="212">
        <f>'2.2 SK Sportuojantieji ir tr.'!P76+SUC1_Treneriai!K81</f>
        <v>0</v>
      </c>
      <c r="V76" s="212">
        <f>'2.2 SK Sportuojantieji ir tr.'!Q76+SUC1_Treneriai!L81</f>
        <v>0</v>
      </c>
      <c r="W76" s="212">
        <f>'2.2 SK Sportuojantieji ir tr.'!R76+SUC1_Treneriai!M81</f>
        <v>0</v>
      </c>
      <c r="X76" s="212">
        <f>'2.2 SK Sportuojantieji ir tr.'!S76+SUC1_Treneriai!N81</f>
        <v>0</v>
      </c>
      <c r="Y76" s="212">
        <f>'2.2 SK Sportuojantieji ir tr.'!T76+SUC1_Treneriai!O81</f>
        <v>0</v>
      </c>
      <c r="Z76" s="212">
        <f>'2.2 SK Sportuojantieji ir tr.'!U76+SUC1_Treneriai!P81</f>
        <v>0</v>
      </c>
      <c r="AA76" s="212">
        <f>'2.2 SK Sportuojantieji ir tr.'!V76+SUC1_Treneriai!Q81</f>
        <v>0</v>
      </c>
      <c r="AB76" s="212">
        <f>'2.2 SK Sportuojantieji ir tr.'!W76+SUC1_Treneriai!R81</f>
        <v>0</v>
      </c>
      <c r="AC76" s="212">
        <f>'2.2 SK Sportuojantieji ir tr.'!X76+SUC1_Treneriai!S81</f>
        <v>0</v>
      </c>
      <c r="AD76" s="212">
        <f>'2.2 SK Sportuojantieji ir tr.'!Y76+SUC1_Treneriai!T81</f>
        <v>0</v>
      </c>
      <c r="AE76" s="212">
        <f>'2.2 SK Sportuojantieji ir tr.'!Z76+SUC1_Treneriai!U81</f>
        <v>0</v>
      </c>
      <c r="AF76" s="212">
        <f>'2.2 SK Sportuojantieji ir tr.'!AA76+SUC1_Treneriai!V81</f>
        <v>0</v>
      </c>
      <c r="AG76" s="212">
        <f>'2.2 SK Sportuojantieji ir tr.'!AB76+SUC1_Treneriai!W81</f>
        <v>0</v>
      </c>
      <c r="AH76" s="212">
        <f>'2.2 SK Sportuojantieji ir tr.'!AC76+SUC1_Treneriai!X81</f>
        <v>0</v>
      </c>
      <c r="AI76" s="212">
        <f>'2.2 SK Sportuojantieji ir tr.'!AD76+SUC1_Treneriai!Y81</f>
        <v>0</v>
      </c>
      <c r="AJ76" s="212">
        <f>'2.2 SK Sportuojantieji ir tr.'!AE76+SUC1_Treneriai!Z81</f>
        <v>0</v>
      </c>
      <c r="AK76" s="212">
        <f>'2.2 SK Sportuojantieji ir tr.'!AF76+SUC1_Treneriai!AA81</f>
        <v>0</v>
      </c>
      <c r="AL76" s="212">
        <f>'2.2 SK Sportuojantieji ir tr.'!AG76+SUC1_Treneriai!AB81</f>
        <v>0</v>
      </c>
      <c r="AM76" s="212">
        <f>'2.2 SK Sportuojantieji ir tr.'!AH76+SUC1_Treneriai!AC81</f>
        <v>0</v>
      </c>
      <c r="AN76" s="212">
        <f>'2.2 SK Sportuojantieji ir tr.'!AI76+SUC1_Treneriai!AD81</f>
        <v>0</v>
      </c>
      <c r="AO76" s="212">
        <f>'2.2 SK Sportuojantieji ir tr.'!AJ76+SUC1_Treneriai!AE81</f>
        <v>0</v>
      </c>
      <c r="AP76" s="212">
        <f>'2.2 SK Sportuojantieji ir tr.'!AK76+SUC1_Treneriai!AF81</f>
        <v>0</v>
      </c>
      <c r="AR76" s="190" t="str">
        <f>IF(SUC1_Treneriai!C81&gt;M76,"Klaida! Negali būti mažiau trenerių negu SUC1 formoje","")</f>
        <v/>
      </c>
    </row>
    <row r="77" spans="1:44" ht="10.5" customHeight="1">
      <c r="A77" s="40" t="s">
        <v>432</v>
      </c>
      <c r="B77" s="231" t="s">
        <v>109</v>
      </c>
      <c r="C77" s="212">
        <f>'SUC1_B. duomenys'!C102</f>
        <v>30</v>
      </c>
      <c r="D77" s="212">
        <f>'SUC1_B. duomenys'!D102</f>
        <v>0</v>
      </c>
      <c r="E77" s="212">
        <f>'SUC1_B. duomenys'!E102</f>
        <v>0</v>
      </c>
      <c r="F77" s="328">
        <f t="shared" si="10"/>
        <v>30</v>
      </c>
      <c r="G77" s="212">
        <f>'SUC1_B. duomenys'!G102</f>
        <v>30</v>
      </c>
      <c r="H77" s="212">
        <f>'2.2 SK Sportuojantieji ir tr.'!C77</f>
        <v>315</v>
      </c>
      <c r="I77" s="212">
        <f>'2.2 SK Sportuojantieji ir tr.'!D77</f>
        <v>0</v>
      </c>
      <c r="J77" s="212">
        <f>'2.2 SK Sportuojantieji ir tr.'!E77</f>
        <v>0</v>
      </c>
      <c r="K77" s="328">
        <f t="shared" si="8"/>
        <v>315</v>
      </c>
      <c r="L77" s="212">
        <f>'2.2 SK Sportuojantieji ir tr.'!G77</f>
        <v>302</v>
      </c>
      <c r="M77" s="50">
        <f>'2.2 SK Sportuojantieji ir tr.'!H77+SUC1_Treneriai!C82</f>
        <v>7</v>
      </c>
      <c r="N77" s="212">
        <f>'2.2 SK Sportuojantieji ir tr.'!I77+SUC1_Treneriai!D82</f>
        <v>6</v>
      </c>
      <c r="O77" s="36">
        <f t="shared" si="9"/>
        <v>4</v>
      </c>
      <c r="P77" s="212">
        <f>'2.2 SK Sportuojantieji ir tr.'!K77+SUC1_Treneriai!F82</f>
        <v>1</v>
      </c>
      <c r="Q77" s="212">
        <f>'2.2 SK Sportuojantieji ir tr.'!L77+SUC1_Treneriai!G82</f>
        <v>2</v>
      </c>
      <c r="R77" s="212">
        <f>'2.2 SK Sportuojantieji ir tr.'!M77+SUC1_Treneriai!H82</f>
        <v>0</v>
      </c>
      <c r="S77" s="212">
        <f>'2.2 SK Sportuojantieji ir tr.'!N77+SUC1_Treneriai!I82</f>
        <v>0</v>
      </c>
      <c r="T77" s="212">
        <f>'2.2 SK Sportuojantieji ir tr.'!O77+SUC1_Treneriai!J82</f>
        <v>0</v>
      </c>
      <c r="U77" s="212">
        <f>'2.2 SK Sportuojantieji ir tr.'!P77+SUC1_Treneriai!K82</f>
        <v>0</v>
      </c>
      <c r="V77" s="212">
        <f>'2.2 SK Sportuojantieji ir tr.'!Q77+SUC1_Treneriai!L82</f>
        <v>5</v>
      </c>
      <c r="W77" s="212">
        <f>'2.2 SK Sportuojantieji ir tr.'!R77+SUC1_Treneriai!M82</f>
        <v>0</v>
      </c>
      <c r="X77" s="212">
        <f>'2.2 SK Sportuojantieji ir tr.'!S77+SUC1_Treneriai!N82</f>
        <v>1</v>
      </c>
      <c r="Y77" s="212">
        <f>'2.2 SK Sportuojantieji ir tr.'!T77+SUC1_Treneriai!O82</f>
        <v>2</v>
      </c>
      <c r="Z77" s="212">
        <f>'2.2 SK Sportuojantieji ir tr.'!U77+SUC1_Treneriai!P82</f>
        <v>0</v>
      </c>
      <c r="AA77" s="212">
        <f>'2.2 SK Sportuojantieji ir tr.'!V77+SUC1_Treneriai!Q82</f>
        <v>2</v>
      </c>
      <c r="AB77" s="212">
        <f>'2.2 SK Sportuojantieji ir tr.'!W77+SUC1_Treneriai!R82</f>
        <v>0</v>
      </c>
      <c r="AC77" s="212">
        <f>'2.2 SK Sportuojantieji ir tr.'!X77+SUC1_Treneriai!S82</f>
        <v>0</v>
      </c>
      <c r="AD77" s="212">
        <f>'2.2 SK Sportuojantieji ir tr.'!Y77+SUC1_Treneriai!T82</f>
        <v>0</v>
      </c>
      <c r="AE77" s="212">
        <f>'2.2 SK Sportuojantieji ir tr.'!Z77+SUC1_Treneriai!U82</f>
        <v>0</v>
      </c>
      <c r="AF77" s="212">
        <f>'2.2 SK Sportuojantieji ir tr.'!AA77+SUC1_Treneriai!V82</f>
        <v>0</v>
      </c>
      <c r="AG77" s="212">
        <f>'2.2 SK Sportuojantieji ir tr.'!AB77+SUC1_Treneriai!W82</f>
        <v>0</v>
      </c>
      <c r="AH77" s="212">
        <f>'2.2 SK Sportuojantieji ir tr.'!AC77+SUC1_Treneriai!X82</f>
        <v>0</v>
      </c>
      <c r="AI77" s="212">
        <f>'2.2 SK Sportuojantieji ir tr.'!AD77+SUC1_Treneriai!Y82</f>
        <v>0</v>
      </c>
      <c r="AJ77" s="212">
        <f>'2.2 SK Sportuojantieji ir tr.'!AE77+SUC1_Treneriai!Z82</f>
        <v>0</v>
      </c>
      <c r="AK77" s="212">
        <f>'2.2 SK Sportuojantieji ir tr.'!AF77+SUC1_Treneriai!AA82</f>
        <v>0</v>
      </c>
      <c r="AL77" s="212">
        <f>'2.2 SK Sportuojantieji ir tr.'!AG77+SUC1_Treneriai!AB82</f>
        <v>0</v>
      </c>
      <c r="AM77" s="212">
        <f>'2.2 SK Sportuojantieji ir tr.'!AH77+SUC1_Treneriai!AC82</f>
        <v>0</v>
      </c>
      <c r="AN77" s="212">
        <f>'2.2 SK Sportuojantieji ir tr.'!AI77+SUC1_Treneriai!AD82</f>
        <v>0</v>
      </c>
      <c r="AO77" s="212">
        <f>'2.2 SK Sportuojantieji ir tr.'!AJ77+SUC1_Treneriai!AE82</f>
        <v>0</v>
      </c>
      <c r="AP77" s="212">
        <f>'2.2 SK Sportuojantieji ir tr.'!AK77+SUC1_Treneriai!AF82</f>
        <v>3</v>
      </c>
      <c r="AR77" s="190" t="str">
        <f>IF(SUC1_Treneriai!C82&gt;M77,"Klaida! Negali būti mažiau trenerių negu SUC1 formoje","")</f>
        <v/>
      </c>
    </row>
    <row r="78" spans="1:44" ht="10.5" customHeight="1">
      <c r="A78" s="40" t="s">
        <v>433</v>
      </c>
      <c r="B78" s="231" t="s">
        <v>110</v>
      </c>
      <c r="C78" s="212">
        <f>'SUC1_B. duomenys'!C103</f>
        <v>0</v>
      </c>
      <c r="D78" s="212">
        <f>'SUC1_B. duomenys'!D103</f>
        <v>0</v>
      </c>
      <c r="E78" s="212">
        <f>'SUC1_B. duomenys'!E103</f>
        <v>0</v>
      </c>
      <c r="F78" s="328">
        <f t="shared" si="10"/>
        <v>0</v>
      </c>
      <c r="G78" s="212">
        <f>'SUC1_B. duomenys'!G103</f>
        <v>0</v>
      </c>
      <c r="H78" s="212">
        <f>'2.2 SK Sportuojantieji ir tr.'!C78</f>
        <v>0</v>
      </c>
      <c r="I78" s="212">
        <f>'2.2 SK Sportuojantieji ir tr.'!D78</f>
        <v>0</v>
      </c>
      <c r="J78" s="212">
        <f>'2.2 SK Sportuojantieji ir tr.'!E78</f>
        <v>0</v>
      </c>
      <c r="K78" s="328">
        <f t="shared" si="8"/>
        <v>0</v>
      </c>
      <c r="L78" s="212">
        <f>'2.2 SK Sportuojantieji ir tr.'!G78</f>
        <v>0</v>
      </c>
      <c r="M78" s="50">
        <f>'2.2 SK Sportuojantieji ir tr.'!H78+SUC1_Treneriai!C83</f>
        <v>0</v>
      </c>
      <c r="N78" s="212">
        <f>'2.2 SK Sportuojantieji ir tr.'!I78+SUC1_Treneriai!D83</f>
        <v>0</v>
      </c>
      <c r="O78" s="36">
        <f t="shared" si="9"/>
        <v>0</v>
      </c>
      <c r="P78" s="212">
        <f>'2.2 SK Sportuojantieji ir tr.'!K78+SUC1_Treneriai!F83</f>
        <v>0</v>
      </c>
      <c r="Q78" s="212">
        <f>'2.2 SK Sportuojantieji ir tr.'!L78+SUC1_Treneriai!G83</f>
        <v>0</v>
      </c>
      <c r="R78" s="212">
        <f>'2.2 SK Sportuojantieji ir tr.'!M78+SUC1_Treneriai!H83</f>
        <v>0</v>
      </c>
      <c r="S78" s="212">
        <f>'2.2 SK Sportuojantieji ir tr.'!N78+SUC1_Treneriai!I83</f>
        <v>0</v>
      </c>
      <c r="T78" s="212">
        <f>'2.2 SK Sportuojantieji ir tr.'!O78+SUC1_Treneriai!J83</f>
        <v>0</v>
      </c>
      <c r="U78" s="212">
        <f>'2.2 SK Sportuojantieji ir tr.'!P78+SUC1_Treneriai!K83</f>
        <v>0</v>
      </c>
      <c r="V78" s="212">
        <f>'2.2 SK Sportuojantieji ir tr.'!Q78+SUC1_Treneriai!L83</f>
        <v>0</v>
      </c>
      <c r="W78" s="212">
        <f>'2.2 SK Sportuojantieji ir tr.'!R78+SUC1_Treneriai!M83</f>
        <v>0</v>
      </c>
      <c r="X78" s="212">
        <f>'2.2 SK Sportuojantieji ir tr.'!S78+SUC1_Treneriai!N83</f>
        <v>0</v>
      </c>
      <c r="Y78" s="212">
        <f>'2.2 SK Sportuojantieji ir tr.'!T78+SUC1_Treneriai!O83</f>
        <v>0</v>
      </c>
      <c r="Z78" s="212">
        <f>'2.2 SK Sportuojantieji ir tr.'!U78+SUC1_Treneriai!P83</f>
        <v>0</v>
      </c>
      <c r="AA78" s="212">
        <f>'2.2 SK Sportuojantieji ir tr.'!V78+SUC1_Treneriai!Q83</f>
        <v>0</v>
      </c>
      <c r="AB78" s="212">
        <f>'2.2 SK Sportuojantieji ir tr.'!W78+SUC1_Treneriai!R83</f>
        <v>0</v>
      </c>
      <c r="AC78" s="212">
        <f>'2.2 SK Sportuojantieji ir tr.'!X78+SUC1_Treneriai!S83</f>
        <v>0</v>
      </c>
      <c r="AD78" s="212">
        <f>'2.2 SK Sportuojantieji ir tr.'!Y78+SUC1_Treneriai!T83</f>
        <v>0</v>
      </c>
      <c r="AE78" s="212">
        <f>'2.2 SK Sportuojantieji ir tr.'!Z78+SUC1_Treneriai!U83</f>
        <v>0</v>
      </c>
      <c r="AF78" s="212">
        <f>'2.2 SK Sportuojantieji ir tr.'!AA78+SUC1_Treneriai!V83</f>
        <v>0</v>
      </c>
      <c r="AG78" s="212">
        <f>'2.2 SK Sportuojantieji ir tr.'!AB78+SUC1_Treneriai!W83</f>
        <v>0</v>
      </c>
      <c r="AH78" s="212">
        <f>'2.2 SK Sportuojantieji ir tr.'!AC78+SUC1_Treneriai!X83</f>
        <v>0</v>
      </c>
      <c r="AI78" s="212">
        <f>'2.2 SK Sportuojantieji ir tr.'!AD78+SUC1_Treneriai!Y83</f>
        <v>0</v>
      </c>
      <c r="AJ78" s="212">
        <f>'2.2 SK Sportuojantieji ir tr.'!AE78+SUC1_Treneriai!Z83</f>
        <v>0</v>
      </c>
      <c r="AK78" s="212">
        <f>'2.2 SK Sportuojantieji ir tr.'!AF78+SUC1_Treneriai!AA83</f>
        <v>0</v>
      </c>
      <c r="AL78" s="212">
        <f>'2.2 SK Sportuojantieji ir tr.'!AG78+SUC1_Treneriai!AB83</f>
        <v>0</v>
      </c>
      <c r="AM78" s="212">
        <f>'2.2 SK Sportuojantieji ir tr.'!AH78+SUC1_Treneriai!AC83</f>
        <v>0</v>
      </c>
      <c r="AN78" s="212">
        <f>'2.2 SK Sportuojantieji ir tr.'!AI78+SUC1_Treneriai!AD83</f>
        <v>0</v>
      </c>
      <c r="AO78" s="212">
        <f>'2.2 SK Sportuojantieji ir tr.'!AJ78+SUC1_Treneriai!AE83</f>
        <v>0</v>
      </c>
      <c r="AP78" s="212">
        <f>'2.2 SK Sportuojantieji ir tr.'!AK78+SUC1_Treneriai!AF83</f>
        <v>0</v>
      </c>
      <c r="AR78" s="190" t="str">
        <f>IF(SUC1_Treneriai!C83&gt;M78,"Klaida! Negali būti mažiau trenerių negu SUC1 formoje","")</f>
        <v/>
      </c>
    </row>
    <row r="79" spans="1:44" ht="10.5" customHeight="1">
      <c r="A79" s="40" t="s">
        <v>434</v>
      </c>
      <c r="B79" s="231" t="s">
        <v>111</v>
      </c>
      <c r="C79" s="212">
        <f>'SUC1_B. duomenys'!C104</f>
        <v>0</v>
      </c>
      <c r="D79" s="212">
        <f>'SUC1_B. duomenys'!D104</f>
        <v>0</v>
      </c>
      <c r="E79" s="212">
        <f>'SUC1_B. duomenys'!E104</f>
        <v>0</v>
      </c>
      <c r="F79" s="328">
        <f t="shared" si="10"/>
        <v>0</v>
      </c>
      <c r="G79" s="212">
        <f>'SUC1_B. duomenys'!G104</f>
        <v>0</v>
      </c>
      <c r="H79" s="212">
        <f>'2.2 SK Sportuojantieji ir tr.'!C79</f>
        <v>0</v>
      </c>
      <c r="I79" s="212">
        <f>'2.2 SK Sportuojantieji ir tr.'!D79</f>
        <v>0</v>
      </c>
      <c r="J79" s="212">
        <f>'2.2 SK Sportuojantieji ir tr.'!E79</f>
        <v>0</v>
      </c>
      <c r="K79" s="328">
        <f t="shared" si="8"/>
        <v>0</v>
      </c>
      <c r="L79" s="212">
        <f>'2.2 SK Sportuojantieji ir tr.'!G79</f>
        <v>0</v>
      </c>
      <c r="M79" s="50">
        <f>'2.2 SK Sportuojantieji ir tr.'!H79+SUC1_Treneriai!C84</f>
        <v>0</v>
      </c>
      <c r="N79" s="212">
        <f>'2.2 SK Sportuojantieji ir tr.'!I79+SUC1_Treneriai!D84</f>
        <v>0</v>
      </c>
      <c r="O79" s="36">
        <f t="shared" si="9"/>
        <v>0</v>
      </c>
      <c r="P79" s="212">
        <f>'2.2 SK Sportuojantieji ir tr.'!K79+SUC1_Treneriai!F84</f>
        <v>0</v>
      </c>
      <c r="Q79" s="212">
        <f>'2.2 SK Sportuojantieji ir tr.'!L79+SUC1_Treneriai!G84</f>
        <v>0</v>
      </c>
      <c r="R79" s="212">
        <f>'2.2 SK Sportuojantieji ir tr.'!M79+SUC1_Treneriai!H84</f>
        <v>0</v>
      </c>
      <c r="S79" s="212">
        <f>'2.2 SK Sportuojantieji ir tr.'!N79+SUC1_Treneriai!I84</f>
        <v>0</v>
      </c>
      <c r="T79" s="212">
        <f>'2.2 SK Sportuojantieji ir tr.'!O79+SUC1_Treneriai!J84</f>
        <v>0</v>
      </c>
      <c r="U79" s="212">
        <f>'2.2 SK Sportuojantieji ir tr.'!P79+SUC1_Treneriai!K84</f>
        <v>0</v>
      </c>
      <c r="V79" s="212">
        <f>'2.2 SK Sportuojantieji ir tr.'!Q79+SUC1_Treneriai!L84</f>
        <v>0</v>
      </c>
      <c r="W79" s="212">
        <f>'2.2 SK Sportuojantieji ir tr.'!R79+SUC1_Treneriai!M84</f>
        <v>0</v>
      </c>
      <c r="X79" s="212">
        <f>'2.2 SK Sportuojantieji ir tr.'!S79+SUC1_Treneriai!N84</f>
        <v>0</v>
      </c>
      <c r="Y79" s="212">
        <f>'2.2 SK Sportuojantieji ir tr.'!T79+SUC1_Treneriai!O84</f>
        <v>0</v>
      </c>
      <c r="Z79" s="212">
        <f>'2.2 SK Sportuojantieji ir tr.'!U79+SUC1_Treneriai!P84</f>
        <v>0</v>
      </c>
      <c r="AA79" s="212">
        <f>'2.2 SK Sportuojantieji ir tr.'!V79+SUC1_Treneriai!Q84</f>
        <v>0</v>
      </c>
      <c r="AB79" s="212">
        <f>'2.2 SK Sportuojantieji ir tr.'!W79+SUC1_Treneriai!R84</f>
        <v>0</v>
      </c>
      <c r="AC79" s="212">
        <f>'2.2 SK Sportuojantieji ir tr.'!X79+SUC1_Treneriai!S84</f>
        <v>0</v>
      </c>
      <c r="AD79" s="212">
        <f>'2.2 SK Sportuojantieji ir tr.'!Y79+SUC1_Treneriai!T84</f>
        <v>0</v>
      </c>
      <c r="AE79" s="212">
        <f>'2.2 SK Sportuojantieji ir tr.'!Z79+SUC1_Treneriai!U84</f>
        <v>0</v>
      </c>
      <c r="AF79" s="212">
        <f>'2.2 SK Sportuojantieji ir tr.'!AA79+SUC1_Treneriai!V84</f>
        <v>0</v>
      </c>
      <c r="AG79" s="212">
        <f>'2.2 SK Sportuojantieji ir tr.'!AB79+SUC1_Treneriai!W84</f>
        <v>0</v>
      </c>
      <c r="AH79" s="212">
        <f>'2.2 SK Sportuojantieji ir tr.'!AC79+SUC1_Treneriai!X84</f>
        <v>0</v>
      </c>
      <c r="AI79" s="212">
        <f>'2.2 SK Sportuojantieji ir tr.'!AD79+SUC1_Treneriai!Y84</f>
        <v>0</v>
      </c>
      <c r="AJ79" s="212">
        <f>'2.2 SK Sportuojantieji ir tr.'!AE79+SUC1_Treneriai!Z84</f>
        <v>0</v>
      </c>
      <c r="AK79" s="212">
        <f>'2.2 SK Sportuojantieji ir tr.'!AF79+SUC1_Treneriai!AA84</f>
        <v>0</v>
      </c>
      <c r="AL79" s="212">
        <f>'2.2 SK Sportuojantieji ir tr.'!AG79+SUC1_Treneriai!AB84</f>
        <v>0</v>
      </c>
      <c r="AM79" s="212">
        <f>'2.2 SK Sportuojantieji ir tr.'!AH79+SUC1_Treneriai!AC84</f>
        <v>0</v>
      </c>
      <c r="AN79" s="212">
        <f>'2.2 SK Sportuojantieji ir tr.'!AI79+SUC1_Treneriai!AD84</f>
        <v>0</v>
      </c>
      <c r="AO79" s="212">
        <f>'2.2 SK Sportuojantieji ir tr.'!AJ79+SUC1_Treneriai!AE84</f>
        <v>0</v>
      </c>
      <c r="AP79" s="212">
        <f>'2.2 SK Sportuojantieji ir tr.'!AK79+SUC1_Treneriai!AF84</f>
        <v>0</v>
      </c>
      <c r="AR79" s="190" t="str">
        <f>IF(SUC1_Treneriai!C84&gt;M79,"Klaida! Negali būti mažiau trenerių negu SUC1 formoje","")</f>
        <v/>
      </c>
    </row>
    <row r="80" spans="1:44" ht="10.5" customHeight="1">
      <c r="A80" s="40" t="s">
        <v>435</v>
      </c>
      <c r="B80" s="231" t="s">
        <v>112</v>
      </c>
      <c r="C80" s="212">
        <f>'SUC1_B. duomenys'!C105</f>
        <v>0</v>
      </c>
      <c r="D80" s="212">
        <f>'SUC1_B. duomenys'!D105</f>
        <v>0</v>
      </c>
      <c r="E80" s="212">
        <f>'SUC1_B. duomenys'!E105</f>
        <v>0</v>
      </c>
      <c r="F80" s="328">
        <f t="shared" si="10"/>
        <v>0</v>
      </c>
      <c r="G80" s="212">
        <f>'SUC1_B. duomenys'!G105</f>
        <v>0</v>
      </c>
      <c r="H80" s="212">
        <f>'2.2 SK Sportuojantieji ir tr.'!C80</f>
        <v>0</v>
      </c>
      <c r="I80" s="212">
        <f>'2.2 SK Sportuojantieji ir tr.'!D80</f>
        <v>0</v>
      </c>
      <c r="J80" s="212">
        <f>'2.2 SK Sportuojantieji ir tr.'!E80</f>
        <v>0</v>
      </c>
      <c r="K80" s="328">
        <f t="shared" si="8"/>
        <v>0</v>
      </c>
      <c r="L80" s="212">
        <f>'2.2 SK Sportuojantieji ir tr.'!G80</f>
        <v>0</v>
      </c>
      <c r="M80" s="50">
        <f>'2.2 SK Sportuojantieji ir tr.'!H80+SUC1_Treneriai!C85</f>
        <v>0</v>
      </c>
      <c r="N80" s="212">
        <f>'2.2 SK Sportuojantieji ir tr.'!I80+SUC1_Treneriai!D85</f>
        <v>0</v>
      </c>
      <c r="O80" s="36">
        <f t="shared" si="9"/>
        <v>0</v>
      </c>
      <c r="P80" s="212">
        <f>'2.2 SK Sportuojantieji ir tr.'!K80+SUC1_Treneriai!F85</f>
        <v>0</v>
      </c>
      <c r="Q80" s="212">
        <f>'2.2 SK Sportuojantieji ir tr.'!L80+SUC1_Treneriai!G85</f>
        <v>0</v>
      </c>
      <c r="R80" s="212">
        <f>'2.2 SK Sportuojantieji ir tr.'!M80+SUC1_Treneriai!H85</f>
        <v>0</v>
      </c>
      <c r="S80" s="212">
        <f>'2.2 SK Sportuojantieji ir tr.'!N80+SUC1_Treneriai!I85</f>
        <v>0</v>
      </c>
      <c r="T80" s="212">
        <f>'2.2 SK Sportuojantieji ir tr.'!O80+SUC1_Treneriai!J85</f>
        <v>0</v>
      </c>
      <c r="U80" s="212">
        <f>'2.2 SK Sportuojantieji ir tr.'!P80+SUC1_Treneriai!K85</f>
        <v>0</v>
      </c>
      <c r="V80" s="212">
        <f>'2.2 SK Sportuojantieji ir tr.'!Q80+SUC1_Treneriai!L85</f>
        <v>0</v>
      </c>
      <c r="W80" s="212">
        <f>'2.2 SK Sportuojantieji ir tr.'!R80+SUC1_Treneriai!M85</f>
        <v>0</v>
      </c>
      <c r="X80" s="212">
        <f>'2.2 SK Sportuojantieji ir tr.'!S80+SUC1_Treneriai!N85</f>
        <v>0</v>
      </c>
      <c r="Y80" s="212">
        <f>'2.2 SK Sportuojantieji ir tr.'!T80+SUC1_Treneriai!O85</f>
        <v>0</v>
      </c>
      <c r="Z80" s="212">
        <f>'2.2 SK Sportuojantieji ir tr.'!U80+SUC1_Treneriai!P85</f>
        <v>0</v>
      </c>
      <c r="AA80" s="212">
        <f>'2.2 SK Sportuojantieji ir tr.'!V80+SUC1_Treneriai!Q85</f>
        <v>0</v>
      </c>
      <c r="AB80" s="212">
        <f>'2.2 SK Sportuojantieji ir tr.'!W80+SUC1_Treneriai!R85</f>
        <v>0</v>
      </c>
      <c r="AC80" s="212">
        <f>'2.2 SK Sportuojantieji ir tr.'!X80+SUC1_Treneriai!S85</f>
        <v>0</v>
      </c>
      <c r="AD80" s="212">
        <f>'2.2 SK Sportuojantieji ir tr.'!Y80+SUC1_Treneriai!T85</f>
        <v>0</v>
      </c>
      <c r="AE80" s="212">
        <f>'2.2 SK Sportuojantieji ir tr.'!Z80+SUC1_Treneriai!U85</f>
        <v>0</v>
      </c>
      <c r="AF80" s="212">
        <f>'2.2 SK Sportuojantieji ir tr.'!AA80+SUC1_Treneriai!V85</f>
        <v>0</v>
      </c>
      <c r="AG80" s="212">
        <f>'2.2 SK Sportuojantieji ir tr.'!AB80+SUC1_Treneriai!W85</f>
        <v>0</v>
      </c>
      <c r="AH80" s="212">
        <f>'2.2 SK Sportuojantieji ir tr.'!AC80+SUC1_Treneriai!X85</f>
        <v>0</v>
      </c>
      <c r="AI80" s="212">
        <f>'2.2 SK Sportuojantieji ir tr.'!AD80+SUC1_Treneriai!Y85</f>
        <v>0</v>
      </c>
      <c r="AJ80" s="212">
        <f>'2.2 SK Sportuojantieji ir tr.'!AE80+SUC1_Treneriai!Z85</f>
        <v>0</v>
      </c>
      <c r="AK80" s="212">
        <f>'2.2 SK Sportuojantieji ir tr.'!AF80+SUC1_Treneriai!AA85</f>
        <v>0</v>
      </c>
      <c r="AL80" s="212">
        <f>'2.2 SK Sportuojantieji ir tr.'!AG80+SUC1_Treneriai!AB85</f>
        <v>0</v>
      </c>
      <c r="AM80" s="212">
        <f>'2.2 SK Sportuojantieji ir tr.'!AH80+SUC1_Treneriai!AC85</f>
        <v>0</v>
      </c>
      <c r="AN80" s="212">
        <f>'2.2 SK Sportuojantieji ir tr.'!AI80+SUC1_Treneriai!AD85</f>
        <v>0</v>
      </c>
      <c r="AO80" s="212">
        <f>'2.2 SK Sportuojantieji ir tr.'!AJ80+SUC1_Treneriai!AE85</f>
        <v>0</v>
      </c>
      <c r="AP80" s="212">
        <f>'2.2 SK Sportuojantieji ir tr.'!AK80+SUC1_Treneriai!AF85</f>
        <v>0</v>
      </c>
      <c r="AR80" s="190" t="str">
        <f>IF(SUC1_Treneriai!C85&gt;M80,"Klaida! Negali būti mažiau trenerių negu SUC1 formoje","")</f>
        <v/>
      </c>
    </row>
    <row r="81" spans="1:44" ht="10.5" customHeight="1">
      <c r="A81" s="40" t="s">
        <v>436</v>
      </c>
      <c r="B81" s="231" t="s">
        <v>113</v>
      </c>
      <c r="C81" s="212">
        <f>'SUC1_B. duomenys'!C106</f>
        <v>0</v>
      </c>
      <c r="D81" s="212">
        <f>'SUC1_B. duomenys'!D106</f>
        <v>0</v>
      </c>
      <c r="E81" s="212">
        <f>'SUC1_B. duomenys'!E106</f>
        <v>0</v>
      </c>
      <c r="F81" s="328">
        <f t="shared" si="10"/>
        <v>0</v>
      </c>
      <c r="G81" s="212">
        <f>'SUC1_B. duomenys'!G106</f>
        <v>0</v>
      </c>
      <c r="H81" s="212">
        <f>'2.2 SK Sportuojantieji ir tr.'!C81</f>
        <v>0</v>
      </c>
      <c r="I81" s="212">
        <f>'2.2 SK Sportuojantieji ir tr.'!D81</f>
        <v>0</v>
      </c>
      <c r="J81" s="212">
        <f>'2.2 SK Sportuojantieji ir tr.'!E81</f>
        <v>0</v>
      </c>
      <c r="K81" s="328">
        <f t="shared" si="8"/>
        <v>0</v>
      </c>
      <c r="L81" s="212">
        <f>'2.2 SK Sportuojantieji ir tr.'!G81</f>
        <v>0</v>
      </c>
      <c r="M81" s="50">
        <f>'2.2 SK Sportuojantieji ir tr.'!H81+SUC1_Treneriai!C86</f>
        <v>0</v>
      </c>
      <c r="N81" s="212">
        <f>'2.2 SK Sportuojantieji ir tr.'!I81+SUC1_Treneriai!D86</f>
        <v>0</v>
      </c>
      <c r="O81" s="36">
        <f t="shared" si="9"/>
        <v>0</v>
      </c>
      <c r="P81" s="212">
        <f>'2.2 SK Sportuojantieji ir tr.'!K81+SUC1_Treneriai!F86</f>
        <v>0</v>
      </c>
      <c r="Q81" s="212">
        <f>'2.2 SK Sportuojantieji ir tr.'!L81+SUC1_Treneriai!G86</f>
        <v>0</v>
      </c>
      <c r="R81" s="212">
        <f>'2.2 SK Sportuojantieji ir tr.'!M81+SUC1_Treneriai!H86</f>
        <v>0</v>
      </c>
      <c r="S81" s="212">
        <f>'2.2 SK Sportuojantieji ir tr.'!N81+SUC1_Treneriai!I86</f>
        <v>0</v>
      </c>
      <c r="T81" s="212">
        <f>'2.2 SK Sportuojantieji ir tr.'!O81+SUC1_Treneriai!J86</f>
        <v>0</v>
      </c>
      <c r="U81" s="212">
        <f>'2.2 SK Sportuojantieji ir tr.'!P81+SUC1_Treneriai!K86</f>
        <v>0</v>
      </c>
      <c r="V81" s="212">
        <f>'2.2 SK Sportuojantieji ir tr.'!Q81+SUC1_Treneriai!L86</f>
        <v>0</v>
      </c>
      <c r="W81" s="212">
        <f>'2.2 SK Sportuojantieji ir tr.'!R81+SUC1_Treneriai!M86</f>
        <v>0</v>
      </c>
      <c r="X81" s="212">
        <f>'2.2 SK Sportuojantieji ir tr.'!S81+SUC1_Treneriai!N86</f>
        <v>0</v>
      </c>
      <c r="Y81" s="212">
        <f>'2.2 SK Sportuojantieji ir tr.'!T81+SUC1_Treneriai!O86</f>
        <v>0</v>
      </c>
      <c r="Z81" s="212">
        <f>'2.2 SK Sportuojantieji ir tr.'!U81+SUC1_Treneriai!P86</f>
        <v>0</v>
      </c>
      <c r="AA81" s="212">
        <f>'2.2 SK Sportuojantieji ir tr.'!V81+SUC1_Treneriai!Q86</f>
        <v>0</v>
      </c>
      <c r="AB81" s="212">
        <f>'2.2 SK Sportuojantieji ir tr.'!W81+SUC1_Treneriai!R86</f>
        <v>0</v>
      </c>
      <c r="AC81" s="212">
        <f>'2.2 SK Sportuojantieji ir tr.'!X81+SUC1_Treneriai!S86</f>
        <v>0</v>
      </c>
      <c r="AD81" s="212">
        <f>'2.2 SK Sportuojantieji ir tr.'!Y81+SUC1_Treneriai!T86</f>
        <v>0</v>
      </c>
      <c r="AE81" s="212">
        <f>'2.2 SK Sportuojantieji ir tr.'!Z81+SUC1_Treneriai!U86</f>
        <v>0</v>
      </c>
      <c r="AF81" s="212">
        <f>'2.2 SK Sportuojantieji ir tr.'!AA81+SUC1_Treneriai!V86</f>
        <v>0</v>
      </c>
      <c r="AG81" s="212">
        <f>'2.2 SK Sportuojantieji ir tr.'!AB81+SUC1_Treneriai!W86</f>
        <v>0</v>
      </c>
      <c r="AH81" s="212">
        <f>'2.2 SK Sportuojantieji ir tr.'!AC81+SUC1_Treneriai!X86</f>
        <v>0</v>
      </c>
      <c r="AI81" s="212">
        <f>'2.2 SK Sportuojantieji ir tr.'!AD81+SUC1_Treneriai!Y86</f>
        <v>0</v>
      </c>
      <c r="AJ81" s="212">
        <f>'2.2 SK Sportuojantieji ir tr.'!AE81+SUC1_Treneriai!Z86</f>
        <v>0</v>
      </c>
      <c r="AK81" s="212">
        <f>'2.2 SK Sportuojantieji ir tr.'!AF81+SUC1_Treneriai!AA86</f>
        <v>0</v>
      </c>
      <c r="AL81" s="212">
        <f>'2.2 SK Sportuojantieji ir tr.'!AG81+SUC1_Treneriai!AB86</f>
        <v>0</v>
      </c>
      <c r="AM81" s="212">
        <f>'2.2 SK Sportuojantieji ir tr.'!AH81+SUC1_Treneriai!AC86</f>
        <v>0</v>
      </c>
      <c r="AN81" s="212">
        <f>'2.2 SK Sportuojantieji ir tr.'!AI81+SUC1_Treneriai!AD86</f>
        <v>0</v>
      </c>
      <c r="AO81" s="212">
        <f>'2.2 SK Sportuojantieji ir tr.'!AJ81+SUC1_Treneriai!AE86</f>
        <v>0</v>
      </c>
      <c r="AP81" s="212">
        <f>'2.2 SK Sportuojantieji ir tr.'!AK81+SUC1_Treneriai!AF86</f>
        <v>0</v>
      </c>
      <c r="AR81" s="190" t="str">
        <f>IF(SUC1_Treneriai!C86&gt;M81,"Klaida! Negali būti mažiau trenerių negu SUC1 formoje","")</f>
        <v/>
      </c>
    </row>
    <row r="82" spans="1:44" ht="10.5" customHeight="1">
      <c r="A82" s="40" t="s">
        <v>437</v>
      </c>
      <c r="B82" s="231" t="s">
        <v>114</v>
      </c>
      <c r="C82" s="212">
        <f>'SUC1_B. duomenys'!C107</f>
        <v>0</v>
      </c>
      <c r="D82" s="212">
        <f>'SUC1_B. duomenys'!D107</f>
        <v>0</v>
      </c>
      <c r="E82" s="212">
        <f>'SUC1_B. duomenys'!E107</f>
        <v>0</v>
      </c>
      <c r="F82" s="328">
        <f t="shared" si="10"/>
        <v>0</v>
      </c>
      <c r="G82" s="212">
        <f>'SUC1_B. duomenys'!G107</f>
        <v>0</v>
      </c>
      <c r="H82" s="212">
        <f>'2.2 SK Sportuojantieji ir tr.'!C82</f>
        <v>0</v>
      </c>
      <c r="I82" s="212">
        <f>'2.2 SK Sportuojantieji ir tr.'!D82</f>
        <v>0</v>
      </c>
      <c r="J82" s="212">
        <f>'2.2 SK Sportuojantieji ir tr.'!E82</f>
        <v>0</v>
      </c>
      <c r="K82" s="328">
        <f t="shared" si="8"/>
        <v>0</v>
      </c>
      <c r="L82" s="212">
        <f>'2.2 SK Sportuojantieji ir tr.'!G82</f>
        <v>0</v>
      </c>
      <c r="M82" s="50">
        <f>'2.2 SK Sportuojantieji ir tr.'!H82+SUC1_Treneriai!C87</f>
        <v>0</v>
      </c>
      <c r="N82" s="212">
        <f>'2.2 SK Sportuojantieji ir tr.'!I82+SUC1_Treneriai!D87</f>
        <v>0</v>
      </c>
      <c r="O82" s="36">
        <f t="shared" si="9"/>
        <v>0</v>
      </c>
      <c r="P82" s="212">
        <f>'2.2 SK Sportuojantieji ir tr.'!K82+SUC1_Treneriai!F87</f>
        <v>0</v>
      </c>
      <c r="Q82" s="212">
        <f>'2.2 SK Sportuojantieji ir tr.'!L82+SUC1_Treneriai!G87</f>
        <v>0</v>
      </c>
      <c r="R82" s="212">
        <f>'2.2 SK Sportuojantieji ir tr.'!M82+SUC1_Treneriai!H87</f>
        <v>0</v>
      </c>
      <c r="S82" s="212">
        <f>'2.2 SK Sportuojantieji ir tr.'!N82+SUC1_Treneriai!I87</f>
        <v>0</v>
      </c>
      <c r="T82" s="212">
        <f>'2.2 SK Sportuojantieji ir tr.'!O82+SUC1_Treneriai!J87</f>
        <v>0</v>
      </c>
      <c r="U82" s="212">
        <f>'2.2 SK Sportuojantieji ir tr.'!P82+SUC1_Treneriai!K87</f>
        <v>0</v>
      </c>
      <c r="V82" s="212">
        <f>'2.2 SK Sportuojantieji ir tr.'!Q82+SUC1_Treneriai!L87</f>
        <v>0</v>
      </c>
      <c r="W82" s="212">
        <f>'2.2 SK Sportuojantieji ir tr.'!R82+SUC1_Treneriai!M87</f>
        <v>0</v>
      </c>
      <c r="X82" s="212">
        <f>'2.2 SK Sportuojantieji ir tr.'!S82+SUC1_Treneriai!N87</f>
        <v>0</v>
      </c>
      <c r="Y82" s="212">
        <f>'2.2 SK Sportuojantieji ir tr.'!T82+SUC1_Treneriai!O87</f>
        <v>0</v>
      </c>
      <c r="Z82" s="212">
        <f>'2.2 SK Sportuojantieji ir tr.'!U82+SUC1_Treneriai!P87</f>
        <v>0</v>
      </c>
      <c r="AA82" s="212">
        <f>'2.2 SK Sportuojantieji ir tr.'!V82+SUC1_Treneriai!Q87</f>
        <v>0</v>
      </c>
      <c r="AB82" s="212">
        <f>'2.2 SK Sportuojantieji ir tr.'!W82+SUC1_Treneriai!R87</f>
        <v>0</v>
      </c>
      <c r="AC82" s="212">
        <f>'2.2 SK Sportuojantieji ir tr.'!X82+SUC1_Treneriai!S87</f>
        <v>0</v>
      </c>
      <c r="AD82" s="212">
        <f>'2.2 SK Sportuojantieji ir tr.'!Y82+SUC1_Treneriai!T87</f>
        <v>0</v>
      </c>
      <c r="AE82" s="212">
        <f>'2.2 SK Sportuojantieji ir tr.'!Z82+SUC1_Treneriai!U87</f>
        <v>0</v>
      </c>
      <c r="AF82" s="212">
        <f>'2.2 SK Sportuojantieji ir tr.'!AA82+SUC1_Treneriai!V87</f>
        <v>0</v>
      </c>
      <c r="AG82" s="212">
        <f>'2.2 SK Sportuojantieji ir tr.'!AB82+SUC1_Treneriai!W87</f>
        <v>0</v>
      </c>
      <c r="AH82" s="212">
        <f>'2.2 SK Sportuojantieji ir tr.'!AC82+SUC1_Treneriai!X87</f>
        <v>0</v>
      </c>
      <c r="AI82" s="212">
        <f>'2.2 SK Sportuojantieji ir tr.'!AD82+SUC1_Treneriai!Y87</f>
        <v>0</v>
      </c>
      <c r="AJ82" s="212">
        <f>'2.2 SK Sportuojantieji ir tr.'!AE82+SUC1_Treneriai!Z87</f>
        <v>0</v>
      </c>
      <c r="AK82" s="212">
        <f>'2.2 SK Sportuojantieji ir tr.'!AF82+SUC1_Treneriai!AA87</f>
        <v>0</v>
      </c>
      <c r="AL82" s="212">
        <f>'2.2 SK Sportuojantieji ir tr.'!AG82+SUC1_Treneriai!AB87</f>
        <v>0</v>
      </c>
      <c r="AM82" s="212">
        <f>'2.2 SK Sportuojantieji ir tr.'!AH82+SUC1_Treneriai!AC87</f>
        <v>0</v>
      </c>
      <c r="AN82" s="212">
        <f>'2.2 SK Sportuojantieji ir tr.'!AI82+SUC1_Treneriai!AD87</f>
        <v>0</v>
      </c>
      <c r="AO82" s="212">
        <f>'2.2 SK Sportuojantieji ir tr.'!AJ82+SUC1_Treneriai!AE87</f>
        <v>0</v>
      </c>
      <c r="AP82" s="212">
        <f>'2.2 SK Sportuojantieji ir tr.'!AK82+SUC1_Treneriai!AF87</f>
        <v>0</v>
      </c>
      <c r="AR82" s="190" t="str">
        <f>IF(SUC1_Treneriai!C87&gt;M82,"Klaida! Negali būti mažiau trenerių negu SUC1 formoje","")</f>
        <v/>
      </c>
    </row>
    <row r="83" spans="1:44" ht="10.5" customHeight="1">
      <c r="A83" s="40" t="s">
        <v>438</v>
      </c>
      <c r="B83" s="231" t="s">
        <v>115</v>
      </c>
      <c r="C83" s="212">
        <f>'SUC1_B. duomenys'!C108</f>
        <v>0</v>
      </c>
      <c r="D83" s="212">
        <f>'SUC1_B. duomenys'!D108</f>
        <v>0</v>
      </c>
      <c r="E83" s="212">
        <f>'SUC1_B. duomenys'!E108</f>
        <v>0</v>
      </c>
      <c r="F83" s="328">
        <f t="shared" si="10"/>
        <v>0</v>
      </c>
      <c r="G83" s="212">
        <f>'SUC1_B. duomenys'!G108</f>
        <v>0</v>
      </c>
      <c r="H83" s="212">
        <f>'2.2 SK Sportuojantieji ir tr.'!C83</f>
        <v>0</v>
      </c>
      <c r="I83" s="212">
        <f>'2.2 SK Sportuojantieji ir tr.'!D83</f>
        <v>0</v>
      </c>
      <c r="J83" s="212">
        <f>'2.2 SK Sportuojantieji ir tr.'!E83</f>
        <v>0</v>
      </c>
      <c r="K83" s="328">
        <f t="shared" si="8"/>
        <v>0</v>
      </c>
      <c r="L83" s="212">
        <f>'2.2 SK Sportuojantieji ir tr.'!G83</f>
        <v>0</v>
      </c>
      <c r="M83" s="50">
        <f>'2.2 SK Sportuojantieji ir tr.'!H83+SUC1_Treneriai!C88</f>
        <v>0</v>
      </c>
      <c r="N83" s="212">
        <f>'2.2 SK Sportuojantieji ir tr.'!I83+SUC1_Treneriai!D88</f>
        <v>0</v>
      </c>
      <c r="O83" s="36">
        <f t="shared" si="9"/>
        <v>0</v>
      </c>
      <c r="P83" s="212">
        <f>'2.2 SK Sportuojantieji ir tr.'!K83+SUC1_Treneriai!F88</f>
        <v>0</v>
      </c>
      <c r="Q83" s="212">
        <f>'2.2 SK Sportuojantieji ir tr.'!L83+SUC1_Treneriai!G88</f>
        <v>0</v>
      </c>
      <c r="R83" s="212">
        <f>'2.2 SK Sportuojantieji ir tr.'!M83+SUC1_Treneriai!H88</f>
        <v>0</v>
      </c>
      <c r="S83" s="212">
        <f>'2.2 SK Sportuojantieji ir tr.'!N83+SUC1_Treneriai!I88</f>
        <v>0</v>
      </c>
      <c r="T83" s="212">
        <f>'2.2 SK Sportuojantieji ir tr.'!O83+SUC1_Treneriai!J88</f>
        <v>0</v>
      </c>
      <c r="U83" s="212">
        <f>'2.2 SK Sportuojantieji ir tr.'!P83+SUC1_Treneriai!K88</f>
        <v>0</v>
      </c>
      <c r="V83" s="212">
        <f>'2.2 SK Sportuojantieji ir tr.'!Q83+SUC1_Treneriai!L88</f>
        <v>0</v>
      </c>
      <c r="W83" s="212">
        <f>'2.2 SK Sportuojantieji ir tr.'!R83+SUC1_Treneriai!M88</f>
        <v>0</v>
      </c>
      <c r="X83" s="212">
        <f>'2.2 SK Sportuojantieji ir tr.'!S83+SUC1_Treneriai!N88</f>
        <v>0</v>
      </c>
      <c r="Y83" s="212">
        <f>'2.2 SK Sportuojantieji ir tr.'!T83+SUC1_Treneriai!O88</f>
        <v>0</v>
      </c>
      <c r="Z83" s="212">
        <f>'2.2 SK Sportuojantieji ir tr.'!U83+SUC1_Treneriai!P88</f>
        <v>0</v>
      </c>
      <c r="AA83" s="212">
        <f>'2.2 SK Sportuojantieji ir tr.'!V83+SUC1_Treneriai!Q88</f>
        <v>0</v>
      </c>
      <c r="AB83" s="212">
        <f>'2.2 SK Sportuojantieji ir tr.'!W83+SUC1_Treneriai!R88</f>
        <v>0</v>
      </c>
      <c r="AC83" s="212">
        <f>'2.2 SK Sportuojantieji ir tr.'!X83+SUC1_Treneriai!S88</f>
        <v>0</v>
      </c>
      <c r="AD83" s="212">
        <f>'2.2 SK Sportuojantieji ir tr.'!Y83+SUC1_Treneriai!T88</f>
        <v>0</v>
      </c>
      <c r="AE83" s="212">
        <f>'2.2 SK Sportuojantieji ir tr.'!Z83+SUC1_Treneriai!U88</f>
        <v>0</v>
      </c>
      <c r="AF83" s="212">
        <f>'2.2 SK Sportuojantieji ir tr.'!AA83+SUC1_Treneriai!V88</f>
        <v>0</v>
      </c>
      <c r="AG83" s="212">
        <f>'2.2 SK Sportuojantieji ir tr.'!AB83+SUC1_Treneriai!W88</f>
        <v>0</v>
      </c>
      <c r="AH83" s="212">
        <f>'2.2 SK Sportuojantieji ir tr.'!AC83+SUC1_Treneriai!X88</f>
        <v>0</v>
      </c>
      <c r="AI83" s="212">
        <f>'2.2 SK Sportuojantieji ir tr.'!AD83+SUC1_Treneriai!Y88</f>
        <v>0</v>
      </c>
      <c r="AJ83" s="212">
        <f>'2.2 SK Sportuojantieji ir tr.'!AE83+SUC1_Treneriai!Z88</f>
        <v>0</v>
      </c>
      <c r="AK83" s="212">
        <f>'2.2 SK Sportuojantieji ir tr.'!AF83+SUC1_Treneriai!AA88</f>
        <v>0</v>
      </c>
      <c r="AL83" s="212">
        <f>'2.2 SK Sportuojantieji ir tr.'!AG83+SUC1_Treneriai!AB88</f>
        <v>0</v>
      </c>
      <c r="AM83" s="212">
        <f>'2.2 SK Sportuojantieji ir tr.'!AH83+SUC1_Treneriai!AC88</f>
        <v>0</v>
      </c>
      <c r="AN83" s="212">
        <f>'2.2 SK Sportuojantieji ir tr.'!AI83+SUC1_Treneriai!AD88</f>
        <v>0</v>
      </c>
      <c r="AO83" s="212">
        <f>'2.2 SK Sportuojantieji ir tr.'!AJ83+SUC1_Treneriai!AE88</f>
        <v>0</v>
      </c>
      <c r="AP83" s="212">
        <f>'2.2 SK Sportuojantieji ir tr.'!AK83+SUC1_Treneriai!AF88</f>
        <v>0</v>
      </c>
      <c r="AR83" s="190" t="str">
        <f>IF(SUC1_Treneriai!C88&gt;M83,"Klaida! Negali būti mažiau trenerių negu SUC1 formoje","")</f>
        <v/>
      </c>
    </row>
    <row r="84" spans="1:44" ht="10.5" customHeight="1">
      <c r="A84" s="40" t="s">
        <v>439</v>
      </c>
      <c r="B84" s="231" t="s">
        <v>116</v>
      </c>
      <c r="C84" s="212">
        <f>'SUC1_B. duomenys'!C109</f>
        <v>0</v>
      </c>
      <c r="D84" s="212">
        <f>'SUC1_B. duomenys'!D109</f>
        <v>0</v>
      </c>
      <c r="E84" s="212">
        <f>'SUC1_B. duomenys'!E109</f>
        <v>0</v>
      </c>
      <c r="F84" s="328">
        <f t="shared" si="10"/>
        <v>0</v>
      </c>
      <c r="G84" s="212">
        <f>'SUC1_B. duomenys'!G109</f>
        <v>0</v>
      </c>
      <c r="H84" s="212">
        <f>'2.2 SK Sportuojantieji ir tr.'!C84</f>
        <v>91</v>
      </c>
      <c r="I84" s="212">
        <f>'2.2 SK Sportuojantieji ir tr.'!D84</f>
        <v>34</v>
      </c>
      <c r="J84" s="212">
        <f>'2.2 SK Sportuojantieji ir tr.'!E84</f>
        <v>26</v>
      </c>
      <c r="K84" s="328">
        <f t="shared" si="8"/>
        <v>151</v>
      </c>
      <c r="L84" s="212">
        <f>'2.2 SK Sportuojantieji ir tr.'!G84</f>
        <v>38</v>
      </c>
      <c r="M84" s="50">
        <f>'2.2 SK Sportuojantieji ir tr.'!H84+SUC1_Treneriai!C89</f>
        <v>1</v>
      </c>
      <c r="N84" s="212">
        <f>'2.2 SK Sportuojantieji ir tr.'!I84+SUC1_Treneriai!D89</f>
        <v>1</v>
      </c>
      <c r="O84" s="36">
        <f t="shared" si="9"/>
        <v>1</v>
      </c>
      <c r="P84" s="212">
        <f>'2.2 SK Sportuojantieji ir tr.'!K84+SUC1_Treneriai!F89</f>
        <v>0</v>
      </c>
      <c r="Q84" s="212">
        <f>'2.2 SK Sportuojantieji ir tr.'!L84+SUC1_Treneriai!G89</f>
        <v>0</v>
      </c>
      <c r="R84" s="212">
        <f>'2.2 SK Sportuojantieji ir tr.'!M84+SUC1_Treneriai!H89</f>
        <v>0</v>
      </c>
      <c r="S84" s="212">
        <f>'2.2 SK Sportuojantieji ir tr.'!N84+SUC1_Treneriai!I89</f>
        <v>0</v>
      </c>
      <c r="T84" s="212">
        <f>'2.2 SK Sportuojantieji ir tr.'!O84+SUC1_Treneriai!J89</f>
        <v>0</v>
      </c>
      <c r="U84" s="212">
        <f>'2.2 SK Sportuojantieji ir tr.'!P84+SUC1_Treneriai!K89</f>
        <v>0</v>
      </c>
      <c r="V84" s="212">
        <f>'2.2 SK Sportuojantieji ir tr.'!Q84+SUC1_Treneriai!L89</f>
        <v>0</v>
      </c>
      <c r="W84" s="212">
        <f>'2.2 SK Sportuojantieji ir tr.'!R84+SUC1_Treneriai!M89</f>
        <v>0</v>
      </c>
      <c r="X84" s="212">
        <f>'2.2 SK Sportuojantieji ir tr.'!S84+SUC1_Treneriai!N89</f>
        <v>1</v>
      </c>
      <c r="Y84" s="212">
        <f>'2.2 SK Sportuojantieji ir tr.'!T84+SUC1_Treneriai!O89</f>
        <v>0</v>
      </c>
      <c r="Z84" s="212">
        <f>'2.2 SK Sportuojantieji ir tr.'!U84+SUC1_Treneriai!P89</f>
        <v>0</v>
      </c>
      <c r="AA84" s="212">
        <f>'2.2 SK Sportuojantieji ir tr.'!V84+SUC1_Treneriai!Q89</f>
        <v>0</v>
      </c>
      <c r="AB84" s="212">
        <f>'2.2 SK Sportuojantieji ir tr.'!W84+SUC1_Treneriai!R89</f>
        <v>0</v>
      </c>
      <c r="AC84" s="212">
        <f>'2.2 SK Sportuojantieji ir tr.'!X84+SUC1_Treneriai!S89</f>
        <v>0</v>
      </c>
      <c r="AD84" s="212">
        <f>'2.2 SK Sportuojantieji ir tr.'!Y84+SUC1_Treneriai!T89</f>
        <v>0</v>
      </c>
      <c r="AE84" s="212">
        <f>'2.2 SK Sportuojantieji ir tr.'!Z84+SUC1_Treneriai!U89</f>
        <v>0</v>
      </c>
      <c r="AF84" s="212">
        <f>'2.2 SK Sportuojantieji ir tr.'!AA84+SUC1_Treneriai!V89</f>
        <v>0</v>
      </c>
      <c r="AG84" s="212">
        <f>'2.2 SK Sportuojantieji ir tr.'!AB84+SUC1_Treneriai!W89</f>
        <v>0</v>
      </c>
      <c r="AH84" s="212">
        <f>'2.2 SK Sportuojantieji ir tr.'!AC84+SUC1_Treneriai!X89</f>
        <v>0</v>
      </c>
      <c r="AI84" s="212">
        <f>'2.2 SK Sportuojantieji ir tr.'!AD84+SUC1_Treneriai!Y89</f>
        <v>0</v>
      </c>
      <c r="AJ84" s="212">
        <f>'2.2 SK Sportuojantieji ir tr.'!AE84+SUC1_Treneriai!Z89</f>
        <v>1</v>
      </c>
      <c r="AK84" s="212">
        <f>'2.2 SK Sportuojantieji ir tr.'!AF84+SUC1_Treneriai!AA89</f>
        <v>1</v>
      </c>
      <c r="AL84" s="212">
        <f>'2.2 SK Sportuojantieji ir tr.'!AG84+SUC1_Treneriai!AB89</f>
        <v>0</v>
      </c>
      <c r="AM84" s="212">
        <f>'2.2 SK Sportuojantieji ir tr.'!AH84+SUC1_Treneriai!AC89</f>
        <v>1</v>
      </c>
      <c r="AN84" s="212">
        <f>'2.2 SK Sportuojantieji ir tr.'!AI84+SUC1_Treneriai!AD89</f>
        <v>0</v>
      </c>
      <c r="AO84" s="212">
        <f>'2.2 SK Sportuojantieji ir tr.'!AJ84+SUC1_Treneriai!AE89</f>
        <v>0</v>
      </c>
      <c r="AP84" s="212">
        <f>'2.2 SK Sportuojantieji ir tr.'!AK84+SUC1_Treneriai!AF89</f>
        <v>2</v>
      </c>
      <c r="AR84" s="190" t="str">
        <f>IF(SUC1_Treneriai!C89&gt;M84,"Klaida! Negali būti mažiau trenerių negu SUC1 formoje","")</f>
        <v/>
      </c>
    </row>
    <row r="85" spans="1:44" ht="10.5" customHeight="1">
      <c r="A85" s="40" t="s">
        <v>441</v>
      </c>
      <c r="B85" s="231" t="s">
        <v>117</v>
      </c>
      <c r="C85" s="212">
        <f>'SUC1_B. duomenys'!C110</f>
        <v>0</v>
      </c>
      <c r="D85" s="212">
        <f>'SUC1_B. duomenys'!D110</f>
        <v>0</v>
      </c>
      <c r="E85" s="212">
        <f>'SUC1_B. duomenys'!E110</f>
        <v>0</v>
      </c>
      <c r="F85" s="328">
        <f t="shared" si="10"/>
        <v>0</v>
      </c>
      <c r="G85" s="212">
        <f>'SUC1_B. duomenys'!G110</f>
        <v>0</v>
      </c>
      <c r="H85" s="212">
        <f>'2.2 SK Sportuojantieji ir tr.'!C85</f>
        <v>874</v>
      </c>
      <c r="I85" s="212">
        <f>'2.2 SK Sportuojantieji ir tr.'!D85</f>
        <v>15</v>
      </c>
      <c r="J85" s="212">
        <f>'2.2 SK Sportuojantieji ir tr.'!E85</f>
        <v>48</v>
      </c>
      <c r="K85" s="328">
        <f t="shared" si="8"/>
        <v>937</v>
      </c>
      <c r="L85" s="212">
        <f>'2.2 SK Sportuojantieji ir tr.'!G85</f>
        <v>235</v>
      </c>
      <c r="M85" s="50">
        <f>'2.2 SK Sportuojantieji ir tr.'!H85+SUC1_Treneriai!C90</f>
        <v>13</v>
      </c>
      <c r="N85" s="212">
        <f>'2.2 SK Sportuojantieji ir tr.'!I85+SUC1_Treneriai!D90</f>
        <v>1</v>
      </c>
      <c r="O85" s="36">
        <f t="shared" si="9"/>
        <v>13</v>
      </c>
      <c r="P85" s="212">
        <f>'2.2 SK Sportuojantieji ir tr.'!K85+SUC1_Treneriai!F90</f>
        <v>0</v>
      </c>
      <c r="Q85" s="212">
        <f>'2.2 SK Sportuojantieji ir tr.'!L85+SUC1_Treneriai!G90</f>
        <v>0</v>
      </c>
      <c r="R85" s="212">
        <f>'2.2 SK Sportuojantieji ir tr.'!M85+SUC1_Treneriai!H90</f>
        <v>0</v>
      </c>
      <c r="S85" s="212">
        <f>'2.2 SK Sportuojantieji ir tr.'!N85+SUC1_Treneriai!I90</f>
        <v>0</v>
      </c>
      <c r="T85" s="212">
        <f>'2.2 SK Sportuojantieji ir tr.'!O85+SUC1_Treneriai!J90</f>
        <v>0</v>
      </c>
      <c r="U85" s="212">
        <f>'2.2 SK Sportuojantieji ir tr.'!P85+SUC1_Treneriai!K90</f>
        <v>0</v>
      </c>
      <c r="V85" s="212">
        <f>'2.2 SK Sportuojantieji ir tr.'!Q85+SUC1_Treneriai!L90</f>
        <v>4</v>
      </c>
      <c r="W85" s="212">
        <f>'2.2 SK Sportuojantieji ir tr.'!R85+SUC1_Treneriai!M90</f>
        <v>0</v>
      </c>
      <c r="X85" s="212">
        <f>'2.2 SK Sportuojantieji ir tr.'!S85+SUC1_Treneriai!N90</f>
        <v>9</v>
      </c>
      <c r="Y85" s="212">
        <f>'2.2 SK Sportuojantieji ir tr.'!T85+SUC1_Treneriai!O90</f>
        <v>2</v>
      </c>
      <c r="Z85" s="212">
        <f>'2.2 SK Sportuojantieji ir tr.'!U85+SUC1_Treneriai!P90</f>
        <v>2</v>
      </c>
      <c r="AA85" s="212">
        <f>'2.2 SK Sportuojantieji ir tr.'!V85+SUC1_Treneriai!Q90</f>
        <v>0</v>
      </c>
      <c r="AB85" s="212">
        <f>'2.2 SK Sportuojantieji ir tr.'!W85+SUC1_Treneriai!R90</f>
        <v>0</v>
      </c>
      <c r="AC85" s="212">
        <f>'2.2 SK Sportuojantieji ir tr.'!X85+SUC1_Treneriai!S90</f>
        <v>0</v>
      </c>
      <c r="AD85" s="212">
        <f>'2.2 SK Sportuojantieji ir tr.'!Y85+SUC1_Treneriai!T90</f>
        <v>2</v>
      </c>
      <c r="AE85" s="212">
        <f>'2.2 SK Sportuojantieji ir tr.'!Z85+SUC1_Treneriai!U90</f>
        <v>3</v>
      </c>
      <c r="AF85" s="212">
        <f>'2.2 SK Sportuojantieji ir tr.'!AA85+SUC1_Treneriai!V90</f>
        <v>1</v>
      </c>
      <c r="AG85" s="212">
        <f>'2.2 SK Sportuojantieji ir tr.'!AB85+SUC1_Treneriai!W90</f>
        <v>1</v>
      </c>
      <c r="AH85" s="212">
        <f>'2.2 SK Sportuojantieji ir tr.'!AC85+SUC1_Treneriai!X90</f>
        <v>0</v>
      </c>
      <c r="AI85" s="212">
        <f>'2.2 SK Sportuojantieji ir tr.'!AD85+SUC1_Treneriai!Y90</f>
        <v>2</v>
      </c>
      <c r="AJ85" s="212">
        <f>'2.2 SK Sportuojantieji ir tr.'!AE85+SUC1_Treneriai!Z90</f>
        <v>3</v>
      </c>
      <c r="AK85" s="212">
        <f>'2.2 SK Sportuojantieji ir tr.'!AF85+SUC1_Treneriai!AA90</f>
        <v>0</v>
      </c>
      <c r="AL85" s="212">
        <f>'2.2 SK Sportuojantieji ir tr.'!AG85+SUC1_Treneriai!AB90</f>
        <v>0</v>
      </c>
      <c r="AM85" s="212">
        <f>'2.2 SK Sportuojantieji ir tr.'!AH85+SUC1_Treneriai!AC90</f>
        <v>0</v>
      </c>
      <c r="AN85" s="212">
        <f>'2.2 SK Sportuojantieji ir tr.'!AI85+SUC1_Treneriai!AD90</f>
        <v>0</v>
      </c>
      <c r="AO85" s="212">
        <f>'2.2 SK Sportuojantieji ir tr.'!AJ85+SUC1_Treneriai!AE90</f>
        <v>2</v>
      </c>
      <c r="AP85" s="212">
        <f>'2.2 SK Sportuojantieji ir tr.'!AK85+SUC1_Treneriai!AF90</f>
        <v>14</v>
      </c>
      <c r="AR85" s="190" t="str">
        <f>IF(SUC1_Treneriai!C90&gt;M85,"Klaida! Negali būti mažiau trenerių negu SUC1 formoje","")</f>
        <v/>
      </c>
    </row>
    <row r="86" spans="1:44" ht="12.75" customHeight="1">
      <c r="A86" s="40" t="s">
        <v>442</v>
      </c>
      <c r="B86" s="231" t="s">
        <v>118</v>
      </c>
      <c r="C86" s="212">
        <f>'SUC1_B. duomenys'!C111</f>
        <v>0</v>
      </c>
      <c r="D86" s="212">
        <f>'SUC1_B. duomenys'!D111</f>
        <v>0</v>
      </c>
      <c r="E86" s="212">
        <f>'SUC1_B. duomenys'!E111</f>
        <v>0</v>
      </c>
      <c r="F86" s="328">
        <f t="shared" si="10"/>
        <v>0</v>
      </c>
      <c r="G86" s="212">
        <f>'SUC1_B. duomenys'!G111</f>
        <v>0</v>
      </c>
      <c r="H86" s="212">
        <f>'2.2 SK Sportuojantieji ir tr.'!C86</f>
        <v>0</v>
      </c>
      <c r="I86" s="212">
        <f>'2.2 SK Sportuojantieji ir tr.'!D86</f>
        <v>0</v>
      </c>
      <c r="J86" s="212">
        <f>'2.2 SK Sportuojantieji ir tr.'!E86</f>
        <v>0</v>
      </c>
      <c r="K86" s="328">
        <f t="shared" si="8"/>
        <v>0</v>
      </c>
      <c r="L86" s="212">
        <f>'2.2 SK Sportuojantieji ir tr.'!G86</f>
        <v>0</v>
      </c>
      <c r="M86" s="50">
        <f>'2.2 SK Sportuojantieji ir tr.'!H86+SUC1_Treneriai!C91</f>
        <v>0</v>
      </c>
      <c r="N86" s="212">
        <f>'2.2 SK Sportuojantieji ir tr.'!I86+SUC1_Treneriai!D91</f>
        <v>0</v>
      </c>
      <c r="O86" s="36">
        <f t="shared" si="9"/>
        <v>0</v>
      </c>
      <c r="P86" s="212">
        <f>'2.2 SK Sportuojantieji ir tr.'!K86+SUC1_Treneriai!F91</f>
        <v>0</v>
      </c>
      <c r="Q86" s="212">
        <f>'2.2 SK Sportuojantieji ir tr.'!L86+SUC1_Treneriai!G91</f>
        <v>0</v>
      </c>
      <c r="R86" s="212">
        <f>'2.2 SK Sportuojantieji ir tr.'!M86+SUC1_Treneriai!H91</f>
        <v>0</v>
      </c>
      <c r="S86" s="212">
        <f>'2.2 SK Sportuojantieji ir tr.'!N86+SUC1_Treneriai!I91</f>
        <v>0</v>
      </c>
      <c r="T86" s="212">
        <f>'2.2 SK Sportuojantieji ir tr.'!O86+SUC1_Treneriai!J91</f>
        <v>0</v>
      </c>
      <c r="U86" s="212">
        <f>'2.2 SK Sportuojantieji ir tr.'!P86+SUC1_Treneriai!K91</f>
        <v>0</v>
      </c>
      <c r="V86" s="212">
        <f>'2.2 SK Sportuojantieji ir tr.'!Q86+SUC1_Treneriai!L91</f>
        <v>0</v>
      </c>
      <c r="W86" s="212">
        <f>'2.2 SK Sportuojantieji ir tr.'!R86+SUC1_Treneriai!M91</f>
        <v>0</v>
      </c>
      <c r="X86" s="212">
        <f>'2.2 SK Sportuojantieji ir tr.'!S86+SUC1_Treneriai!N91</f>
        <v>0</v>
      </c>
      <c r="Y86" s="212">
        <f>'2.2 SK Sportuojantieji ir tr.'!T86+SUC1_Treneriai!O91</f>
        <v>0</v>
      </c>
      <c r="Z86" s="212">
        <f>'2.2 SK Sportuojantieji ir tr.'!U86+SUC1_Treneriai!P91</f>
        <v>0</v>
      </c>
      <c r="AA86" s="212">
        <f>'2.2 SK Sportuojantieji ir tr.'!V86+SUC1_Treneriai!Q91</f>
        <v>0</v>
      </c>
      <c r="AB86" s="212">
        <f>'2.2 SK Sportuojantieji ir tr.'!W86+SUC1_Treneriai!R91</f>
        <v>0</v>
      </c>
      <c r="AC86" s="212">
        <f>'2.2 SK Sportuojantieji ir tr.'!X86+SUC1_Treneriai!S91</f>
        <v>0</v>
      </c>
      <c r="AD86" s="212">
        <f>'2.2 SK Sportuojantieji ir tr.'!Y86+SUC1_Treneriai!T91</f>
        <v>0</v>
      </c>
      <c r="AE86" s="212">
        <f>'2.2 SK Sportuojantieji ir tr.'!Z86+SUC1_Treneriai!U91</f>
        <v>0</v>
      </c>
      <c r="AF86" s="212">
        <f>'2.2 SK Sportuojantieji ir tr.'!AA86+SUC1_Treneriai!V91</f>
        <v>0</v>
      </c>
      <c r="AG86" s="212">
        <f>'2.2 SK Sportuojantieji ir tr.'!AB86+SUC1_Treneriai!W91</f>
        <v>0</v>
      </c>
      <c r="AH86" s="212">
        <f>'2.2 SK Sportuojantieji ir tr.'!AC86+SUC1_Treneriai!X91</f>
        <v>0</v>
      </c>
      <c r="AI86" s="212">
        <f>'2.2 SK Sportuojantieji ir tr.'!AD86+SUC1_Treneriai!Y91</f>
        <v>0</v>
      </c>
      <c r="AJ86" s="212">
        <f>'2.2 SK Sportuojantieji ir tr.'!AE86+SUC1_Treneriai!Z91</f>
        <v>0</v>
      </c>
      <c r="AK86" s="212">
        <f>'2.2 SK Sportuojantieji ir tr.'!AF86+SUC1_Treneriai!AA91</f>
        <v>0</v>
      </c>
      <c r="AL86" s="212">
        <f>'2.2 SK Sportuojantieji ir tr.'!AG86+SUC1_Treneriai!AB91</f>
        <v>0</v>
      </c>
      <c r="AM86" s="212">
        <f>'2.2 SK Sportuojantieji ir tr.'!AH86+SUC1_Treneriai!AC91</f>
        <v>0</v>
      </c>
      <c r="AN86" s="212">
        <f>'2.2 SK Sportuojantieji ir tr.'!AI86+SUC1_Treneriai!AD91</f>
        <v>0</v>
      </c>
      <c r="AO86" s="212">
        <f>'2.2 SK Sportuojantieji ir tr.'!AJ86+SUC1_Treneriai!AE91</f>
        <v>0</v>
      </c>
      <c r="AP86" s="212">
        <f>'2.2 SK Sportuojantieji ir tr.'!AK86+SUC1_Treneriai!AF91</f>
        <v>0</v>
      </c>
      <c r="AR86" s="190" t="str">
        <f>IF(SUC1_Treneriai!C91&gt;M86,"Klaida! Negali būti mažiau trenerių negu SUC1 formoje","")</f>
        <v/>
      </c>
    </row>
    <row r="87" spans="1:44" ht="22.5" customHeight="1">
      <c r="A87" s="40" t="s">
        <v>443</v>
      </c>
      <c r="B87" s="231" t="s">
        <v>119</v>
      </c>
      <c r="C87" s="212">
        <f>'SUC1_B. duomenys'!C112</f>
        <v>0</v>
      </c>
      <c r="D87" s="212">
        <f>'SUC1_B. duomenys'!D112</f>
        <v>0</v>
      </c>
      <c r="E87" s="212">
        <f>'SUC1_B. duomenys'!E112</f>
        <v>0</v>
      </c>
      <c r="F87" s="328">
        <f t="shared" si="10"/>
        <v>0</v>
      </c>
      <c r="G87" s="212">
        <f>'SUC1_B. duomenys'!G112</f>
        <v>0</v>
      </c>
      <c r="H87" s="212">
        <f>'2.2 SK Sportuojantieji ir tr.'!C87</f>
        <v>20</v>
      </c>
      <c r="I87" s="212">
        <f>'2.2 SK Sportuojantieji ir tr.'!D87</f>
        <v>60</v>
      </c>
      <c r="J87" s="212">
        <f>'2.2 SK Sportuojantieji ir tr.'!E87</f>
        <v>20</v>
      </c>
      <c r="K87" s="328">
        <f t="shared" si="8"/>
        <v>100</v>
      </c>
      <c r="L87" s="212">
        <f>'2.2 SK Sportuojantieji ir tr.'!G87</f>
        <v>60</v>
      </c>
      <c r="M87" s="50">
        <f>'2.2 SK Sportuojantieji ir tr.'!H87+SUC1_Treneriai!C92</f>
        <v>3</v>
      </c>
      <c r="N87" s="212">
        <f>'2.2 SK Sportuojantieji ir tr.'!I87+SUC1_Treneriai!D92</f>
        <v>1</v>
      </c>
      <c r="O87" s="36">
        <f t="shared" si="9"/>
        <v>3</v>
      </c>
      <c r="P87" s="212">
        <f>'2.2 SK Sportuojantieji ir tr.'!K87+SUC1_Treneriai!F92</f>
        <v>0</v>
      </c>
      <c r="Q87" s="212">
        <f>'2.2 SK Sportuojantieji ir tr.'!L87+SUC1_Treneriai!G92</f>
        <v>0</v>
      </c>
      <c r="R87" s="212">
        <f>'2.2 SK Sportuojantieji ir tr.'!M87+SUC1_Treneriai!H92</f>
        <v>0</v>
      </c>
      <c r="S87" s="212">
        <f>'2.2 SK Sportuojantieji ir tr.'!N87+SUC1_Treneriai!I92</f>
        <v>0</v>
      </c>
      <c r="T87" s="212">
        <f>'2.2 SK Sportuojantieji ir tr.'!O87+SUC1_Treneriai!J92</f>
        <v>0</v>
      </c>
      <c r="U87" s="212">
        <f>'2.2 SK Sportuojantieji ir tr.'!P87+SUC1_Treneriai!K92</f>
        <v>0</v>
      </c>
      <c r="V87" s="212">
        <f>'2.2 SK Sportuojantieji ir tr.'!Q87+SUC1_Treneriai!L92</f>
        <v>3</v>
      </c>
      <c r="W87" s="212">
        <f>'2.2 SK Sportuojantieji ir tr.'!R87+SUC1_Treneriai!M92</f>
        <v>0</v>
      </c>
      <c r="X87" s="212">
        <f>'2.2 SK Sportuojantieji ir tr.'!S87+SUC1_Treneriai!N92</f>
        <v>0</v>
      </c>
      <c r="Y87" s="212">
        <f>'2.2 SK Sportuojantieji ir tr.'!T87+SUC1_Treneriai!O92</f>
        <v>3</v>
      </c>
      <c r="Z87" s="212">
        <f>'2.2 SK Sportuojantieji ir tr.'!U87+SUC1_Treneriai!P92</f>
        <v>3</v>
      </c>
      <c r="AA87" s="212">
        <f>'2.2 SK Sportuojantieji ir tr.'!V87+SUC1_Treneriai!Q92</f>
        <v>3</v>
      </c>
      <c r="AB87" s="212">
        <f>'2.2 SK Sportuojantieji ir tr.'!W87+SUC1_Treneriai!R92</f>
        <v>0</v>
      </c>
      <c r="AC87" s="212">
        <f>'2.2 SK Sportuojantieji ir tr.'!X87+SUC1_Treneriai!S92</f>
        <v>0</v>
      </c>
      <c r="AD87" s="212">
        <f>'2.2 SK Sportuojantieji ir tr.'!Y87+SUC1_Treneriai!T92</f>
        <v>0</v>
      </c>
      <c r="AE87" s="212">
        <f>'2.2 SK Sportuojantieji ir tr.'!Z87+SUC1_Treneriai!U92</f>
        <v>3</v>
      </c>
      <c r="AF87" s="212">
        <f>'2.2 SK Sportuojantieji ir tr.'!AA87+SUC1_Treneriai!V92</f>
        <v>3</v>
      </c>
      <c r="AG87" s="212">
        <f>'2.2 SK Sportuojantieji ir tr.'!AB87+SUC1_Treneriai!W92</f>
        <v>3</v>
      </c>
      <c r="AH87" s="212">
        <f>'2.2 SK Sportuojantieji ir tr.'!AC87+SUC1_Treneriai!X92</f>
        <v>0</v>
      </c>
      <c r="AI87" s="212">
        <f>'2.2 SK Sportuojantieji ir tr.'!AD87+SUC1_Treneriai!Y92</f>
        <v>0</v>
      </c>
      <c r="AJ87" s="212">
        <f>'2.2 SK Sportuojantieji ir tr.'!AE87+SUC1_Treneriai!Z92</f>
        <v>0</v>
      </c>
      <c r="AK87" s="212">
        <f>'2.2 SK Sportuojantieji ir tr.'!AF87+SUC1_Treneriai!AA92</f>
        <v>0</v>
      </c>
      <c r="AL87" s="212">
        <f>'2.2 SK Sportuojantieji ir tr.'!AG87+SUC1_Treneriai!AB92</f>
        <v>0</v>
      </c>
      <c r="AM87" s="212">
        <f>'2.2 SK Sportuojantieji ir tr.'!AH87+SUC1_Treneriai!AC92</f>
        <v>0</v>
      </c>
      <c r="AN87" s="212">
        <f>'2.2 SK Sportuojantieji ir tr.'!AI87+SUC1_Treneriai!AD92</f>
        <v>0</v>
      </c>
      <c r="AO87" s="212">
        <f>'2.2 SK Sportuojantieji ir tr.'!AJ87+SUC1_Treneriai!AE92</f>
        <v>0</v>
      </c>
      <c r="AP87" s="212">
        <f>'2.2 SK Sportuojantieji ir tr.'!AK87+SUC1_Treneriai!AF92</f>
        <v>0</v>
      </c>
      <c r="AR87" s="190" t="str">
        <f>IF(SUC1_Treneriai!C92&gt;M87,"Klaida! Negali būti mažiau trenerių negu SUC1 formoje","")</f>
        <v/>
      </c>
    </row>
    <row r="88" spans="1:44" ht="10.5" customHeight="1">
      <c r="A88" s="40" t="s">
        <v>444</v>
      </c>
      <c r="B88" s="231" t="s">
        <v>120</v>
      </c>
      <c r="C88" s="212">
        <f>'SUC1_B. duomenys'!C113</f>
        <v>0</v>
      </c>
      <c r="D88" s="212">
        <f>'SUC1_B. duomenys'!D113</f>
        <v>0</v>
      </c>
      <c r="E88" s="212">
        <f>'SUC1_B. duomenys'!E113</f>
        <v>0</v>
      </c>
      <c r="F88" s="328">
        <f t="shared" si="10"/>
        <v>0</v>
      </c>
      <c r="G88" s="212">
        <f>'SUC1_B. duomenys'!G113</f>
        <v>0</v>
      </c>
      <c r="H88" s="212">
        <f>'2.2 SK Sportuojantieji ir tr.'!C88</f>
        <v>0</v>
      </c>
      <c r="I88" s="212">
        <f>'2.2 SK Sportuojantieji ir tr.'!D88</f>
        <v>0</v>
      </c>
      <c r="J88" s="212">
        <f>'2.2 SK Sportuojantieji ir tr.'!E88</f>
        <v>0</v>
      </c>
      <c r="K88" s="328">
        <f t="shared" si="8"/>
        <v>0</v>
      </c>
      <c r="L88" s="212">
        <f>'2.2 SK Sportuojantieji ir tr.'!G88</f>
        <v>0</v>
      </c>
      <c r="M88" s="50">
        <f>'2.2 SK Sportuojantieji ir tr.'!H88+SUC1_Treneriai!C93</f>
        <v>0</v>
      </c>
      <c r="N88" s="212">
        <f>'2.2 SK Sportuojantieji ir tr.'!I88+SUC1_Treneriai!D93</f>
        <v>0</v>
      </c>
      <c r="O88" s="36">
        <f t="shared" si="9"/>
        <v>0</v>
      </c>
      <c r="P88" s="212">
        <f>'2.2 SK Sportuojantieji ir tr.'!K88+SUC1_Treneriai!F93</f>
        <v>0</v>
      </c>
      <c r="Q88" s="212">
        <f>'2.2 SK Sportuojantieji ir tr.'!L88+SUC1_Treneriai!G93</f>
        <v>0</v>
      </c>
      <c r="R88" s="212">
        <f>'2.2 SK Sportuojantieji ir tr.'!M88+SUC1_Treneriai!H93</f>
        <v>0</v>
      </c>
      <c r="S88" s="212">
        <f>'2.2 SK Sportuojantieji ir tr.'!N88+SUC1_Treneriai!I93</f>
        <v>0</v>
      </c>
      <c r="T88" s="212">
        <f>'2.2 SK Sportuojantieji ir tr.'!O88+SUC1_Treneriai!J93</f>
        <v>0</v>
      </c>
      <c r="U88" s="212">
        <f>'2.2 SK Sportuojantieji ir tr.'!P88+SUC1_Treneriai!K93</f>
        <v>0</v>
      </c>
      <c r="V88" s="212">
        <f>'2.2 SK Sportuojantieji ir tr.'!Q88+SUC1_Treneriai!L93</f>
        <v>0</v>
      </c>
      <c r="W88" s="212">
        <f>'2.2 SK Sportuojantieji ir tr.'!R88+SUC1_Treneriai!M93</f>
        <v>0</v>
      </c>
      <c r="X88" s="212">
        <f>'2.2 SK Sportuojantieji ir tr.'!S88+SUC1_Treneriai!N93</f>
        <v>0</v>
      </c>
      <c r="Y88" s="212">
        <f>'2.2 SK Sportuojantieji ir tr.'!T88+SUC1_Treneriai!O93</f>
        <v>0</v>
      </c>
      <c r="Z88" s="212">
        <f>'2.2 SK Sportuojantieji ir tr.'!U88+SUC1_Treneriai!P93</f>
        <v>0</v>
      </c>
      <c r="AA88" s="212">
        <f>'2.2 SK Sportuojantieji ir tr.'!V88+SUC1_Treneriai!Q93</f>
        <v>0</v>
      </c>
      <c r="AB88" s="212">
        <f>'2.2 SK Sportuojantieji ir tr.'!W88+SUC1_Treneriai!R93</f>
        <v>0</v>
      </c>
      <c r="AC88" s="212">
        <f>'2.2 SK Sportuojantieji ir tr.'!X88+SUC1_Treneriai!S93</f>
        <v>0</v>
      </c>
      <c r="AD88" s="212">
        <f>'2.2 SK Sportuojantieji ir tr.'!Y88+SUC1_Treneriai!T93</f>
        <v>0</v>
      </c>
      <c r="AE88" s="212">
        <f>'2.2 SK Sportuojantieji ir tr.'!Z88+SUC1_Treneriai!U93</f>
        <v>0</v>
      </c>
      <c r="AF88" s="212">
        <f>'2.2 SK Sportuojantieji ir tr.'!AA88+SUC1_Treneriai!V93</f>
        <v>0</v>
      </c>
      <c r="AG88" s="212">
        <f>'2.2 SK Sportuojantieji ir tr.'!AB88+SUC1_Treneriai!W93</f>
        <v>0</v>
      </c>
      <c r="AH88" s="212">
        <f>'2.2 SK Sportuojantieji ir tr.'!AC88+SUC1_Treneriai!X93</f>
        <v>0</v>
      </c>
      <c r="AI88" s="212">
        <f>'2.2 SK Sportuojantieji ir tr.'!AD88+SUC1_Treneriai!Y93</f>
        <v>0</v>
      </c>
      <c r="AJ88" s="212">
        <f>'2.2 SK Sportuojantieji ir tr.'!AE88+SUC1_Treneriai!Z93</f>
        <v>0</v>
      </c>
      <c r="AK88" s="212">
        <f>'2.2 SK Sportuojantieji ir tr.'!AF88+SUC1_Treneriai!AA93</f>
        <v>0</v>
      </c>
      <c r="AL88" s="212">
        <f>'2.2 SK Sportuojantieji ir tr.'!AG88+SUC1_Treneriai!AB93</f>
        <v>0</v>
      </c>
      <c r="AM88" s="212">
        <f>'2.2 SK Sportuojantieji ir tr.'!AH88+SUC1_Treneriai!AC93</f>
        <v>0</v>
      </c>
      <c r="AN88" s="212">
        <f>'2.2 SK Sportuojantieji ir tr.'!AI88+SUC1_Treneriai!AD93</f>
        <v>0</v>
      </c>
      <c r="AO88" s="212">
        <f>'2.2 SK Sportuojantieji ir tr.'!AJ88+SUC1_Treneriai!AE93</f>
        <v>0</v>
      </c>
      <c r="AP88" s="212">
        <f>'2.2 SK Sportuojantieji ir tr.'!AK88+SUC1_Treneriai!AF93</f>
        <v>0</v>
      </c>
      <c r="AR88" s="190" t="str">
        <f>IF(SUC1_Treneriai!C93&gt;M88,"Klaida! Negali būti mažiau trenerių negu SUC1 formoje","")</f>
        <v/>
      </c>
    </row>
    <row r="89" spans="1:44" ht="10.5" customHeight="1">
      <c r="A89" s="40" t="s">
        <v>445</v>
      </c>
      <c r="B89" s="231" t="s">
        <v>121</v>
      </c>
      <c r="C89" s="212">
        <f>'SUC1_B. duomenys'!C114</f>
        <v>0</v>
      </c>
      <c r="D89" s="212">
        <f>'SUC1_B. duomenys'!D114</f>
        <v>0</v>
      </c>
      <c r="E89" s="212">
        <f>'SUC1_B. duomenys'!E114</f>
        <v>0</v>
      </c>
      <c r="F89" s="328">
        <f t="shared" si="10"/>
        <v>0</v>
      </c>
      <c r="G89" s="212">
        <f>'SUC1_B. duomenys'!G114</f>
        <v>0</v>
      </c>
      <c r="H89" s="212">
        <f>'2.2 SK Sportuojantieji ir tr.'!C89</f>
        <v>0</v>
      </c>
      <c r="I89" s="212">
        <f>'2.2 SK Sportuojantieji ir tr.'!D89</f>
        <v>0</v>
      </c>
      <c r="J89" s="212">
        <f>'2.2 SK Sportuojantieji ir tr.'!E89</f>
        <v>0</v>
      </c>
      <c r="K89" s="328">
        <f t="shared" si="8"/>
        <v>0</v>
      </c>
      <c r="L89" s="212">
        <f>'2.2 SK Sportuojantieji ir tr.'!G89</f>
        <v>0</v>
      </c>
      <c r="M89" s="50">
        <f>'2.2 SK Sportuojantieji ir tr.'!H89+SUC1_Treneriai!C94</f>
        <v>0</v>
      </c>
      <c r="N89" s="212">
        <f>'2.2 SK Sportuojantieji ir tr.'!I89+SUC1_Treneriai!D94</f>
        <v>0</v>
      </c>
      <c r="O89" s="36">
        <f t="shared" si="9"/>
        <v>0</v>
      </c>
      <c r="P89" s="212">
        <f>'2.2 SK Sportuojantieji ir tr.'!K89+SUC1_Treneriai!F94</f>
        <v>0</v>
      </c>
      <c r="Q89" s="212">
        <f>'2.2 SK Sportuojantieji ir tr.'!L89+SUC1_Treneriai!G94</f>
        <v>0</v>
      </c>
      <c r="R89" s="212">
        <f>'2.2 SK Sportuojantieji ir tr.'!M89+SUC1_Treneriai!H94</f>
        <v>0</v>
      </c>
      <c r="S89" s="212">
        <f>'2.2 SK Sportuojantieji ir tr.'!N89+SUC1_Treneriai!I94</f>
        <v>0</v>
      </c>
      <c r="T89" s="212">
        <f>'2.2 SK Sportuojantieji ir tr.'!O89+SUC1_Treneriai!J94</f>
        <v>0</v>
      </c>
      <c r="U89" s="212">
        <f>'2.2 SK Sportuojantieji ir tr.'!P89+SUC1_Treneriai!K94</f>
        <v>0</v>
      </c>
      <c r="V89" s="212">
        <f>'2.2 SK Sportuojantieji ir tr.'!Q89+SUC1_Treneriai!L94</f>
        <v>0</v>
      </c>
      <c r="W89" s="212">
        <f>'2.2 SK Sportuojantieji ir tr.'!R89+SUC1_Treneriai!M94</f>
        <v>0</v>
      </c>
      <c r="X89" s="212">
        <f>'2.2 SK Sportuojantieji ir tr.'!S89+SUC1_Treneriai!N94</f>
        <v>0</v>
      </c>
      <c r="Y89" s="212">
        <f>'2.2 SK Sportuojantieji ir tr.'!T89+SUC1_Treneriai!O94</f>
        <v>0</v>
      </c>
      <c r="Z89" s="212">
        <f>'2.2 SK Sportuojantieji ir tr.'!U89+SUC1_Treneriai!P94</f>
        <v>0</v>
      </c>
      <c r="AA89" s="212">
        <f>'2.2 SK Sportuojantieji ir tr.'!V89+SUC1_Treneriai!Q94</f>
        <v>0</v>
      </c>
      <c r="AB89" s="212">
        <f>'2.2 SK Sportuojantieji ir tr.'!W89+SUC1_Treneriai!R94</f>
        <v>0</v>
      </c>
      <c r="AC89" s="212">
        <f>'2.2 SK Sportuojantieji ir tr.'!X89+SUC1_Treneriai!S94</f>
        <v>0</v>
      </c>
      <c r="AD89" s="212">
        <f>'2.2 SK Sportuojantieji ir tr.'!Y89+SUC1_Treneriai!T94</f>
        <v>0</v>
      </c>
      <c r="AE89" s="212">
        <f>'2.2 SK Sportuojantieji ir tr.'!Z89+SUC1_Treneriai!U94</f>
        <v>0</v>
      </c>
      <c r="AF89" s="212">
        <f>'2.2 SK Sportuojantieji ir tr.'!AA89+SUC1_Treneriai!V94</f>
        <v>0</v>
      </c>
      <c r="AG89" s="212">
        <f>'2.2 SK Sportuojantieji ir tr.'!AB89+SUC1_Treneriai!W94</f>
        <v>0</v>
      </c>
      <c r="AH89" s="212">
        <f>'2.2 SK Sportuojantieji ir tr.'!AC89+SUC1_Treneriai!X94</f>
        <v>0</v>
      </c>
      <c r="AI89" s="212">
        <f>'2.2 SK Sportuojantieji ir tr.'!AD89+SUC1_Treneriai!Y94</f>
        <v>0</v>
      </c>
      <c r="AJ89" s="212">
        <f>'2.2 SK Sportuojantieji ir tr.'!AE89+SUC1_Treneriai!Z94</f>
        <v>0</v>
      </c>
      <c r="AK89" s="212">
        <f>'2.2 SK Sportuojantieji ir tr.'!AF89+SUC1_Treneriai!AA94</f>
        <v>0</v>
      </c>
      <c r="AL89" s="212">
        <f>'2.2 SK Sportuojantieji ir tr.'!AG89+SUC1_Treneriai!AB94</f>
        <v>0</v>
      </c>
      <c r="AM89" s="212">
        <f>'2.2 SK Sportuojantieji ir tr.'!AH89+SUC1_Treneriai!AC94</f>
        <v>0</v>
      </c>
      <c r="AN89" s="212">
        <f>'2.2 SK Sportuojantieji ir tr.'!AI89+SUC1_Treneriai!AD94</f>
        <v>0</v>
      </c>
      <c r="AO89" s="212">
        <f>'2.2 SK Sportuojantieji ir tr.'!AJ89+SUC1_Treneriai!AE94</f>
        <v>0</v>
      </c>
      <c r="AP89" s="212">
        <f>'2.2 SK Sportuojantieji ir tr.'!AK89+SUC1_Treneriai!AF94</f>
        <v>0</v>
      </c>
      <c r="AR89" s="190" t="str">
        <f>IF(SUC1_Treneriai!C94&gt;M89,"Klaida! Negali būti mažiau trenerių negu SUC1 formoje","")</f>
        <v/>
      </c>
    </row>
    <row r="90" spans="1:44" ht="10.5" customHeight="1">
      <c r="A90" s="40" t="s">
        <v>446</v>
      </c>
      <c r="B90" s="231" t="s">
        <v>122</v>
      </c>
      <c r="C90" s="212">
        <f>'SUC1_B. duomenys'!C115</f>
        <v>0</v>
      </c>
      <c r="D90" s="212">
        <f>'SUC1_B. duomenys'!D115</f>
        <v>0</v>
      </c>
      <c r="E90" s="212">
        <f>'SUC1_B. duomenys'!E115</f>
        <v>0</v>
      </c>
      <c r="F90" s="328">
        <f t="shared" si="10"/>
        <v>0</v>
      </c>
      <c r="G90" s="212">
        <f>'SUC1_B. duomenys'!G115</f>
        <v>0</v>
      </c>
      <c r="H90" s="212">
        <f>'2.2 SK Sportuojantieji ir tr.'!C90</f>
        <v>0</v>
      </c>
      <c r="I90" s="212">
        <f>'2.2 SK Sportuojantieji ir tr.'!D90</f>
        <v>0</v>
      </c>
      <c r="J90" s="212">
        <f>'2.2 SK Sportuojantieji ir tr.'!E90</f>
        <v>0</v>
      </c>
      <c r="K90" s="328">
        <f t="shared" si="8"/>
        <v>0</v>
      </c>
      <c r="L90" s="212">
        <f>'2.2 SK Sportuojantieji ir tr.'!G90</f>
        <v>0</v>
      </c>
      <c r="M90" s="50">
        <f>'2.2 SK Sportuojantieji ir tr.'!H90+SUC1_Treneriai!C95</f>
        <v>0</v>
      </c>
      <c r="N90" s="212">
        <f>'2.2 SK Sportuojantieji ir tr.'!I90+SUC1_Treneriai!D95</f>
        <v>0</v>
      </c>
      <c r="O90" s="36">
        <f t="shared" si="9"/>
        <v>0</v>
      </c>
      <c r="P90" s="212">
        <f>'2.2 SK Sportuojantieji ir tr.'!K90+SUC1_Treneriai!F95</f>
        <v>0</v>
      </c>
      <c r="Q90" s="212">
        <f>'2.2 SK Sportuojantieji ir tr.'!L90+SUC1_Treneriai!G95</f>
        <v>0</v>
      </c>
      <c r="R90" s="212">
        <f>'2.2 SK Sportuojantieji ir tr.'!M90+SUC1_Treneriai!H95</f>
        <v>0</v>
      </c>
      <c r="S90" s="212">
        <f>'2.2 SK Sportuojantieji ir tr.'!N90+SUC1_Treneriai!I95</f>
        <v>0</v>
      </c>
      <c r="T90" s="212">
        <f>'2.2 SK Sportuojantieji ir tr.'!O90+SUC1_Treneriai!J95</f>
        <v>0</v>
      </c>
      <c r="U90" s="212">
        <f>'2.2 SK Sportuojantieji ir tr.'!P90+SUC1_Treneriai!K95</f>
        <v>0</v>
      </c>
      <c r="V90" s="212">
        <f>'2.2 SK Sportuojantieji ir tr.'!Q90+SUC1_Treneriai!L95</f>
        <v>0</v>
      </c>
      <c r="W90" s="212">
        <f>'2.2 SK Sportuojantieji ir tr.'!R90+SUC1_Treneriai!M95</f>
        <v>0</v>
      </c>
      <c r="X90" s="212">
        <f>'2.2 SK Sportuojantieji ir tr.'!S90+SUC1_Treneriai!N95</f>
        <v>0</v>
      </c>
      <c r="Y90" s="212">
        <f>'2.2 SK Sportuojantieji ir tr.'!T90+SUC1_Treneriai!O95</f>
        <v>0</v>
      </c>
      <c r="Z90" s="212">
        <f>'2.2 SK Sportuojantieji ir tr.'!U90+SUC1_Treneriai!P95</f>
        <v>0</v>
      </c>
      <c r="AA90" s="212">
        <f>'2.2 SK Sportuojantieji ir tr.'!V90+SUC1_Treneriai!Q95</f>
        <v>0</v>
      </c>
      <c r="AB90" s="212">
        <f>'2.2 SK Sportuojantieji ir tr.'!W90+SUC1_Treneriai!R95</f>
        <v>0</v>
      </c>
      <c r="AC90" s="212">
        <f>'2.2 SK Sportuojantieji ir tr.'!X90+SUC1_Treneriai!S95</f>
        <v>0</v>
      </c>
      <c r="AD90" s="212">
        <f>'2.2 SK Sportuojantieji ir tr.'!Y90+SUC1_Treneriai!T95</f>
        <v>0</v>
      </c>
      <c r="AE90" s="212">
        <f>'2.2 SK Sportuojantieji ir tr.'!Z90+SUC1_Treneriai!U95</f>
        <v>0</v>
      </c>
      <c r="AF90" s="212">
        <f>'2.2 SK Sportuojantieji ir tr.'!AA90+SUC1_Treneriai!V95</f>
        <v>0</v>
      </c>
      <c r="AG90" s="212">
        <f>'2.2 SK Sportuojantieji ir tr.'!AB90+SUC1_Treneriai!W95</f>
        <v>0</v>
      </c>
      <c r="AH90" s="212">
        <f>'2.2 SK Sportuojantieji ir tr.'!AC90+SUC1_Treneriai!X95</f>
        <v>0</v>
      </c>
      <c r="AI90" s="212">
        <f>'2.2 SK Sportuojantieji ir tr.'!AD90+SUC1_Treneriai!Y95</f>
        <v>0</v>
      </c>
      <c r="AJ90" s="212">
        <f>'2.2 SK Sportuojantieji ir tr.'!AE90+SUC1_Treneriai!Z95</f>
        <v>0</v>
      </c>
      <c r="AK90" s="212">
        <f>'2.2 SK Sportuojantieji ir tr.'!AF90+SUC1_Treneriai!AA95</f>
        <v>0</v>
      </c>
      <c r="AL90" s="212">
        <f>'2.2 SK Sportuojantieji ir tr.'!AG90+SUC1_Treneriai!AB95</f>
        <v>0</v>
      </c>
      <c r="AM90" s="212">
        <f>'2.2 SK Sportuojantieji ir tr.'!AH90+SUC1_Treneriai!AC95</f>
        <v>0</v>
      </c>
      <c r="AN90" s="212">
        <f>'2.2 SK Sportuojantieji ir tr.'!AI90+SUC1_Treneriai!AD95</f>
        <v>0</v>
      </c>
      <c r="AO90" s="212">
        <f>'2.2 SK Sportuojantieji ir tr.'!AJ90+SUC1_Treneriai!AE95</f>
        <v>0</v>
      </c>
      <c r="AP90" s="212">
        <f>'2.2 SK Sportuojantieji ir tr.'!AK90+SUC1_Treneriai!AF95</f>
        <v>0</v>
      </c>
      <c r="AR90" s="190" t="str">
        <f>IF(SUC1_Treneriai!C95&gt;M90,"Klaida! Negali būti mažiau trenerių negu SUC1 formoje","")</f>
        <v/>
      </c>
    </row>
    <row r="91" spans="1:44" ht="10.5" customHeight="1">
      <c r="A91" s="40" t="s">
        <v>447</v>
      </c>
      <c r="B91" s="231" t="s">
        <v>123</v>
      </c>
      <c r="C91" s="212">
        <f>'SUC1_B. duomenys'!C116</f>
        <v>0</v>
      </c>
      <c r="D91" s="212">
        <f>'SUC1_B. duomenys'!D116</f>
        <v>0</v>
      </c>
      <c r="E91" s="212">
        <f>'SUC1_B. duomenys'!E116</f>
        <v>0</v>
      </c>
      <c r="F91" s="328">
        <f t="shared" si="10"/>
        <v>0</v>
      </c>
      <c r="G91" s="212">
        <f>'SUC1_B. duomenys'!G116</f>
        <v>0</v>
      </c>
      <c r="H91" s="212">
        <f>'2.2 SK Sportuojantieji ir tr.'!C91</f>
        <v>35</v>
      </c>
      <c r="I91" s="212">
        <f>'2.2 SK Sportuojantieji ir tr.'!D91</f>
        <v>10</v>
      </c>
      <c r="J91" s="212">
        <f>'2.2 SK Sportuojantieji ir tr.'!E91</f>
        <v>46</v>
      </c>
      <c r="K91" s="328">
        <f t="shared" si="8"/>
        <v>91</v>
      </c>
      <c r="L91" s="212">
        <f>'2.2 SK Sportuojantieji ir tr.'!G91</f>
        <v>35</v>
      </c>
      <c r="M91" s="50">
        <f>'2.2 SK Sportuojantieji ir tr.'!H91+SUC1_Treneriai!C96</f>
        <v>0</v>
      </c>
      <c r="N91" s="212">
        <f>'2.2 SK Sportuojantieji ir tr.'!I91+SUC1_Treneriai!D96</f>
        <v>0</v>
      </c>
      <c r="O91" s="36">
        <f t="shared" si="9"/>
        <v>0</v>
      </c>
      <c r="P91" s="212">
        <f>'2.2 SK Sportuojantieji ir tr.'!K91+SUC1_Treneriai!F96</f>
        <v>0</v>
      </c>
      <c r="Q91" s="212">
        <f>'2.2 SK Sportuojantieji ir tr.'!L91+SUC1_Treneriai!G96</f>
        <v>0</v>
      </c>
      <c r="R91" s="212">
        <f>'2.2 SK Sportuojantieji ir tr.'!M91+SUC1_Treneriai!H96</f>
        <v>0</v>
      </c>
      <c r="S91" s="212">
        <f>'2.2 SK Sportuojantieji ir tr.'!N91+SUC1_Treneriai!I96</f>
        <v>0</v>
      </c>
      <c r="T91" s="212">
        <f>'2.2 SK Sportuojantieji ir tr.'!O91+SUC1_Treneriai!J96</f>
        <v>0</v>
      </c>
      <c r="U91" s="212">
        <f>'2.2 SK Sportuojantieji ir tr.'!P91+SUC1_Treneriai!K96</f>
        <v>0</v>
      </c>
      <c r="V91" s="212">
        <f>'2.2 SK Sportuojantieji ir tr.'!Q91+SUC1_Treneriai!L96</f>
        <v>0</v>
      </c>
      <c r="W91" s="212">
        <f>'2.2 SK Sportuojantieji ir tr.'!R91+SUC1_Treneriai!M96</f>
        <v>0</v>
      </c>
      <c r="X91" s="212">
        <f>'2.2 SK Sportuojantieji ir tr.'!S91+SUC1_Treneriai!N96</f>
        <v>0</v>
      </c>
      <c r="Y91" s="212">
        <f>'2.2 SK Sportuojantieji ir tr.'!T91+SUC1_Treneriai!O96</f>
        <v>0</v>
      </c>
      <c r="Z91" s="212">
        <f>'2.2 SK Sportuojantieji ir tr.'!U91+SUC1_Treneriai!P96</f>
        <v>0</v>
      </c>
      <c r="AA91" s="212">
        <f>'2.2 SK Sportuojantieji ir tr.'!V91+SUC1_Treneriai!Q96</f>
        <v>0</v>
      </c>
      <c r="AB91" s="212">
        <f>'2.2 SK Sportuojantieji ir tr.'!W91+SUC1_Treneriai!R96</f>
        <v>0</v>
      </c>
      <c r="AC91" s="212">
        <f>'2.2 SK Sportuojantieji ir tr.'!X91+SUC1_Treneriai!S96</f>
        <v>0</v>
      </c>
      <c r="AD91" s="212">
        <f>'2.2 SK Sportuojantieji ir tr.'!Y91+SUC1_Treneriai!T96</f>
        <v>0</v>
      </c>
      <c r="AE91" s="212">
        <f>'2.2 SK Sportuojantieji ir tr.'!Z91+SUC1_Treneriai!U96</f>
        <v>0</v>
      </c>
      <c r="AF91" s="212">
        <f>'2.2 SK Sportuojantieji ir tr.'!AA91+SUC1_Treneriai!V96</f>
        <v>0</v>
      </c>
      <c r="AG91" s="212">
        <f>'2.2 SK Sportuojantieji ir tr.'!AB91+SUC1_Treneriai!W96</f>
        <v>0</v>
      </c>
      <c r="AH91" s="212">
        <f>'2.2 SK Sportuojantieji ir tr.'!AC91+SUC1_Treneriai!X96</f>
        <v>0</v>
      </c>
      <c r="AI91" s="212">
        <f>'2.2 SK Sportuojantieji ir tr.'!AD91+SUC1_Treneriai!Y96</f>
        <v>0</v>
      </c>
      <c r="AJ91" s="212">
        <f>'2.2 SK Sportuojantieji ir tr.'!AE91+SUC1_Treneriai!Z96</f>
        <v>0</v>
      </c>
      <c r="AK91" s="212">
        <f>'2.2 SK Sportuojantieji ir tr.'!AF91+SUC1_Treneriai!AA96</f>
        <v>0</v>
      </c>
      <c r="AL91" s="212">
        <f>'2.2 SK Sportuojantieji ir tr.'!AG91+SUC1_Treneriai!AB96</f>
        <v>0</v>
      </c>
      <c r="AM91" s="212">
        <f>'2.2 SK Sportuojantieji ir tr.'!AH91+SUC1_Treneriai!AC96</f>
        <v>0</v>
      </c>
      <c r="AN91" s="212">
        <f>'2.2 SK Sportuojantieji ir tr.'!AI91+SUC1_Treneriai!AD96</f>
        <v>0</v>
      </c>
      <c r="AO91" s="212">
        <f>'2.2 SK Sportuojantieji ir tr.'!AJ91+SUC1_Treneriai!AE96</f>
        <v>0</v>
      </c>
      <c r="AP91" s="212">
        <f>'2.2 SK Sportuojantieji ir tr.'!AK91+SUC1_Treneriai!AF96</f>
        <v>0</v>
      </c>
      <c r="AR91" s="190" t="str">
        <f>IF(SUC1_Treneriai!C96&gt;M91,"Klaida! Negali būti mažiau trenerių negu SUC1 formoje","")</f>
        <v/>
      </c>
    </row>
    <row r="92" spans="1:44" ht="10.5" customHeight="1">
      <c r="A92" s="40" t="s">
        <v>448</v>
      </c>
      <c r="B92" s="231" t="s">
        <v>124</v>
      </c>
      <c r="C92" s="212">
        <f>'SUC1_B. duomenys'!C117</f>
        <v>0</v>
      </c>
      <c r="D92" s="212">
        <f>'SUC1_B. duomenys'!D117</f>
        <v>0</v>
      </c>
      <c r="E92" s="212">
        <f>'SUC1_B. duomenys'!E117</f>
        <v>0</v>
      </c>
      <c r="F92" s="328">
        <f t="shared" si="10"/>
        <v>0</v>
      </c>
      <c r="G92" s="212">
        <f>'SUC1_B. duomenys'!G117</f>
        <v>0</v>
      </c>
      <c r="H92" s="212">
        <f>'2.2 SK Sportuojantieji ir tr.'!C92</f>
        <v>0</v>
      </c>
      <c r="I92" s="212">
        <f>'2.2 SK Sportuojantieji ir tr.'!D92</f>
        <v>0</v>
      </c>
      <c r="J92" s="212">
        <f>'2.2 SK Sportuojantieji ir tr.'!E92</f>
        <v>0</v>
      </c>
      <c r="K92" s="328">
        <f t="shared" si="8"/>
        <v>0</v>
      </c>
      <c r="L92" s="212">
        <f>'2.2 SK Sportuojantieji ir tr.'!G92</f>
        <v>0</v>
      </c>
      <c r="M92" s="50">
        <f>'2.2 SK Sportuojantieji ir tr.'!H92+SUC1_Treneriai!C97</f>
        <v>0</v>
      </c>
      <c r="N92" s="212">
        <f>'2.2 SK Sportuojantieji ir tr.'!I92+SUC1_Treneriai!D97</f>
        <v>0</v>
      </c>
      <c r="O92" s="36">
        <f t="shared" si="9"/>
        <v>0</v>
      </c>
      <c r="P92" s="212">
        <f>'2.2 SK Sportuojantieji ir tr.'!K92+SUC1_Treneriai!F97</f>
        <v>0</v>
      </c>
      <c r="Q92" s="212">
        <f>'2.2 SK Sportuojantieji ir tr.'!L92+SUC1_Treneriai!G97</f>
        <v>0</v>
      </c>
      <c r="R92" s="212">
        <f>'2.2 SK Sportuojantieji ir tr.'!M92+SUC1_Treneriai!H97</f>
        <v>0</v>
      </c>
      <c r="S92" s="212">
        <f>'2.2 SK Sportuojantieji ir tr.'!N92+SUC1_Treneriai!I97</f>
        <v>0</v>
      </c>
      <c r="T92" s="212">
        <f>'2.2 SK Sportuojantieji ir tr.'!O92+SUC1_Treneriai!J97</f>
        <v>0</v>
      </c>
      <c r="U92" s="212">
        <f>'2.2 SK Sportuojantieji ir tr.'!P92+SUC1_Treneriai!K97</f>
        <v>0</v>
      </c>
      <c r="V92" s="212">
        <f>'2.2 SK Sportuojantieji ir tr.'!Q92+SUC1_Treneriai!L97</f>
        <v>0</v>
      </c>
      <c r="W92" s="212">
        <f>'2.2 SK Sportuojantieji ir tr.'!R92+SUC1_Treneriai!M97</f>
        <v>0</v>
      </c>
      <c r="X92" s="212">
        <f>'2.2 SK Sportuojantieji ir tr.'!S92+SUC1_Treneriai!N97</f>
        <v>0</v>
      </c>
      <c r="Y92" s="212">
        <f>'2.2 SK Sportuojantieji ir tr.'!T92+SUC1_Treneriai!O97</f>
        <v>0</v>
      </c>
      <c r="Z92" s="212">
        <f>'2.2 SK Sportuojantieji ir tr.'!U92+SUC1_Treneriai!P97</f>
        <v>0</v>
      </c>
      <c r="AA92" s="212">
        <f>'2.2 SK Sportuojantieji ir tr.'!V92+SUC1_Treneriai!Q97</f>
        <v>0</v>
      </c>
      <c r="AB92" s="212">
        <f>'2.2 SK Sportuojantieji ir tr.'!W92+SUC1_Treneriai!R97</f>
        <v>0</v>
      </c>
      <c r="AC92" s="212">
        <f>'2.2 SK Sportuojantieji ir tr.'!X92+SUC1_Treneriai!S97</f>
        <v>0</v>
      </c>
      <c r="AD92" s="212">
        <f>'2.2 SK Sportuojantieji ir tr.'!Y92+SUC1_Treneriai!T97</f>
        <v>0</v>
      </c>
      <c r="AE92" s="212">
        <f>'2.2 SK Sportuojantieji ir tr.'!Z92+SUC1_Treneriai!U97</f>
        <v>0</v>
      </c>
      <c r="AF92" s="212">
        <f>'2.2 SK Sportuojantieji ir tr.'!AA92+SUC1_Treneriai!V97</f>
        <v>0</v>
      </c>
      <c r="AG92" s="212">
        <f>'2.2 SK Sportuojantieji ir tr.'!AB92+SUC1_Treneriai!W97</f>
        <v>0</v>
      </c>
      <c r="AH92" s="212">
        <f>'2.2 SK Sportuojantieji ir tr.'!AC92+SUC1_Treneriai!X97</f>
        <v>0</v>
      </c>
      <c r="AI92" s="212">
        <f>'2.2 SK Sportuojantieji ir tr.'!AD92+SUC1_Treneriai!Y97</f>
        <v>0</v>
      </c>
      <c r="AJ92" s="212">
        <f>'2.2 SK Sportuojantieji ir tr.'!AE92+SUC1_Treneriai!Z97</f>
        <v>0</v>
      </c>
      <c r="AK92" s="212">
        <f>'2.2 SK Sportuojantieji ir tr.'!AF92+SUC1_Treneriai!AA97</f>
        <v>0</v>
      </c>
      <c r="AL92" s="212">
        <f>'2.2 SK Sportuojantieji ir tr.'!AG92+SUC1_Treneriai!AB97</f>
        <v>0</v>
      </c>
      <c r="AM92" s="212">
        <f>'2.2 SK Sportuojantieji ir tr.'!AH92+SUC1_Treneriai!AC97</f>
        <v>0</v>
      </c>
      <c r="AN92" s="212">
        <f>'2.2 SK Sportuojantieji ir tr.'!AI92+SUC1_Treneriai!AD97</f>
        <v>0</v>
      </c>
      <c r="AO92" s="212">
        <f>'2.2 SK Sportuojantieji ir tr.'!AJ92+SUC1_Treneriai!AE97</f>
        <v>0</v>
      </c>
      <c r="AP92" s="212">
        <f>'2.2 SK Sportuojantieji ir tr.'!AK92+SUC1_Treneriai!AF97</f>
        <v>0</v>
      </c>
      <c r="AR92" s="190" t="str">
        <f>IF(SUC1_Treneriai!C97&gt;M92,"Klaida! Negali būti mažiau trenerių negu SUC1 formoje","")</f>
        <v/>
      </c>
    </row>
    <row r="93" spans="1:44" ht="10.5" customHeight="1">
      <c r="A93" s="40" t="s">
        <v>449</v>
      </c>
      <c r="B93" s="231" t="s">
        <v>125</v>
      </c>
      <c r="C93" s="212">
        <f>'SUC1_B. duomenys'!C118</f>
        <v>0</v>
      </c>
      <c r="D93" s="212">
        <f>'SUC1_B. duomenys'!D118</f>
        <v>0</v>
      </c>
      <c r="E93" s="212">
        <f>'SUC1_B. duomenys'!E118</f>
        <v>0</v>
      </c>
      <c r="F93" s="328">
        <f t="shared" si="10"/>
        <v>0</v>
      </c>
      <c r="G93" s="212">
        <f>'SUC1_B. duomenys'!G118</f>
        <v>0</v>
      </c>
      <c r="H93" s="212">
        <f>'2.2 SK Sportuojantieji ir tr.'!C93</f>
        <v>0</v>
      </c>
      <c r="I93" s="212">
        <f>'2.2 SK Sportuojantieji ir tr.'!D93</f>
        <v>0</v>
      </c>
      <c r="J93" s="212">
        <f>'2.2 SK Sportuojantieji ir tr.'!E93</f>
        <v>0</v>
      </c>
      <c r="K93" s="328">
        <f t="shared" si="8"/>
        <v>0</v>
      </c>
      <c r="L93" s="212">
        <f>'2.2 SK Sportuojantieji ir tr.'!G93</f>
        <v>0</v>
      </c>
      <c r="M93" s="50">
        <f>'2.2 SK Sportuojantieji ir tr.'!H93+SUC1_Treneriai!C98</f>
        <v>0</v>
      </c>
      <c r="N93" s="212">
        <f>'2.2 SK Sportuojantieji ir tr.'!I93+SUC1_Treneriai!D98</f>
        <v>0</v>
      </c>
      <c r="O93" s="36">
        <f t="shared" si="9"/>
        <v>0</v>
      </c>
      <c r="P93" s="212">
        <f>'2.2 SK Sportuojantieji ir tr.'!K93+SUC1_Treneriai!F98</f>
        <v>0</v>
      </c>
      <c r="Q93" s="212">
        <f>'2.2 SK Sportuojantieji ir tr.'!L93+SUC1_Treneriai!G98</f>
        <v>0</v>
      </c>
      <c r="R93" s="212">
        <f>'2.2 SK Sportuojantieji ir tr.'!M93+SUC1_Treneriai!H98</f>
        <v>0</v>
      </c>
      <c r="S93" s="212">
        <f>'2.2 SK Sportuojantieji ir tr.'!N93+SUC1_Treneriai!I98</f>
        <v>0</v>
      </c>
      <c r="T93" s="212">
        <f>'2.2 SK Sportuojantieji ir tr.'!O93+SUC1_Treneriai!J98</f>
        <v>0</v>
      </c>
      <c r="U93" s="212">
        <f>'2.2 SK Sportuojantieji ir tr.'!P93+SUC1_Treneriai!K98</f>
        <v>0</v>
      </c>
      <c r="V93" s="212">
        <f>'2.2 SK Sportuojantieji ir tr.'!Q93+SUC1_Treneriai!L98</f>
        <v>0</v>
      </c>
      <c r="W93" s="212">
        <f>'2.2 SK Sportuojantieji ir tr.'!R93+SUC1_Treneriai!M98</f>
        <v>0</v>
      </c>
      <c r="X93" s="212">
        <f>'2.2 SK Sportuojantieji ir tr.'!S93+SUC1_Treneriai!N98</f>
        <v>0</v>
      </c>
      <c r="Y93" s="212">
        <f>'2.2 SK Sportuojantieji ir tr.'!T93+SUC1_Treneriai!O98</f>
        <v>0</v>
      </c>
      <c r="Z93" s="212">
        <f>'2.2 SK Sportuojantieji ir tr.'!U93+SUC1_Treneriai!P98</f>
        <v>0</v>
      </c>
      <c r="AA93" s="212">
        <f>'2.2 SK Sportuojantieji ir tr.'!V93+SUC1_Treneriai!Q98</f>
        <v>0</v>
      </c>
      <c r="AB93" s="212">
        <f>'2.2 SK Sportuojantieji ir tr.'!W93+SUC1_Treneriai!R98</f>
        <v>0</v>
      </c>
      <c r="AC93" s="212">
        <f>'2.2 SK Sportuojantieji ir tr.'!X93+SUC1_Treneriai!S98</f>
        <v>0</v>
      </c>
      <c r="AD93" s="212">
        <f>'2.2 SK Sportuojantieji ir tr.'!Y93+SUC1_Treneriai!T98</f>
        <v>0</v>
      </c>
      <c r="AE93" s="212">
        <f>'2.2 SK Sportuojantieji ir tr.'!Z93+SUC1_Treneriai!U98</f>
        <v>0</v>
      </c>
      <c r="AF93" s="212">
        <f>'2.2 SK Sportuojantieji ir tr.'!AA93+SUC1_Treneriai!V98</f>
        <v>0</v>
      </c>
      <c r="AG93" s="212">
        <f>'2.2 SK Sportuojantieji ir tr.'!AB93+SUC1_Treneriai!W98</f>
        <v>0</v>
      </c>
      <c r="AH93" s="212">
        <f>'2.2 SK Sportuojantieji ir tr.'!AC93+SUC1_Treneriai!X98</f>
        <v>0</v>
      </c>
      <c r="AI93" s="212">
        <f>'2.2 SK Sportuojantieji ir tr.'!AD93+SUC1_Treneriai!Y98</f>
        <v>0</v>
      </c>
      <c r="AJ93" s="212">
        <f>'2.2 SK Sportuojantieji ir tr.'!AE93+SUC1_Treneriai!Z98</f>
        <v>0</v>
      </c>
      <c r="AK93" s="212">
        <f>'2.2 SK Sportuojantieji ir tr.'!AF93+SUC1_Treneriai!AA98</f>
        <v>0</v>
      </c>
      <c r="AL93" s="212">
        <f>'2.2 SK Sportuojantieji ir tr.'!AG93+SUC1_Treneriai!AB98</f>
        <v>0</v>
      </c>
      <c r="AM93" s="212">
        <f>'2.2 SK Sportuojantieji ir tr.'!AH93+SUC1_Treneriai!AC98</f>
        <v>0</v>
      </c>
      <c r="AN93" s="212">
        <f>'2.2 SK Sportuojantieji ir tr.'!AI93+SUC1_Treneriai!AD98</f>
        <v>0</v>
      </c>
      <c r="AO93" s="212">
        <f>'2.2 SK Sportuojantieji ir tr.'!AJ93+SUC1_Treneriai!AE98</f>
        <v>0</v>
      </c>
      <c r="AP93" s="212">
        <f>'2.2 SK Sportuojantieji ir tr.'!AK93+SUC1_Treneriai!AF98</f>
        <v>0</v>
      </c>
      <c r="AR93" s="190" t="str">
        <f>IF(SUC1_Treneriai!C98&gt;M93,"Klaida! Negali būti mažiau trenerių negu SUC1 formoje","")</f>
        <v/>
      </c>
    </row>
    <row r="94" spans="1:44" ht="10.5" customHeight="1">
      <c r="A94" s="40" t="s">
        <v>450</v>
      </c>
      <c r="B94" s="231" t="s">
        <v>126</v>
      </c>
      <c r="C94" s="212">
        <f>'SUC1_B. duomenys'!C119</f>
        <v>39</v>
      </c>
      <c r="D94" s="212">
        <f>'SUC1_B. duomenys'!D119</f>
        <v>0</v>
      </c>
      <c r="E94" s="212">
        <f>'SUC1_B. duomenys'!E119</f>
        <v>0</v>
      </c>
      <c r="F94" s="328">
        <f t="shared" si="10"/>
        <v>39</v>
      </c>
      <c r="G94" s="212">
        <f>'SUC1_B. duomenys'!G119</f>
        <v>12</v>
      </c>
      <c r="H94" s="212">
        <f>'2.2 SK Sportuojantieji ir tr.'!C94</f>
        <v>8</v>
      </c>
      <c r="I94" s="212">
        <f>'2.2 SK Sportuojantieji ir tr.'!D94</f>
        <v>0</v>
      </c>
      <c r="J94" s="212">
        <f>'2.2 SK Sportuojantieji ir tr.'!E94</f>
        <v>0</v>
      </c>
      <c r="K94" s="328">
        <f t="shared" si="8"/>
        <v>8</v>
      </c>
      <c r="L94" s="212">
        <f>'2.2 SK Sportuojantieji ir tr.'!G94</f>
        <v>8</v>
      </c>
      <c r="M94" s="50">
        <f>'2.2 SK Sportuojantieji ir tr.'!H94+SUC1_Treneriai!C99</f>
        <v>2</v>
      </c>
      <c r="N94" s="212">
        <f>'2.2 SK Sportuojantieji ir tr.'!I94+SUC1_Treneriai!D99</f>
        <v>1</v>
      </c>
      <c r="O94" s="36">
        <f t="shared" si="9"/>
        <v>0</v>
      </c>
      <c r="P94" s="212">
        <f>'2.2 SK Sportuojantieji ir tr.'!K94+SUC1_Treneriai!F99</f>
        <v>0</v>
      </c>
      <c r="Q94" s="212">
        <f>'2.2 SK Sportuojantieji ir tr.'!L94+SUC1_Treneriai!G99</f>
        <v>0</v>
      </c>
      <c r="R94" s="212">
        <f>'2.2 SK Sportuojantieji ir tr.'!M94+SUC1_Treneriai!H99</f>
        <v>2</v>
      </c>
      <c r="S94" s="212">
        <f>'2.2 SK Sportuojantieji ir tr.'!N94+SUC1_Treneriai!I99</f>
        <v>0</v>
      </c>
      <c r="T94" s="212">
        <f>'2.2 SK Sportuojantieji ir tr.'!O94+SUC1_Treneriai!J99</f>
        <v>0</v>
      </c>
      <c r="U94" s="212">
        <f>'2.2 SK Sportuojantieji ir tr.'!P94+SUC1_Treneriai!K99</f>
        <v>0</v>
      </c>
      <c r="V94" s="212">
        <f>'2.2 SK Sportuojantieji ir tr.'!Q94+SUC1_Treneriai!L99</f>
        <v>2</v>
      </c>
      <c r="W94" s="212">
        <f>'2.2 SK Sportuojantieji ir tr.'!R94+SUC1_Treneriai!M99</f>
        <v>0</v>
      </c>
      <c r="X94" s="212">
        <f>'2.2 SK Sportuojantieji ir tr.'!S94+SUC1_Treneriai!N99</f>
        <v>0</v>
      </c>
      <c r="Y94" s="212">
        <f>'2.2 SK Sportuojantieji ir tr.'!T94+SUC1_Treneriai!O99</f>
        <v>0</v>
      </c>
      <c r="Z94" s="212">
        <f>'2.2 SK Sportuojantieji ir tr.'!U94+SUC1_Treneriai!P99</f>
        <v>0</v>
      </c>
      <c r="AA94" s="212">
        <f>'2.2 SK Sportuojantieji ir tr.'!V94+SUC1_Treneriai!Q99</f>
        <v>0</v>
      </c>
      <c r="AB94" s="212">
        <f>'2.2 SK Sportuojantieji ir tr.'!W94+SUC1_Treneriai!R99</f>
        <v>0</v>
      </c>
      <c r="AC94" s="212">
        <f>'2.2 SK Sportuojantieji ir tr.'!X94+SUC1_Treneriai!S99</f>
        <v>0</v>
      </c>
      <c r="AD94" s="212">
        <f>'2.2 SK Sportuojantieji ir tr.'!Y94+SUC1_Treneriai!T99</f>
        <v>0</v>
      </c>
      <c r="AE94" s="212">
        <f>'2.2 SK Sportuojantieji ir tr.'!Z94+SUC1_Treneriai!U99</f>
        <v>0</v>
      </c>
      <c r="AF94" s="212">
        <f>'2.2 SK Sportuojantieji ir tr.'!AA94+SUC1_Treneriai!V99</f>
        <v>0</v>
      </c>
      <c r="AG94" s="212">
        <f>'2.2 SK Sportuojantieji ir tr.'!AB94+SUC1_Treneriai!W99</f>
        <v>0</v>
      </c>
      <c r="AH94" s="212">
        <f>'2.2 SK Sportuojantieji ir tr.'!AC94+SUC1_Treneriai!X99</f>
        <v>0</v>
      </c>
      <c r="AI94" s="212">
        <f>'2.2 SK Sportuojantieji ir tr.'!AD94+SUC1_Treneriai!Y99</f>
        <v>0</v>
      </c>
      <c r="AJ94" s="212">
        <f>'2.2 SK Sportuojantieji ir tr.'!AE94+SUC1_Treneriai!Z99</f>
        <v>0</v>
      </c>
      <c r="AK94" s="212">
        <f>'2.2 SK Sportuojantieji ir tr.'!AF94+SUC1_Treneriai!AA99</f>
        <v>0</v>
      </c>
      <c r="AL94" s="212">
        <f>'2.2 SK Sportuojantieji ir tr.'!AG94+SUC1_Treneriai!AB99</f>
        <v>0</v>
      </c>
      <c r="AM94" s="212">
        <f>'2.2 SK Sportuojantieji ir tr.'!AH94+SUC1_Treneriai!AC99</f>
        <v>0</v>
      </c>
      <c r="AN94" s="212">
        <f>'2.2 SK Sportuojantieji ir tr.'!AI94+SUC1_Treneriai!AD99</f>
        <v>0</v>
      </c>
      <c r="AO94" s="212">
        <f>'2.2 SK Sportuojantieji ir tr.'!AJ94+SUC1_Treneriai!AE99</f>
        <v>0</v>
      </c>
      <c r="AP94" s="212">
        <f>'2.2 SK Sportuojantieji ir tr.'!AK94+SUC1_Treneriai!AF99</f>
        <v>0</v>
      </c>
      <c r="AR94" s="190" t="str">
        <f>IF(SUC1_Treneriai!C99&gt;M94,"Klaida! Negali būti mažiau trenerių negu SUC1 formoje","")</f>
        <v/>
      </c>
    </row>
    <row r="95" spans="1:44" ht="10.5" customHeight="1">
      <c r="A95" s="40" t="s">
        <v>451</v>
      </c>
      <c r="B95" s="231" t="s">
        <v>127</v>
      </c>
      <c r="C95" s="212">
        <f>'SUC1_B. duomenys'!C120</f>
        <v>0</v>
      </c>
      <c r="D95" s="212">
        <f>'SUC1_B. duomenys'!D120</f>
        <v>0</v>
      </c>
      <c r="E95" s="212">
        <f>'SUC1_B. duomenys'!E120</f>
        <v>0</v>
      </c>
      <c r="F95" s="328">
        <f t="shared" si="10"/>
        <v>0</v>
      </c>
      <c r="G95" s="212">
        <f>'SUC1_B. duomenys'!G120</f>
        <v>0</v>
      </c>
      <c r="H95" s="212">
        <f>'2.2 SK Sportuojantieji ir tr.'!C95</f>
        <v>0</v>
      </c>
      <c r="I95" s="212">
        <f>'2.2 SK Sportuojantieji ir tr.'!D95</f>
        <v>0</v>
      </c>
      <c r="J95" s="212">
        <f>'2.2 SK Sportuojantieji ir tr.'!E95</f>
        <v>0</v>
      </c>
      <c r="K95" s="328">
        <f t="shared" si="8"/>
        <v>0</v>
      </c>
      <c r="L95" s="212">
        <f>'2.2 SK Sportuojantieji ir tr.'!G95</f>
        <v>0</v>
      </c>
      <c r="M95" s="50">
        <f>'2.2 SK Sportuojantieji ir tr.'!H95+SUC1_Treneriai!C100</f>
        <v>0</v>
      </c>
      <c r="N95" s="212">
        <f>'2.2 SK Sportuojantieji ir tr.'!I95+SUC1_Treneriai!D100</f>
        <v>0</v>
      </c>
      <c r="O95" s="36">
        <f t="shared" si="9"/>
        <v>0</v>
      </c>
      <c r="P95" s="212">
        <f>'2.2 SK Sportuojantieji ir tr.'!K95+SUC1_Treneriai!F100</f>
        <v>0</v>
      </c>
      <c r="Q95" s="212">
        <f>'2.2 SK Sportuojantieji ir tr.'!L95+SUC1_Treneriai!G100</f>
        <v>0</v>
      </c>
      <c r="R95" s="212">
        <f>'2.2 SK Sportuojantieji ir tr.'!M95+SUC1_Treneriai!H100</f>
        <v>0</v>
      </c>
      <c r="S95" s="212">
        <f>'2.2 SK Sportuojantieji ir tr.'!N95+SUC1_Treneriai!I100</f>
        <v>0</v>
      </c>
      <c r="T95" s="212">
        <f>'2.2 SK Sportuojantieji ir tr.'!O95+SUC1_Treneriai!J100</f>
        <v>0</v>
      </c>
      <c r="U95" s="212">
        <f>'2.2 SK Sportuojantieji ir tr.'!P95+SUC1_Treneriai!K100</f>
        <v>0</v>
      </c>
      <c r="V95" s="212">
        <f>'2.2 SK Sportuojantieji ir tr.'!Q95+SUC1_Treneriai!L100</f>
        <v>0</v>
      </c>
      <c r="W95" s="212">
        <f>'2.2 SK Sportuojantieji ir tr.'!R95+SUC1_Treneriai!M100</f>
        <v>0</v>
      </c>
      <c r="X95" s="212">
        <f>'2.2 SK Sportuojantieji ir tr.'!S95+SUC1_Treneriai!N100</f>
        <v>0</v>
      </c>
      <c r="Y95" s="212">
        <f>'2.2 SK Sportuojantieji ir tr.'!T95+SUC1_Treneriai!O100</f>
        <v>0</v>
      </c>
      <c r="Z95" s="212">
        <f>'2.2 SK Sportuojantieji ir tr.'!U95+SUC1_Treneriai!P100</f>
        <v>0</v>
      </c>
      <c r="AA95" s="212">
        <f>'2.2 SK Sportuojantieji ir tr.'!V95+SUC1_Treneriai!Q100</f>
        <v>0</v>
      </c>
      <c r="AB95" s="212">
        <f>'2.2 SK Sportuojantieji ir tr.'!W95+SUC1_Treneriai!R100</f>
        <v>0</v>
      </c>
      <c r="AC95" s="212">
        <f>'2.2 SK Sportuojantieji ir tr.'!X95+SUC1_Treneriai!S100</f>
        <v>0</v>
      </c>
      <c r="AD95" s="212">
        <f>'2.2 SK Sportuojantieji ir tr.'!Y95+SUC1_Treneriai!T100</f>
        <v>0</v>
      </c>
      <c r="AE95" s="212">
        <f>'2.2 SK Sportuojantieji ir tr.'!Z95+SUC1_Treneriai!U100</f>
        <v>0</v>
      </c>
      <c r="AF95" s="212">
        <f>'2.2 SK Sportuojantieji ir tr.'!AA95+SUC1_Treneriai!V100</f>
        <v>0</v>
      </c>
      <c r="AG95" s="212">
        <f>'2.2 SK Sportuojantieji ir tr.'!AB95+SUC1_Treneriai!W100</f>
        <v>0</v>
      </c>
      <c r="AH95" s="212">
        <f>'2.2 SK Sportuojantieji ir tr.'!AC95+SUC1_Treneriai!X100</f>
        <v>0</v>
      </c>
      <c r="AI95" s="212">
        <f>'2.2 SK Sportuojantieji ir tr.'!AD95+SUC1_Treneriai!Y100</f>
        <v>0</v>
      </c>
      <c r="AJ95" s="212">
        <f>'2.2 SK Sportuojantieji ir tr.'!AE95+SUC1_Treneriai!Z100</f>
        <v>0</v>
      </c>
      <c r="AK95" s="212">
        <f>'2.2 SK Sportuojantieji ir tr.'!AF95+SUC1_Treneriai!AA100</f>
        <v>0</v>
      </c>
      <c r="AL95" s="212">
        <f>'2.2 SK Sportuojantieji ir tr.'!AG95+SUC1_Treneriai!AB100</f>
        <v>0</v>
      </c>
      <c r="AM95" s="212">
        <f>'2.2 SK Sportuojantieji ir tr.'!AH95+SUC1_Treneriai!AC100</f>
        <v>0</v>
      </c>
      <c r="AN95" s="212">
        <f>'2.2 SK Sportuojantieji ir tr.'!AI95+SUC1_Treneriai!AD100</f>
        <v>0</v>
      </c>
      <c r="AO95" s="212">
        <f>'2.2 SK Sportuojantieji ir tr.'!AJ95+SUC1_Treneriai!AE100</f>
        <v>0</v>
      </c>
      <c r="AP95" s="212">
        <f>'2.2 SK Sportuojantieji ir tr.'!AK95+SUC1_Treneriai!AF100</f>
        <v>0</v>
      </c>
      <c r="AR95" s="190" t="str">
        <f>IF(SUC1_Treneriai!C100&gt;M95,"Klaida! Negali būti mažiau trenerių negu SUC1 formoje","")</f>
        <v/>
      </c>
    </row>
    <row r="96" spans="1:44" ht="10.5" customHeight="1">
      <c r="A96" s="40" t="s">
        <v>452</v>
      </c>
      <c r="B96" s="231" t="s">
        <v>128</v>
      </c>
      <c r="C96" s="212">
        <f>'SUC1_B. duomenys'!C121</f>
        <v>0</v>
      </c>
      <c r="D96" s="212">
        <f>'SUC1_B. duomenys'!D121</f>
        <v>0</v>
      </c>
      <c r="E96" s="212">
        <f>'SUC1_B. duomenys'!E121</f>
        <v>0</v>
      </c>
      <c r="F96" s="328">
        <f t="shared" si="10"/>
        <v>0</v>
      </c>
      <c r="G96" s="212">
        <f>'SUC1_B. duomenys'!G121</f>
        <v>0</v>
      </c>
      <c r="H96" s="212">
        <f>'2.2 SK Sportuojantieji ir tr.'!C96</f>
        <v>0</v>
      </c>
      <c r="I96" s="212">
        <f>'2.2 SK Sportuojantieji ir tr.'!D96</f>
        <v>0</v>
      </c>
      <c r="J96" s="212">
        <f>'2.2 SK Sportuojantieji ir tr.'!E96</f>
        <v>0</v>
      </c>
      <c r="K96" s="328">
        <f t="shared" si="8"/>
        <v>0</v>
      </c>
      <c r="L96" s="212">
        <f>'2.2 SK Sportuojantieji ir tr.'!G96</f>
        <v>0</v>
      </c>
      <c r="M96" s="50">
        <f>'2.2 SK Sportuojantieji ir tr.'!H96+SUC1_Treneriai!C101</f>
        <v>0</v>
      </c>
      <c r="N96" s="212">
        <f>'2.2 SK Sportuojantieji ir tr.'!I96+SUC1_Treneriai!D101</f>
        <v>0</v>
      </c>
      <c r="O96" s="36">
        <f t="shared" si="9"/>
        <v>0</v>
      </c>
      <c r="P96" s="212">
        <f>'2.2 SK Sportuojantieji ir tr.'!K96+SUC1_Treneriai!F101</f>
        <v>0</v>
      </c>
      <c r="Q96" s="212">
        <f>'2.2 SK Sportuojantieji ir tr.'!L96+SUC1_Treneriai!G101</f>
        <v>0</v>
      </c>
      <c r="R96" s="212">
        <f>'2.2 SK Sportuojantieji ir tr.'!M96+SUC1_Treneriai!H101</f>
        <v>0</v>
      </c>
      <c r="S96" s="212">
        <f>'2.2 SK Sportuojantieji ir tr.'!N96+SUC1_Treneriai!I101</f>
        <v>0</v>
      </c>
      <c r="T96" s="212">
        <f>'2.2 SK Sportuojantieji ir tr.'!O96+SUC1_Treneriai!J101</f>
        <v>0</v>
      </c>
      <c r="U96" s="212">
        <f>'2.2 SK Sportuojantieji ir tr.'!P96+SUC1_Treneriai!K101</f>
        <v>0</v>
      </c>
      <c r="V96" s="212">
        <f>'2.2 SK Sportuojantieji ir tr.'!Q96+SUC1_Treneriai!L101</f>
        <v>0</v>
      </c>
      <c r="W96" s="212">
        <f>'2.2 SK Sportuojantieji ir tr.'!R96+SUC1_Treneriai!M101</f>
        <v>0</v>
      </c>
      <c r="X96" s="212">
        <f>'2.2 SK Sportuojantieji ir tr.'!S96+SUC1_Treneriai!N101</f>
        <v>0</v>
      </c>
      <c r="Y96" s="212">
        <f>'2.2 SK Sportuojantieji ir tr.'!T96+SUC1_Treneriai!O101</f>
        <v>0</v>
      </c>
      <c r="Z96" s="212">
        <f>'2.2 SK Sportuojantieji ir tr.'!U96+SUC1_Treneriai!P101</f>
        <v>0</v>
      </c>
      <c r="AA96" s="212">
        <f>'2.2 SK Sportuojantieji ir tr.'!V96+SUC1_Treneriai!Q101</f>
        <v>0</v>
      </c>
      <c r="AB96" s="212">
        <f>'2.2 SK Sportuojantieji ir tr.'!W96+SUC1_Treneriai!R101</f>
        <v>0</v>
      </c>
      <c r="AC96" s="212">
        <f>'2.2 SK Sportuojantieji ir tr.'!X96+SUC1_Treneriai!S101</f>
        <v>0</v>
      </c>
      <c r="AD96" s="212">
        <f>'2.2 SK Sportuojantieji ir tr.'!Y96+SUC1_Treneriai!T101</f>
        <v>0</v>
      </c>
      <c r="AE96" s="212">
        <f>'2.2 SK Sportuojantieji ir tr.'!Z96+SUC1_Treneriai!U101</f>
        <v>0</v>
      </c>
      <c r="AF96" s="212">
        <f>'2.2 SK Sportuojantieji ir tr.'!AA96+SUC1_Treneriai!V101</f>
        <v>0</v>
      </c>
      <c r="AG96" s="212">
        <f>'2.2 SK Sportuojantieji ir tr.'!AB96+SUC1_Treneriai!W101</f>
        <v>0</v>
      </c>
      <c r="AH96" s="212">
        <f>'2.2 SK Sportuojantieji ir tr.'!AC96+SUC1_Treneriai!X101</f>
        <v>0</v>
      </c>
      <c r="AI96" s="212">
        <f>'2.2 SK Sportuojantieji ir tr.'!AD96+SUC1_Treneriai!Y101</f>
        <v>0</v>
      </c>
      <c r="AJ96" s="212">
        <f>'2.2 SK Sportuojantieji ir tr.'!AE96+SUC1_Treneriai!Z101</f>
        <v>0</v>
      </c>
      <c r="AK96" s="212">
        <f>'2.2 SK Sportuojantieji ir tr.'!AF96+SUC1_Treneriai!AA101</f>
        <v>0</v>
      </c>
      <c r="AL96" s="212">
        <f>'2.2 SK Sportuojantieji ir tr.'!AG96+SUC1_Treneriai!AB101</f>
        <v>0</v>
      </c>
      <c r="AM96" s="212">
        <f>'2.2 SK Sportuojantieji ir tr.'!AH96+SUC1_Treneriai!AC101</f>
        <v>0</v>
      </c>
      <c r="AN96" s="212">
        <f>'2.2 SK Sportuojantieji ir tr.'!AI96+SUC1_Treneriai!AD101</f>
        <v>0</v>
      </c>
      <c r="AO96" s="212">
        <f>'2.2 SK Sportuojantieji ir tr.'!AJ96+SUC1_Treneriai!AE101</f>
        <v>0</v>
      </c>
      <c r="AP96" s="212">
        <f>'2.2 SK Sportuojantieji ir tr.'!AK96+SUC1_Treneriai!AF101</f>
        <v>0</v>
      </c>
      <c r="AR96" s="190" t="str">
        <f>IF(SUC1_Treneriai!C101&gt;M96,"Klaida! Negali būti mažiau trenerių negu SUC1 formoje","")</f>
        <v/>
      </c>
    </row>
    <row r="97" spans="1:44" ht="10.5" customHeight="1">
      <c r="A97" s="40" t="s">
        <v>453</v>
      </c>
      <c r="B97" s="231" t="s">
        <v>129</v>
      </c>
      <c r="C97" s="212">
        <f>'SUC1_B. duomenys'!C122</f>
        <v>0</v>
      </c>
      <c r="D97" s="212">
        <f>'SUC1_B. duomenys'!D122</f>
        <v>0</v>
      </c>
      <c r="E97" s="212">
        <f>'SUC1_B. duomenys'!E122</f>
        <v>0</v>
      </c>
      <c r="F97" s="328">
        <f t="shared" si="10"/>
        <v>0</v>
      </c>
      <c r="G97" s="212">
        <f>'SUC1_B. duomenys'!G122</f>
        <v>0</v>
      </c>
      <c r="H97" s="212">
        <f>'2.2 SK Sportuojantieji ir tr.'!C97</f>
        <v>0</v>
      </c>
      <c r="I97" s="212">
        <f>'2.2 SK Sportuojantieji ir tr.'!D97</f>
        <v>0</v>
      </c>
      <c r="J97" s="212">
        <f>'2.2 SK Sportuojantieji ir tr.'!E97</f>
        <v>0</v>
      </c>
      <c r="K97" s="328">
        <f t="shared" si="8"/>
        <v>0</v>
      </c>
      <c r="L97" s="212">
        <f>'2.2 SK Sportuojantieji ir tr.'!G97</f>
        <v>0</v>
      </c>
      <c r="M97" s="50">
        <f>'2.2 SK Sportuojantieji ir tr.'!H97+SUC1_Treneriai!C102</f>
        <v>0</v>
      </c>
      <c r="N97" s="212">
        <f>'2.2 SK Sportuojantieji ir tr.'!I97+SUC1_Treneriai!D102</f>
        <v>0</v>
      </c>
      <c r="O97" s="36">
        <f t="shared" si="9"/>
        <v>0</v>
      </c>
      <c r="P97" s="212">
        <f>'2.2 SK Sportuojantieji ir tr.'!K97+SUC1_Treneriai!F102</f>
        <v>0</v>
      </c>
      <c r="Q97" s="212">
        <f>'2.2 SK Sportuojantieji ir tr.'!L97+SUC1_Treneriai!G102</f>
        <v>0</v>
      </c>
      <c r="R97" s="212">
        <f>'2.2 SK Sportuojantieji ir tr.'!M97+SUC1_Treneriai!H102</f>
        <v>0</v>
      </c>
      <c r="S97" s="212">
        <f>'2.2 SK Sportuojantieji ir tr.'!N97+SUC1_Treneriai!I102</f>
        <v>0</v>
      </c>
      <c r="T97" s="212">
        <f>'2.2 SK Sportuojantieji ir tr.'!O97+SUC1_Treneriai!J102</f>
        <v>0</v>
      </c>
      <c r="U97" s="212">
        <f>'2.2 SK Sportuojantieji ir tr.'!P97+SUC1_Treneriai!K102</f>
        <v>0</v>
      </c>
      <c r="V97" s="212">
        <f>'2.2 SK Sportuojantieji ir tr.'!Q97+SUC1_Treneriai!L102</f>
        <v>0</v>
      </c>
      <c r="W97" s="212">
        <f>'2.2 SK Sportuojantieji ir tr.'!R97+SUC1_Treneriai!M102</f>
        <v>0</v>
      </c>
      <c r="X97" s="212">
        <f>'2.2 SK Sportuojantieji ir tr.'!S97+SUC1_Treneriai!N102</f>
        <v>0</v>
      </c>
      <c r="Y97" s="212">
        <f>'2.2 SK Sportuojantieji ir tr.'!T97+SUC1_Treneriai!O102</f>
        <v>0</v>
      </c>
      <c r="Z97" s="212">
        <f>'2.2 SK Sportuojantieji ir tr.'!U97+SUC1_Treneriai!P102</f>
        <v>0</v>
      </c>
      <c r="AA97" s="212">
        <f>'2.2 SK Sportuojantieji ir tr.'!V97+SUC1_Treneriai!Q102</f>
        <v>0</v>
      </c>
      <c r="AB97" s="212">
        <f>'2.2 SK Sportuojantieji ir tr.'!W97+SUC1_Treneriai!R102</f>
        <v>0</v>
      </c>
      <c r="AC97" s="212">
        <f>'2.2 SK Sportuojantieji ir tr.'!X97+SUC1_Treneriai!S102</f>
        <v>0</v>
      </c>
      <c r="AD97" s="212">
        <f>'2.2 SK Sportuojantieji ir tr.'!Y97+SUC1_Treneriai!T102</f>
        <v>0</v>
      </c>
      <c r="AE97" s="212">
        <f>'2.2 SK Sportuojantieji ir tr.'!Z97+SUC1_Treneriai!U102</f>
        <v>0</v>
      </c>
      <c r="AF97" s="212">
        <f>'2.2 SK Sportuojantieji ir tr.'!AA97+SUC1_Treneriai!V102</f>
        <v>0</v>
      </c>
      <c r="AG97" s="212">
        <f>'2.2 SK Sportuojantieji ir tr.'!AB97+SUC1_Treneriai!W102</f>
        <v>0</v>
      </c>
      <c r="AH97" s="212">
        <f>'2.2 SK Sportuojantieji ir tr.'!AC97+SUC1_Treneriai!X102</f>
        <v>0</v>
      </c>
      <c r="AI97" s="212">
        <f>'2.2 SK Sportuojantieji ir tr.'!AD97+SUC1_Treneriai!Y102</f>
        <v>0</v>
      </c>
      <c r="AJ97" s="212">
        <f>'2.2 SK Sportuojantieji ir tr.'!AE97+SUC1_Treneriai!Z102</f>
        <v>0</v>
      </c>
      <c r="AK97" s="212">
        <f>'2.2 SK Sportuojantieji ir tr.'!AF97+SUC1_Treneriai!AA102</f>
        <v>0</v>
      </c>
      <c r="AL97" s="212">
        <f>'2.2 SK Sportuojantieji ir tr.'!AG97+SUC1_Treneriai!AB102</f>
        <v>0</v>
      </c>
      <c r="AM97" s="212">
        <f>'2.2 SK Sportuojantieji ir tr.'!AH97+SUC1_Treneriai!AC102</f>
        <v>0</v>
      </c>
      <c r="AN97" s="212">
        <f>'2.2 SK Sportuojantieji ir tr.'!AI97+SUC1_Treneriai!AD102</f>
        <v>0</v>
      </c>
      <c r="AO97" s="212">
        <f>'2.2 SK Sportuojantieji ir tr.'!AJ97+SUC1_Treneriai!AE102</f>
        <v>0</v>
      </c>
      <c r="AP97" s="212">
        <f>'2.2 SK Sportuojantieji ir tr.'!AK97+SUC1_Treneriai!AF102</f>
        <v>0</v>
      </c>
      <c r="AR97" s="190" t="str">
        <f>IF(SUC1_Treneriai!C102&gt;M97,"Klaida! Negali būti mažiau trenerių negu SUC1 formoje","")</f>
        <v/>
      </c>
    </row>
    <row r="98" spans="1:44" ht="10.5" customHeight="1">
      <c r="A98" s="40" t="s">
        <v>454</v>
      </c>
      <c r="B98" s="231" t="s">
        <v>130</v>
      </c>
      <c r="C98" s="212">
        <f>'SUC1_B. duomenys'!C123</f>
        <v>0</v>
      </c>
      <c r="D98" s="212">
        <f>'SUC1_B. duomenys'!D123</f>
        <v>0</v>
      </c>
      <c r="E98" s="212">
        <f>'SUC1_B. duomenys'!E123</f>
        <v>0</v>
      </c>
      <c r="F98" s="328">
        <f t="shared" si="10"/>
        <v>0</v>
      </c>
      <c r="G98" s="212">
        <f>'SUC1_B. duomenys'!G123</f>
        <v>0</v>
      </c>
      <c r="H98" s="212">
        <f>'2.2 SK Sportuojantieji ir tr.'!C98</f>
        <v>0</v>
      </c>
      <c r="I98" s="212">
        <f>'2.2 SK Sportuojantieji ir tr.'!D98</f>
        <v>0</v>
      </c>
      <c r="J98" s="212">
        <f>'2.2 SK Sportuojantieji ir tr.'!E98</f>
        <v>0</v>
      </c>
      <c r="K98" s="328">
        <f t="shared" si="8"/>
        <v>0</v>
      </c>
      <c r="L98" s="212">
        <f>'2.2 SK Sportuojantieji ir tr.'!G98</f>
        <v>0</v>
      </c>
      <c r="M98" s="50">
        <f>'2.2 SK Sportuojantieji ir tr.'!H98+SUC1_Treneriai!C103</f>
        <v>0</v>
      </c>
      <c r="N98" s="212">
        <f>'2.2 SK Sportuojantieji ir tr.'!I98+SUC1_Treneriai!D103</f>
        <v>0</v>
      </c>
      <c r="O98" s="36">
        <f t="shared" si="9"/>
        <v>0</v>
      </c>
      <c r="P98" s="212">
        <f>'2.2 SK Sportuojantieji ir tr.'!K98+SUC1_Treneriai!F103</f>
        <v>0</v>
      </c>
      <c r="Q98" s="212">
        <f>'2.2 SK Sportuojantieji ir tr.'!L98+SUC1_Treneriai!G103</f>
        <v>0</v>
      </c>
      <c r="R98" s="212">
        <f>'2.2 SK Sportuojantieji ir tr.'!M98+SUC1_Treneriai!H103</f>
        <v>0</v>
      </c>
      <c r="S98" s="212">
        <f>'2.2 SK Sportuojantieji ir tr.'!N98+SUC1_Treneriai!I103</f>
        <v>0</v>
      </c>
      <c r="T98" s="212">
        <f>'2.2 SK Sportuojantieji ir tr.'!O98+SUC1_Treneriai!J103</f>
        <v>0</v>
      </c>
      <c r="U98" s="212">
        <f>'2.2 SK Sportuojantieji ir tr.'!P98+SUC1_Treneriai!K103</f>
        <v>0</v>
      </c>
      <c r="V98" s="212">
        <f>'2.2 SK Sportuojantieji ir tr.'!Q98+SUC1_Treneriai!L103</f>
        <v>0</v>
      </c>
      <c r="W98" s="212">
        <f>'2.2 SK Sportuojantieji ir tr.'!R98+SUC1_Treneriai!M103</f>
        <v>0</v>
      </c>
      <c r="X98" s="212">
        <f>'2.2 SK Sportuojantieji ir tr.'!S98+SUC1_Treneriai!N103</f>
        <v>0</v>
      </c>
      <c r="Y98" s="212">
        <f>'2.2 SK Sportuojantieji ir tr.'!T98+SUC1_Treneriai!O103</f>
        <v>0</v>
      </c>
      <c r="Z98" s="212">
        <f>'2.2 SK Sportuojantieji ir tr.'!U98+SUC1_Treneriai!P103</f>
        <v>0</v>
      </c>
      <c r="AA98" s="212">
        <f>'2.2 SK Sportuojantieji ir tr.'!V98+SUC1_Treneriai!Q103</f>
        <v>0</v>
      </c>
      <c r="AB98" s="212">
        <f>'2.2 SK Sportuojantieji ir tr.'!W98+SUC1_Treneriai!R103</f>
        <v>0</v>
      </c>
      <c r="AC98" s="212">
        <f>'2.2 SK Sportuojantieji ir tr.'!X98+SUC1_Treneriai!S103</f>
        <v>0</v>
      </c>
      <c r="AD98" s="212">
        <f>'2.2 SK Sportuojantieji ir tr.'!Y98+SUC1_Treneriai!T103</f>
        <v>0</v>
      </c>
      <c r="AE98" s="212">
        <f>'2.2 SK Sportuojantieji ir tr.'!Z98+SUC1_Treneriai!U103</f>
        <v>0</v>
      </c>
      <c r="AF98" s="212">
        <f>'2.2 SK Sportuojantieji ir tr.'!AA98+SUC1_Treneriai!V103</f>
        <v>0</v>
      </c>
      <c r="AG98" s="212">
        <f>'2.2 SK Sportuojantieji ir tr.'!AB98+SUC1_Treneriai!W103</f>
        <v>0</v>
      </c>
      <c r="AH98" s="212">
        <f>'2.2 SK Sportuojantieji ir tr.'!AC98+SUC1_Treneriai!X103</f>
        <v>0</v>
      </c>
      <c r="AI98" s="212">
        <f>'2.2 SK Sportuojantieji ir tr.'!AD98+SUC1_Treneriai!Y103</f>
        <v>0</v>
      </c>
      <c r="AJ98" s="212">
        <f>'2.2 SK Sportuojantieji ir tr.'!AE98+SUC1_Treneriai!Z103</f>
        <v>0</v>
      </c>
      <c r="AK98" s="212">
        <f>'2.2 SK Sportuojantieji ir tr.'!AF98+SUC1_Treneriai!AA103</f>
        <v>0</v>
      </c>
      <c r="AL98" s="212">
        <f>'2.2 SK Sportuojantieji ir tr.'!AG98+SUC1_Treneriai!AB103</f>
        <v>0</v>
      </c>
      <c r="AM98" s="212">
        <f>'2.2 SK Sportuojantieji ir tr.'!AH98+SUC1_Treneriai!AC103</f>
        <v>0</v>
      </c>
      <c r="AN98" s="212">
        <f>'2.2 SK Sportuojantieji ir tr.'!AI98+SUC1_Treneriai!AD103</f>
        <v>0</v>
      </c>
      <c r="AO98" s="212">
        <f>'2.2 SK Sportuojantieji ir tr.'!AJ98+SUC1_Treneriai!AE103</f>
        <v>0</v>
      </c>
      <c r="AP98" s="212">
        <f>'2.2 SK Sportuojantieji ir tr.'!AK98+SUC1_Treneriai!AF103</f>
        <v>0</v>
      </c>
      <c r="AR98" s="190" t="str">
        <f>IF(SUC1_Treneriai!C103&gt;M98,"Klaida! Negali būti mažiau trenerių negu SUC1 formoje","")</f>
        <v/>
      </c>
    </row>
    <row r="99" spans="1:44" ht="10.5" customHeight="1">
      <c r="A99" s="40" t="s">
        <v>455</v>
      </c>
      <c r="B99" s="231" t="s">
        <v>131</v>
      </c>
      <c r="C99" s="212">
        <f>'SUC1_B. duomenys'!C124</f>
        <v>0</v>
      </c>
      <c r="D99" s="212">
        <f>'SUC1_B. duomenys'!D124</f>
        <v>0</v>
      </c>
      <c r="E99" s="212">
        <f>'SUC1_B. duomenys'!E124</f>
        <v>0</v>
      </c>
      <c r="F99" s="328">
        <f t="shared" si="10"/>
        <v>0</v>
      </c>
      <c r="G99" s="212">
        <f>'SUC1_B. duomenys'!G124</f>
        <v>0</v>
      </c>
      <c r="H99" s="212">
        <f>'2.2 SK Sportuojantieji ir tr.'!C99</f>
        <v>0</v>
      </c>
      <c r="I99" s="212">
        <f>'2.2 SK Sportuojantieji ir tr.'!D99</f>
        <v>0</v>
      </c>
      <c r="J99" s="212">
        <f>'2.2 SK Sportuojantieji ir tr.'!E99</f>
        <v>0</v>
      </c>
      <c r="K99" s="328">
        <f t="shared" si="8"/>
        <v>0</v>
      </c>
      <c r="L99" s="212">
        <f>'2.2 SK Sportuojantieji ir tr.'!G99</f>
        <v>0</v>
      </c>
      <c r="M99" s="50">
        <f>'2.2 SK Sportuojantieji ir tr.'!H99+SUC1_Treneriai!C104</f>
        <v>0</v>
      </c>
      <c r="N99" s="212">
        <f>'2.2 SK Sportuojantieji ir tr.'!I99+SUC1_Treneriai!D104</f>
        <v>0</v>
      </c>
      <c r="O99" s="36">
        <f t="shared" si="9"/>
        <v>0</v>
      </c>
      <c r="P99" s="212">
        <f>'2.2 SK Sportuojantieji ir tr.'!K99+SUC1_Treneriai!F104</f>
        <v>0</v>
      </c>
      <c r="Q99" s="212">
        <f>'2.2 SK Sportuojantieji ir tr.'!L99+SUC1_Treneriai!G104</f>
        <v>0</v>
      </c>
      <c r="R99" s="212">
        <f>'2.2 SK Sportuojantieji ir tr.'!M99+SUC1_Treneriai!H104</f>
        <v>0</v>
      </c>
      <c r="S99" s="212">
        <f>'2.2 SK Sportuojantieji ir tr.'!N99+SUC1_Treneriai!I104</f>
        <v>0</v>
      </c>
      <c r="T99" s="212">
        <f>'2.2 SK Sportuojantieji ir tr.'!O99+SUC1_Treneriai!J104</f>
        <v>0</v>
      </c>
      <c r="U99" s="212">
        <f>'2.2 SK Sportuojantieji ir tr.'!P99+SUC1_Treneriai!K104</f>
        <v>0</v>
      </c>
      <c r="V99" s="212">
        <f>'2.2 SK Sportuojantieji ir tr.'!Q99+SUC1_Treneriai!L104</f>
        <v>0</v>
      </c>
      <c r="W99" s="212">
        <f>'2.2 SK Sportuojantieji ir tr.'!R99+SUC1_Treneriai!M104</f>
        <v>0</v>
      </c>
      <c r="X99" s="212">
        <f>'2.2 SK Sportuojantieji ir tr.'!S99+SUC1_Treneriai!N104</f>
        <v>0</v>
      </c>
      <c r="Y99" s="212">
        <f>'2.2 SK Sportuojantieji ir tr.'!T99+SUC1_Treneriai!O104</f>
        <v>0</v>
      </c>
      <c r="Z99" s="212">
        <f>'2.2 SK Sportuojantieji ir tr.'!U99+SUC1_Treneriai!P104</f>
        <v>0</v>
      </c>
      <c r="AA99" s="212">
        <f>'2.2 SK Sportuojantieji ir tr.'!V99+SUC1_Treneriai!Q104</f>
        <v>0</v>
      </c>
      <c r="AB99" s="212">
        <f>'2.2 SK Sportuojantieji ir tr.'!W99+SUC1_Treneriai!R104</f>
        <v>0</v>
      </c>
      <c r="AC99" s="212">
        <f>'2.2 SK Sportuojantieji ir tr.'!X99+SUC1_Treneriai!S104</f>
        <v>0</v>
      </c>
      <c r="AD99" s="212">
        <f>'2.2 SK Sportuojantieji ir tr.'!Y99+SUC1_Treneriai!T104</f>
        <v>0</v>
      </c>
      <c r="AE99" s="212">
        <f>'2.2 SK Sportuojantieji ir tr.'!Z99+SUC1_Treneriai!U104</f>
        <v>0</v>
      </c>
      <c r="AF99" s="212">
        <f>'2.2 SK Sportuojantieji ir tr.'!AA99+SUC1_Treneriai!V104</f>
        <v>0</v>
      </c>
      <c r="AG99" s="212">
        <f>'2.2 SK Sportuojantieji ir tr.'!AB99+SUC1_Treneriai!W104</f>
        <v>0</v>
      </c>
      <c r="AH99" s="212">
        <f>'2.2 SK Sportuojantieji ir tr.'!AC99+SUC1_Treneriai!X104</f>
        <v>0</v>
      </c>
      <c r="AI99" s="212">
        <f>'2.2 SK Sportuojantieji ir tr.'!AD99+SUC1_Treneriai!Y104</f>
        <v>0</v>
      </c>
      <c r="AJ99" s="212">
        <f>'2.2 SK Sportuojantieji ir tr.'!AE99+SUC1_Treneriai!Z104</f>
        <v>0</v>
      </c>
      <c r="AK99" s="212">
        <f>'2.2 SK Sportuojantieji ir tr.'!AF99+SUC1_Treneriai!AA104</f>
        <v>0</v>
      </c>
      <c r="AL99" s="212">
        <f>'2.2 SK Sportuojantieji ir tr.'!AG99+SUC1_Treneriai!AB104</f>
        <v>0</v>
      </c>
      <c r="AM99" s="212">
        <f>'2.2 SK Sportuojantieji ir tr.'!AH99+SUC1_Treneriai!AC104</f>
        <v>0</v>
      </c>
      <c r="AN99" s="212">
        <f>'2.2 SK Sportuojantieji ir tr.'!AI99+SUC1_Treneriai!AD104</f>
        <v>0</v>
      </c>
      <c r="AO99" s="212">
        <f>'2.2 SK Sportuojantieji ir tr.'!AJ99+SUC1_Treneriai!AE104</f>
        <v>0</v>
      </c>
      <c r="AP99" s="212">
        <f>'2.2 SK Sportuojantieji ir tr.'!AK99+SUC1_Treneriai!AF104</f>
        <v>0</v>
      </c>
      <c r="AR99" s="190" t="str">
        <f>IF(SUC1_Treneriai!C104&gt;M99,"Klaida! Negali būti mažiau trenerių negu SUC1 formoje","")</f>
        <v/>
      </c>
    </row>
    <row r="100" spans="1:44" ht="10.5" customHeight="1">
      <c r="A100" s="40" t="s">
        <v>457</v>
      </c>
      <c r="B100" s="231" t="s">
        <v>132</v>
      </c>
      <c r="C100" s="212">
        <f>'SUC1_B. duomenys'!C125</f>
        <v>0</v>
      </c>
      <c r="D100" s="212">
        <f>'SUC1_B. duomenys'!D125</f>
        <v>0</v>
      </c>
      <c r="E100" s="212">
        <f>'SUC1_B. duomenys'!E125</f>
        <v>0</v>
      </c>
      <c r="F100" s="328">
        <f t="shared" si="10"/>
        <v>0</v>
      </c>
      <c r="G100" s="212">
        <f>'SUC1_B. duomenys'!G125</f>
        <v>0</v>
      </c>
      <c r="H100" s="212">
        <f>'2.2 SK Sportuojantieji ir tr.'!C100</f>
        <v>0</v>
      </c>
      <c r="I100" s="212">
        <f>'2.2 SK Sportuojantieji ir tr.'!D100</f>
        <v>0</v>
      </c>
      <c r="J100" s="212">
        <f>'2.2 SK Sportuojantieji ir tr.'!E100</f>
        <v>0</v>
      </c>
      <c r="K100" s="328">
        <f t="shared" si="8"/>
        <v>0</v>
      </c>
      <c r="L100" s="212">
        <f>'2.2 SK Sportuojantieji ir tr.'!G100</f>
        <v>0</v>
      </c>
      <c r="M100" s="50">
        <f>'2.2 SK Sportuojantieji ir tr.'!H100+SUC1_Treneriai!C105</f>
        <v>0</v>
      </c>
      <c r="N100" s="212">
        <f>'2.2 SK Sportuojantieji ir tr.'!I100+SUC1_Treneriai!D105</f>
        <v>0</v>
      </c>
      <c r="O100" s="36">
        <f t="shared" si="9"/>
        <v>0</v>
      </c>
      <c r="P100" s="212">
        <f>'2.2 SK Sportuojantieji ir tr.'!K100+SUC1_Treneriai!F105</f>
        <v>0</v>
      </c>
      <c r="Q100" s="212">
        <f>'2.2 SK Sportuojantieji ir tr.'!L100+SUC1_Treneriai!G105</f>
        <v>0</v>
      </c>
      <c r="R100" s="212">
        <f>'2.2 SK Sportuojantieji ir tr.'!M100+SUC1_Treneriai!H105</f>
        <v>0</v>
      </c>
      <c r="S100" s="212">
        <f>'2.2 SK Sportuojantieji ir tr.'!N100+SUC1_Treneriai!I105</f>
        <v>0</v>
      </c>
      <c r="T100" s="212">
        <f>'2.2 SK Sportuojantieji ir tr.'!O100+SUC1_Treneriai!J105</f>
        <v>0</v>
      </c>
      <c r="U100" s="212">
        <f>'2.2 SK Sportuojantieji ir tr.'!P100+SUC1_Treneriai!K105</f>
        <v>0</v>
      </c>
      <c r="V100" s="212">
        <f>'2.2 SK Sportuojantieji ir tr.'!Q100+SUC1_Treneriai!L105</f>
        <v>0</v>
      </c>
      <c r="W100" s="212">
        <f>'2.2 SK Sportuojantieji ir tr.'!R100+SUC1_Treneriai!M105</f>
        <v>0</v>
      </c>
      <c r="X100" s="212">
        <f>'2.2 SK Sportuojantieji ir tr.'!S100+SUC1_Treneriai!N105</f>
        <v>0</v>
      </c>
      <c r="Y100" s="212">
        <f>'2.2 SK Sportuojantieji ir tr.'!T100+SUC1_Treneriai!O105</f>
        <v>0</v>
      </c>
      <c r="Z100" s="212">
        <f>'2.2 SK Sportuojantieji ir tr.'!U100+SUC1_Treneriai!P105</f>
        <v>0</v>
      </c>
      <c r="AA100" s="212">
        <f>'2.2 SK Sportuojantieji ir tr.'!V100+SUC1_Treneriai!Q105</f>
        <v>0</v>
      </c>
      <c r="AB100" s="212">
        <f>'2.2 SK Sportuojantieji ir tr.'!W100+SUC1_Treneriai!R105</f>
        <v>0</v>
      </c>
      <c r="AC100" s="212">
        <f>'2.2 SK Sportuojantieji ir tr.'!X100+SUC1_Treneriai!S105</f>
        <v>0</v>
      </c>
      <c r="AD100" s="212">
        <f>'2.2 SK Sportuojantieji ir tr.'!Y100+SUC1_Treneriai!T105</f>
        <v>0</v>
      </c>
      <c r="AE100" s="212">
        <f>'2.2 SK Sportuojantieji ir tr.'!Z100+SUC1_Treneriai!U105</f>
        <v>0</v>
      </c>
      <c r="AF100" s="212">
        <f>'2.2 SK Sportuojantieji ir tr.'!AA100+SUC1_Treneriai!V105</f>
        <v>0</v>
      </c>
      <c r="AG100" s="212">
        <f>'2.2 SK Sportuojantieji ir tr.'!AB100+SUC1_Treneriai!W105</f>
        <v>0</v>
      </c>
      <c r="AH100" s="212">
        <f>'2.2 SK Sportuojantieji ir tr.'!AC100+SUC1_Treneriai!X105</f>
        <v>0</v>
      </c>
      <c r="AI100" s="212">
        <f>'2.2 SK Sportuojantieji ir tr.'!AD100+SUC1_Treneriai!Y105</f>
        <v>0</v>
      </c>
      <c r="AJ100" s="212">
        <f>'2.2 SK Sportuojantieji ir tr.'!AE100+SUC1_Treneriai!Z105</f>
        <v>0</v>
      </c>
      <c r="AK100" s="212">
        <f>'2.2 SK Sportuojantieji ir tr.'!AF100+SUC1_Treneriai!AA105</f>
        <v>0</v>
      </c>
      <c r="AL100" s="212">
        <f>'2.2 SK Sportuojantieji ir tr.'!AG100+SUC1_Treneriai!AB105</f>
        <v>0</v>
      </c>
      <c r="AM100" s="212">
        <f>'2.2 SK Sportuojantieji ir tr.'!AH100+SUC1_Treneriai!AC105</f>
        <v>0</v>
      </c>
      <c r="AN100" s="212">
        <f>'2.2 SK Sportuojantieji ir tr.'!AI100+SUC1_Treneriai!AD105</f>
        <v>0</v>
      </c>
      <c r="AO100" s="212">
        <f>'2.2 SK Sportuojantieji ir tr.'!AJ100+SUC1_Treneriai!AE105</f>
        <v>0</v>
      </c>
      <c r="AP100" s="212">
        <f>'2.2 SK Sportuojantieji ir tr.'!AK100+SUC1_Treneriai!AF105</f>
        <v>0</v>
      </c>
      <c r="AR100" s="190" t="str">
        <f>IF(SUC1_Treneriai!C105&gt;M100,"Klaida! Negali būti mažiau trenerių negu SUC1 formoje","")</f>
        <v/>
      </c>
    </row>
    <row r="101" spans="1:44" ht="10.5" customHeight="1">
      <c r="A101" s="40" t="s">
        <v>458</v>
      </c>
      <c r="B101" s="231" t="s">
        <v>133</v>
      </c>
      <c r="C101" s="212">
        <f>'SUC1_B. duomenys'!C126</f>
        <v>0</v>
      </c>
      <c r="D101" s="212">
        <f>'SUC1_B. duomenys'!D126</f>
        <v>0</v>
      </c>
      <c r="E101" s="212">
        <f>'SUC1_B. duomenys'!E126</f>
        <v>0</v>
      </c>
      <c r="F101" s="328">
        <f t="shared" si="10"/>
        <v>0</v>
      </c>
      <c r="G101" s="212">
        <f>'SUC1_B. duomenys'!G126</f>
        <v>0</v>
      </c>
      <c r="H101" s="212">
        <f>'2.2 SK Sportuojantieji ir tr.'!C101</f>
        <v>0</v>
      </c>
      <c r="I101" s="212">
        <f>'2.2 SK Sportuojantieji ir tr.'!D101</f>
        <v>0</v>
      </c>
      <c r="J101" s="212">
        <f>'2.2 SK Sportuojantieji ir tr.'!E101</f>
        <v>0</v>
      </c>
      <c r="K101" s="328">
        <f t="shared" si="8"/>
        <v>0</v>
      </c>
      <c r="L101" s="212">
        <f>'2.2 SK Sportuojantieji ir tr.'!G101</f>
        <v>0</v>
      </c>
      <c r="M101" s="50">
        <f>'2.2 SK Sportuojantieji ir tr.'!H101+SUC1_Treneriai!C106</f>
        <v>0</v>
      </c>
      <c r="N101" s="212">
        <f>'2.2 SK Sportuojantieji ir tr.'!I101+SUC1_Treneriai!D106</f>
        <v>0</v>
      </c>
      <c r="O101" s="36">
        <f t="shared" si="9"/>
        <v>0</v>
      </c>
      <c r="P101" s="212">
        <f>'2.2 SK Sportuojantieji ir tr.'!K101+SUC1_Treneriai!F106</f>
        <v>0</v>
      </c>
      <c r="Q101" s="212">
        <f>'2.2 SK Sportuojantieji ir tr.'!L101+SUC1_Treneriai!G106</f>
        <v>0</v>
      </c>
      <c r="R101" s="212">
        <f>'2.2 SK Sportuojantieji ir tr.'!M101+SUC1_Treneriai!H106</f>
        <v>0</v>
      </c>
      <c r="S101" s="212">
        <f>'2.2 SK Sportuojantieji ir tr.'!N101+SUC1_Treneriai!I106</f>
        <v>0</v>
      </c>
      <c r="T101" s="212">
        <f>'2.2 SK Sportuojantieji ir tr.'!O101+SUC1_Treneriai!J106</f>
        <v>0</v>
      </c>
      <c r="U101" s="212">
        <f>'2.2 SK Sportuojantieji ir tr.'!P101+SUC1_Treneriai!K106</f>
        <v>0</v>
      </c>
      <c r="V101" s="212">
        <f>'2.2 SK Sportuojantieji ir tr.'!Q101+SUC1_Treneriai!L106</f>
        <v>0</v>
      </c>
      <c r="W101" s="212">
        <f>'2.2 SK Sportuojantieji ir tr.'!R101+SUC1_Treneriai!M106</f>
        <v>0</v>
      </c>
      <c r="X101" s="212">
        <f>'2.2 SK Sportuojantieji ir tr.'!S101+SUC1_Treneriai!N106</f>
        <v>0</v>
      </c>
      <c r="Y101" s="212">
        <f>'2.2 SK Sportuojantieji ir tr.'!T101+SUC1_Treneriai!O106</f>
        <v>0</v>
      </c>
      <c r="Z101" s="212">
        <f>'2.2 SK Sportuojantieji ir tr.'!U101+SUC1_Treneriai!P106</f>
        <v>0</v>
      </c>
      <c r="AA101" s="212">
        <f>'2.2 SK Sportuojantieji ir tr.'!V101+SUC1_Treneriai!Q106</f>
        <v>0</v>
      </c>
      <c r="AB101" s="212">
        <f>'2.2 SK Sportuojantieji ir tr.'!W101+SUC1_Treneriai!R106</f>
        <v>0</v>
      </c>
      <c r="AC101" s="212">
        <f>'2.2 SK Sportuojantieji ir tr.'!X101+SUC1_Treneriai!S106</f>
        <v>0</v>
      </c>
      <c r="AD101" s="212">
        <f>'2.2 SK Sportuojantieji ir tr.'!Y101+SUC1_Treneriai!T106</f>
        <v>0</v>
      </c>
      <c r="AE101" s="212">
        <f>'2.2 SK Sportuojantieji ir tr.'!Z101+SUC1_Treneriai!U106</f>
        <v>0</v>
      </c>
      <c r="AF101" s="212">
        <f>'2.2 SK Sportuojantieji ir tr.'!AA101+SUC1_Treneriai!V106</f>
        <v>0</v>
      </c>
      <c r="AG101" s="212">
        <f>'2.2 SK Sportuojantieji ir tr.'!AB101+SUC1_Treneriai!W106</f>
        <v>0</v>
      </c>
      <c r="AH101" s="212">
        <f>'2.2 SK Sportuojantieji ir tr.'!AC101+SUC1_Treneriai!X106</f>
        <v>0</v>
      </c>
      <c r="AI101" s="212">
        <f>'2.2 SK Sportuojantieji ir tr.'!AD101+SUC1_Treneriai!Y106</f>
        <v>0</v>
      </c>
      <c r="AJ101" s="212">
        <f>'2.2 SK Sportuojantieji ir tr.'!AE101+SUC1_Treneriai!Z106</f>
        <v>0</v>
      </c>
      <c r="AK101" s="212">
        <f>'2.2 SK Sportuojantieji ir tr.'!AF101+SUC1_Treneriai!AA106</f>
        <v>0</v>
      </c>
      <c r="AL101" s="212">
        <f>'2.2 SK Sportuojantieji ir tr.'!AG101+SUC1_Treneriai!AB106</f>
        <v>0</v>
      </c>
      <c r="AM101" s="212">
        <f>'2.2 SK Sportuojantieji ir tr.'!AH101+SUC1_Treneriai!AC106</f>
        <v>0</v>
      </c>
      <c r="AN101" s="212">
        <f>'2.2 SK Sportuojantieji ir tr.'!AI101+SUC1_Treneriai!AD106</f>
        <v>0</v>
      </c>
      <c r="AO101" s="212">
        <f>'2.2 SK Sportuojantieji ir tr.'!AJ101+SUC1_Treneriai!AE106</f>
        <v>0</v>
      </c>
      <c r="AP101" s="212">
        <f>'2.2 SK Sportuojantieji ir tr.'!AK101+SUC1_Treneriai!AF106</f>
        <v>0</v>
      </c>
      <c r="AR101" s="190" t="str">
        <f>IF(SUC1_Treneriai!C106&gt;M101,"Klaida! Negali būti mažiau trenerių negu SUC1 formoje","")</f>
        <v/>
      </c>
    </row>
    <row r="102" spans="1:44" ht="10.5" customHeight="1">
      <c r="A102" s="40" t="s">
        <v>459</v>
      </c>
      <c r="B102" s="231" t="s">
        <v>134</v>
      </c>
      <c r="C102" s="212">
        <f>'SUC1_B. duomenys'!C127</f>
        <v>0</v>
      </c>
      <c r="D102" s="212">
        <f>'SUC1_B. duomenys'!D127</f>
        <v>0</v>
      </c>
      <c r="E102" s="212">
        <f>'SUC1_B. duomenys'!E127</f>
        <v>0</v>
      </c>
      <c r="F102" s="328">
        <f t="shared" si="10"/>
        <v>0</v>
      </c>
      <c r="G102" s="212">
        <f>'SUC1_B. duomenys'!G127</f>
        <v>0</v>
      </c>
      <c r="H102" s="212">
        <f>'2.2 SK Sportuojantieji ir tr.'!C102</f>
        <v>0</v>
      </c>
      <c r="I102" s="212">
        <f>'2.2 SK Sportuojantieji ir tr.'!D102</f>
        <v>0</v>
      </c>
      <c r="J102" s="212">
        <f>'2.2 SK Sportuojantieji ir tr.'!E102</f>
        <v>0</v>
      </c>
      <c r="K102" s="328">
        <f t="shared" si="8"/>
        <v>0</v>
      </c>
      <c r="L102" s="212">
        <f>'2.2 SK Sportuojantieji ir tr.'!G102</f>
        <v>0</v>
      </c>
      <c r="M102" s="50">
        <f>'2.2 SK Sportuojantieji ir tr.'!H102+SUC1_Treneriai!C107</f>
        <v>0</v>
      </c>
      <c r="N102" s="212">
        <f>'2.2 SK Sportuojantieji ir tr.'!I102+SUC1_Treneriai!D107</f>
        <v>0</v>
      </c>
      <c r="O102" s="36">
        <f t="shared" si="9"/>
        <v>0</v>
      </c>
      <c r="P102" s="212">
        <f>'2.2 SK Sportuojantieji ir tr.'!K102+SUC1_Treneriai!F107</f>
        <v>0</v>
      </c>
      <c r="Q102" s="212">
        <f>'2.2 SK Sportuojantieji ir tr.'!L102+SUC1_Treneriai!G107</f>
        <v>0</v>
      </c>
      <c r="R102" s="212">
        <f>'2.2 SK Sportuojantieji ir tr.'!M102+SUC1_Treneriai!H107</f>
        <v>0</v>
      </c>
      <c r="S102" s="212">
        <f>'2.2 SK Sportuojantieji ir tr.'!N102+SUC1_Treneriai!I107</f>
        <v>0</v>
      </c>
      <c r="T102" s="212">
        <f>'2.2 SK Sportuojantieji ir tr.'!O102+SUC1_Treneriai!J107</f>
        <v>0</v>
      </c>
      <c r="U102" s="212">
        <f>'2.2 SK Sportuojantieji ir tr.'!P102+SUC1_Treneriai!K107</f>
        <v>0</v>
      </c>
      <c r="V102" s="212">
        <f>'2.2 SK Sportuojantieji ir tr.'!Q102+SUC1_Treneriai!L107</f>
        <v>0</v>
      </c>
      <c r="W102" s="212">
        <f>'2.2 SK Sportuojantieji ir tr.'!R102+SUC1_Treneriai!M107</f>
        <v>0</v>
      </c>
      <c r="X102" s="212">
        <f>'2.2 SK Sportuojantieji ir tr.'!S102+SUC1_Treneriai!N107</f>
        <v>0</v>
      </c>
      <c r="Y102" s="212">
        <f>'2.2 SK Sportuojantieji ir tr.'!T102+SUC1_Treneriai!O107</f>
        <v>0</v>
      </c>
      <c r="Z102" s="212">
        <f>'2.2 SK Sportuojantieji ir tr.'!U102+SUC1_Treneriai!P107</f>
        <v>0</v>
      </c>
      <c r="AA102" s="212">
        <f>'2.2 SK Sportuojantieji ir tr.'!V102+SUC1_Treneriai!Q107</f>
        <v>0</v>
      </c>
      <c r="AB102" s="212">
        <f>'2.2 SK Sportuojantieji ir tr.'!W102+SUC1_Treneriai!R107</f>
        <v>0</v>
      </c>
      <c r="AC102" s="212">
        <f>'2.2 SK Sportuojantieji ir tr.'!X102+SUC1_Treneriai!S107</f>
        <v>0</v>
      </c>
      <c r="AD102" s="212">
        <f>'2.2 SK Sportuojantieji ir tr.'!Y102+SUC1_Treneriai!T107</f>
        <v>0</v>
      </c>
      <c r="AE102" s="212">
        <f>'2.2 SK Sportuojantieji ir tr.'!Z102+SUC1_Treneriai!U107</f>
        <v>0</v>
      </c>
      <c r="AF102" s="212">
        <f>'2.2 SK Sportuojantieji ir tr.'!AA102+SUC1_Treneriai!V107</f>
        <v>0</v>
      </c>
      <c r="AG102" s="212">
        <f>'2.2 SK Sportuojantieji ir tr.'!AB102+SUC1_Treneriai!W107</f>
        <v>0</v>
      </c>
      <c r="AH102" s="212">
        <f>'2.2 SK Sportuojantieji ir tr.'!AC102+SUC1_Treneriai!X107</f>
        <v>0</v>
      </c>
      <c r="AI102" s="212">
        <f>'2.2 SK Sportuojantieji ir tr.'!AD102+SUC1_Treneriai!Y107</f>
        <v>0</v>
      </c>
      <c r="AJ102" s="212">
        <f>'2.2 SK Sportuojantieji ir tr.'!AE102+SUC1_Treneriai!Z107</f>
        <v>0</v>
      </c>
      <c r="AK102" s="212">
        <f>'2.2 SK Sportuojantieji ir tr.'!AF102+SUC1_Treneriai!AA107</f>
        <v>0</v>
      </c>
      <c r="AL102" s="212">
        <f>'2.2 SK Sportuojantieji ir tr.'!AG102+SUC1_Treneriai!AB107</f>
        <v>0</v>
      </c>
      <c r="AM102" s="212">
        <f>'2.2 SK Sportuojantieji ir tr.'!AH102+SUC1_Treneriai!AC107</f>
        <v>0</v>
      </c>
      <c r="AN102" s="212">
        <f>'2.2 SK Sportuojantieji ir tr.'!AI102+SUC1_Treneriai!AD107</f>
        <v>0</v>
      </c>
      <c r="AO102" s="212">
        <f>'2.2 SK Sportuojantieji ir tr.'!AJ102+SUC1_Treneriai!AE107</f>
        <v>0</v>
      </c>
      <c r="AP102" s="212">
        <f>'2.2 SK Sportuojantieji ir tr.'!AK102+SUC1_Treneriai!AF107</f>
        <v>0</v>
      </c>
      <c r="AR102" s="190" t="str">
        <f>IF(SUC1_Treneriai!C107&gt;M102,"Klaida! Negali būti mažiau trenerių negu SUC1 formoje","")</f>
        <v/>
      </c>
    </row>
    <row r="103" spans="1:44" ht="10.5" customHeight="1">
      <c r="A103" s="40" t="s">
        <v>460</v>
      </c>
      <c r="B103" s="231" t="s">
        <v>135</v>
      </c>
      <c r="C103" s="212">
        <f>'SUC1_B. duomenys'!C128</f>
        <v>0</v>
      </c>
      <c r="D103" s="212">
        <f>'SUC1_B. duomenys'!D128</f>
        <v>0</v>
      </c>
      <c r="E103" s="212">
        <f>'SUC1_B. duomenys'!E128</f>
        <v>0</v>
      </c>
      <c r="F103" s="328">
        <f t="shared" si="10"/>
        <v>0</v>
      </c>
      <c r="G103" s="212">
        <f>'SUC1_B. duomenys'!G128</f>
        <v>0</v>
      </c>
      <c r="H103" s="212">
        <f>'2.2 SK Sportuojantieji ir tr.'!C103</f>
        <v>0</v>
      </c>
      <c r="I103" s="212">
        <f>'2.2 SK Sportuojantieji ir tr.'!D103</f>
        <v>0</v>
      </c>
      <c r="J103" s="212">
        <f>'2.2 SK Sportuojantieji ir tr.'!E103</f>
        <v>0</v>
      </c>
      <c r="K103" s="328">
        <f t="shared" si="8"/>
        <v>0</v>
      </c>
      <c r="L103" s="212">
        <f>'2.2 SK Sportuojantieji ir tr.'!G103</f>
        <v>0</v>
      </c>
      <c r="M103" s="50">
        <f>'2.2 SK Sportuojantieji ir tr.'!H103+SUC1_Treneriai!C108</f>
        <v>0</v>
      </c>
      <c r="N103" s="212">
        <f>'2.2 SK Sportuojantieji ir tr.'!I103+SUC1_Treneriai!D108</f>
        <v>0</v>
      </c>
      <c r="O103" s="36">
        <f t="shared" si="9"/>
        <v>0</v>
      </c>
      <c r="P103" s="212">
        <f>'2.2 SK Sportuojantieji ir tr.'!K103+SUC1_Treneriai!F108</f>
        <v>0</v>
      </c>
      <c r="Q103" s="212">
        <f>'2.2 SK Sportuojantieji ir tr.'!L103+SUC1_Treneriai!G108</f>
        <v>0</v>
      </c>
      <c r="R103" s="212">
        <f>'2.2 SK Sportuojantieji ir tr.'!M103+SUC1_Treneriai!H108</f>
        <v>0</v>
      </c>
      <c r="S103" s="212">
        <f>'2.2 SK Sportuojantieji ir tr.'!N103+SUC1_Treneriai!I108</f>
        <v>0</v>
      </c>
      <c r="T103" s="212">
        <f>'2.2 SK Sportuojantieji ir tr.'!O103+SUC1_Treneriai!J108</f>
        <v>0</v>
      </c>
      <c r="U103" s="212">
        <f>'2.2 SK Sportuojantieji ir tr.'!P103+SUC1_Treneriai!K108</f>
        <v>0</v>
      </c>
      <c r="V103" s="212">
        <f>'2.2 SK Sportuojantieji ir tr.'!Q103+SUC1_Treneriai!L108</f>
        <v>0</v>
      </c>
      <c r="W103" s="212">
        <f>'2.2 SK Sportuojantieji ir tr.'!R103+SUC1_Treneriai!M108</f>
        <v>0</v>
      </c>
      <c r="X103" s="212">
        <f>'2.2 SK Sportuojantieji ir tr.'!S103+SUC1_Treneriai!N108</f>
        <v>0</v>
      </c>
      <c r="Y103" s="212">
        <f>'2.2 SK Sportuojantieji ir tr.'!T103+SUC1_Treneriai!O108</f>
        <v>0</v>
      </c>
      <c r="Z103" s="212">
        <f>'2.2 SK Sportuojantieji ir tr.'!U103+SUC1_Treneriai!P108</f>
        <v>0</v>
      </c>
      <c r="AA103" s="212">
        <f>'2.2 SK Sportuojantieji ir tr.'!V103+SUC1_Treneriai!Q108</f>
        <v>0</v>
      </c>
      <c r="AB103" s="212">
        <f>'2.2 SK Sportuojantieji ir tr.'!W103+SUC1_Treneriai!R108</f>
        <v>0</v>
      </c>
      <c r="AC103" s="212">
        <f>'2.2 SK Sportuojantieji ir tr.'!X103+SUC1_Treneriai!S108</f>
        <v>0</v>
      </c>
      <c r="AD103" s="212">
        <f>'2.2 SK Sportuojantieji ir tr.'!Y103+SUC1_Treneriai!T108</f>
        <v>0</v>
      </c>
      <c r="AE103" s="212">
        <f>'2.2 SK Sportuojantieji ir tr.'!Z103+SUC1_Treneriai!U108</f>
        <v>0</v>
      </c>
      <c r="AF103" s="212">
        <f>'2.2 SK Sportuojantieji ir tr.'!AA103+SUC1_Treneriai!V108</f>
        <v>0</v>
      </c>
      <c r="AG103" s="212">
        <f>'2.2 SK Sportuojantieji ir tr.'!AB103+SUC1_Treneriai!W108</f>
        <v>0</v>
      </c>
      <c r="AH103" s="212">
        <f>'2.2 SK Sportuojantieji ir tr.'!AC103+SUC1_Treneriai!X108</f>
        <v>0</v>
      </c>
      <c r="AI103" s="212">
        <f>'2.2 SK Sportuojantieji ir tr.'!AD103+SUC1_Treneriai!Y108</f>
        <v>0</v>
      </c>
      <c r="AJ103" s="212">
        <f>'2.2 SK Sportuojantieji ir tr.'!AE103+SUC1_Treneriai!Z108</f>
        <v>0</v>
      </c>
      <c r="AK103" s="212">
        <f>'2.2 SK Sportuojantieji ir tr.'!AF103+SUC1_Treneriai!AA108</f>
        <v>0</v>
      </c>
      <c r="AL103" s="212">
        <f>'2.2 SK Sportuojantieji ir tr.'!AG103+SUC1_Treneriai!AB108</f>
        <v>0</v>
      </c>
      <c r="AM103" s="212">
        <f>'2.2 SK Sportuojantieji ir tr.'!AH103+SUC1_Treneriai!AC108</f>
        <v>0</v>
      </c>
      <c r="AN103" s="212">
        <f>'2.2 SK Sportuojantieji ir tr.'!AI103+SUC1_Treneriai!AD108</f>
        <v>0</v>
      </c>
      <c r="AO103" s="212">
        <f>'2.2 SK Sportuojantieji ir tr.'!AJ103+SUC1_Treneriai!AE108</f>
        <v>0</v>
      </c>
      <c r="AP103" s="212">
        <f>'2.2 SK Sportuojantieji ir tr.'!AK103+SUC1_Treneriai!AF108</f>
        <v>0</v>
      </c>
      <c r="AR103" s="190" t="str">
        <f>IF(SUC1_Treneriai!C108&gt;M103,"Klaida! Negali būti mažiau trenerių negu SUC1 formoje","")</f>
        <v/>
      </c>
    </row>
    <row r="104" spans="1:44" ht="10.5" customHeight="1">
      <c r="A104" s="40" t="s">
        <v>461</v>
      </c>
      <c r="B104" s="231" t="s">
        <v>136</v>
      </c>
      <c r="C104" s="212">
        <f>'SUC1_B. duomenys'!C129</f>
        <v>0</v>
      </c>
      <c r="D104" s="212">
        <f>'SUC1_B. duomenys'!D129</f>
        <v>0</v>
      </c>
      <c r="E104" s="212">
        <f>'SUC1_B. duomenys'!E129</f>
        <v>0</v>
      </c>
      <c r="F104" s="328">
        <f t="shared" si="10"/>
        <v>0</v>
      </c>
      <c r="G104" s="212">
        <f>'SUC1_B. duomenys'!G129</f>
        <v>0</v>
      </c>
      <c r="H104" s="212">
        <f>'2.2 SK Sportuojantieji ir tr.'!C104</f>
        <v>0</v>
      </c>
      <c r="I104" s="212">
        <f>'2.2 SK Sportuojantieji ir tr.'!D104</f>
        <v>0</v>
      </c>
      <c r="J104" s="212">
        <f>'2.2 SK Sportuojantieji ir tr.'!E104</f>
        <v>0</v>
      </c>
      <c r="K104" s="328">
        <f t="shared" si="8"/>
        <v>0</v>
      </c>
      <c r="L104" s="212">
        <f>'2.2 SK Sportuojantieji ir tr.'!G104</f>
        <v>0</v>
      </c>
      <c r="M104" s="50">
        <f>'2.2 SK Sportuojantieji ir tr.'!H104+SUC1_Treneriai!C109</f>
        <v>0</v>
      </c>
      <c r="N104" s="212">
        <f>'2.2 SK Sportuojantieji ir tr.'!I104+SUC1_Treneriai!D109</f>
        <v>0</v>
      </c>
      <c r="O104" s="36">
        <f t="shared" si="9"/>
        <v>0</v>
      </c>
      <c r="P104" s="212">
        <f>'2.2 SK Sportuojantieji ir tr.'!K104+SUC1_Treneriai!F109</f>
        <v>0</v>
      </c>
      <c r="Q104" s="212">
        <f>'2.2 SK Sportuojantieji ir tr.'!L104+SUC1_Treneriai!G109</f>
        <v>0</v>
      </c>
      <c r="R104" s="212">
        <f>'2.2 SK Sportuojantieji ir tr.'!M104+SUC1_Treneriai!H109</f>
        <v>0</v>
      </c>
      <c r="S104" s="212">
        <f>'2.2 SK Sportuojantieji ir tr.'!N104+SUC1_Treneriai!I109</f>
        <v>0</v>
      </c>
      <c r="T104" s="212">
        <f>'2.2 SK Sportuojantieji ir tr.'!O104+SUC1_Treneriai!J109</f>
        <v>0</v>
      </c>
      <c r="U104" s="212">
        <f>'2.2 SK Sportuojantieji ir tr.'!P104+SUC1_Treneriai!K109</f>
        <v>0</v>
      </c>
      <c r="V104" s="212">
        <f>'2.2 SK Sportuojantieji ir tr.'!Q104+SUC1_Treneriai!L109</f>
        <v>0</v>
      </c>
      <c r="W104" s="212">
        <f>'2.2 SK Sportuojantieji ir tr.'!R104+SUC1_Treneriai!M109</f>
        <v>0</v>
      </c>
      <c r="X104" s="212">
        <f>'2.2 SK Sportuojantieji ir tr.'!S104+SUC1_Treneriai!N109</f>
        <v>0</v>
      </c>
      <c r="Y104" s="212">
        <f>'2.2 SK Sportuojantieji ir tr.'!T104+SUC1_Treneriai!O109</f>
        <v>0</v>
      </c>
      <c r="Z104" s="212">
        <f>'2.2 SK Sportuojantieji ir tr.'!U104+SUC1_Treneriai!P109</f>
        <v>0</v>
      </c>
      <c r="AA104" s="212">
        <f>'2.2 SK Sportuojantieji ir tr.'!V104+SUC1_Treneriai!Q109</f>
        <v>0</v>
      </c>
      <c r="AB104" s="212">
        <f>'2.2 SK Sportuojantieji ir tr.'!W104+SUC1_Treneriai!R109</f>
        <v>0</v>
      </c>
      <c r="AC104" s="212">
        <f>'2.2 SK Sportuojantieji ir tr.'!X104+SUC1_Treneriai!S109</f>
        <v>0</v>
      </c>
      <c r="AD104" s="212">
        <f>'2.2 SK Sportuojantieji ir tr.'!Y104+SUC1_Treneriai!T109</f>
        <v>0</v>
      </c>
      <c r="AE104" s="212">
        <f>'2.2 SK Sportuojantieji ir tr.'!Z104+SUC1_Treneriai!U109</f>
        <v>0</v>
      </c>
      <c r="AF104" s="212">
        <f>'2.2 SK Sportuojantieji ir tr.'!AA104+SUC1_Treneriai!V109</f>
        <v>0</v>
      </c>
      <c r="AG104" s="212">
        <f>'2.2 SK Sportuojantieji ir tr.'!AB104+SUC1_Treneriai!W109</f>
        <v>0</v>
      </c>
      <c r="AH104" s="212">
        <f>'2.2 SK Sportuojantieji ir tr.'!AC104+SUC1_Treneriai!X109</f>
        <v>0</v>
      </c>
      <c r="AI104" s="212">
        <f>'2.2 SK Sportuojantieji ir tr.'!AD104+SUC1_Treneriai!Y109</f>
        <v>0</v>
      </c>
      <c r="AJ104" s="212">
        <f>'2.2 SK Sportuojantieji ir tr.'!AE104+SUC1_Treneriai!Z109</f>
        <v>0</v>
      </c>
      <c r="AK104" s="212">
        <f>'2.2 SK Sportuojantieji ir tr.'!AF104+SUC1_Treneriai!AA109</f>
        <v>0</v>
      </c>
      <c r="AL104" s="212">
        <f>'2.2 SK Sportuojantieji ir tr.'!AG104+SUC1_Treneriai!AB109</f>
        <v>0</v>
      </c>
      <c r="AM104" s="212">
        <f>'2.2 SK Sportuojantieji ir tr.'!AH104+SUC1_Treneriai!AC109</f>
        <v>0</v>
      </c>
      <c r="AN104" s="212">
        <f>'2.2 SK Sportuojantieji ir tr.'!AI104+SUC1_Treneriai!AD109</f>
        <v>0</v>
      </c>
      <c r="AO104" s="212">
        <f>'2.2 SK Sportuojantieji ir tr.'!AJ104+SUC1_Treneriai!AE109</f>
        <v>0</v>
      </c>
      <c r="AP104" s="212">
        <f>'2.2 SK Sportuojantieji ir tr.'!AK104+SUC1_Treneriai!AF109</f>
        <v>0</v>
      </c>
      <c r="AR104" s="190" t="str">
        <f>IF(SUC1_Treneriai!C109&gt;M104,"Klaida! Negali būti mažiau trenerių negu SUC1 formoje","")</f>
        <v/>
      </c>
    </row>
    <row r="105" spans="1:44" ht="10.5" customHeight="1">
      <c r="A105" s="40" t="s">
        <v>462</v>
      </c>
      <c r="B105" s="231" t="s">
        <v>137</v>
      </c>
      <c r="C105" s="212">
        <f>'SUC1_B. duomenys'!C130</f>
        <v>0</v>
      </c>
      <c r="D105" s="212">
        <f>'SUC1_B. duomenys'!D130</f>
        <v>0</v>
      </c>
      <c r="E105" s="212">
        <f>'SUC1_B. duomenys'!E130</f>
        <v>0</v>
      </c>
      <c r="F105" s="328">
        <f t="shared" si="10"/>
        <v>0</v>
      </c>
      <c r="G105" s="212">
        <f>'SUC1_B. duomenys'!G130</f>
        <v>0</v>
      </c>
      <c r="H105" s="212">
        <f>'2.2 SK Sportuojantieji ir tr.'!C105</f>
        <v>0</v>
      </c>
      <c r="I105" s="212">
        <f>'2.2 SK Sportuojantieji ir tr.'!D105</f>
        <v>0</v>
      </c>
      <c r="J105" s="212">
        <f>'2.2 SK Sportuojantieji ir tr.'!E105</f>
        <v>0</v>
      </c>
      <c r="K105" s="328">
        <f t="shared" si="8"/>
        <v>0</v>
      </c>
      <c r="L105" s="212">
        <f>'2.2 SK Sportuojantieji ir tr.'!G105</f>
        <v>0</v>
      </c>
      <c r="M105" s="50">
        <f>'2.2 SK Sportuojantieji ir tr.'!H105+SUC1_Treneriai!C110</f>
        <v>0</v>
      </c>
      <c r="N105" s="212">
        <f>'2.2 SK Sportuojantieji ir tr.'!I105+SUC1_Treneriai!D110</f>
        <v>0</v>
      </c>
      <c r="O105" s="36">
        <f t="shared" si="9"/>
        <v>0</v>
      </c>
      <c r="P105" s="212">
        <f>'2.2 SK Sportuojantieji ir tr.'!K105+SUC1_Treneriai!F110</f>
        <v>0</v>
      </c>
      <c r="Q105" s="212">
        <f>'2.2 SK Sportuojantieji ir tr.'!L105+SUC1_Treneriai!G110</f>
        <v>0</v>
      </c>
      <c r="R105" s="212">
        <f>'2.2 SK Sportuojantieji ir tr.'!M105+SUC1_Treneriai!H110</f>
        <v>0</v>
      </c>
      <c r="S105" s="212">
        <f>'2.2 SK Sportuojantieji ir tr.'!N105+SUC1_Treneriai!I110</f>
        <v>0</v>
      </c>
      <c r="T105" s="212">
        <f>'2.2 SK Sportuojantieji ir tr.'!O105+SUC1_Treneriai!J110</f>
        <v>0</v>
      </c>
      <c r="U105" s="212">
        <f>'2.2 SK Sportuojantieji ir tr.'!P105+SUC1_Treneriai!K110</f>
        <v>0</v>
      </c>
      <c r="V105" s="212">
        <f>'2.2 SK Sportuojantieji ir tr.'!Q105+SUC1_Treneriai!L110</f>
        <v>0</v>
      </c>
      <c r="W105" s="212">
        <f>'2.2 SK Sportuojantieji ir tr.'!R105+SUC1_Treneriai!M110</f>
        <v>0</v>
      </c>
      <c r="X105" s="212">
        <f>'2.2 SK Sportuojantieji ir tr.'!S105+SUC1_Treneriai!N110</f>
        <v>0</v>
      </c>
      <c r="Y105" s="212">
        <f>'2.2 SK Sportuojantieji ir tr.'!T105+SUC1_Treneriai!O110</f>
        <v>0</v>
      </c>
      <c r="Z105" s="212">
        <f>'2.2 SK Sportuojantieji ir tr.'!U105+SUC1_Treneriai!P110</f>
        <v>0</v>
      </c>
      <c r="AA105" s="212">
        <f>'2.2 SK Sportuojantieji ir tr.'!V105+SUC1_Treneriai!Q110</f>
        <v>0</v>
      </c>
      <c r="AB105" s="212">
        <f>'2.2 SK Sportuojantieji ir tr.'!W105+SUC1_Treneriai!R110</f>
        <v>0</v>
      </c>
      <c r="AC105" s="212">
        <f>'2.2 SK Sportuojantieji ir tr.'!X105+SUC1_Treneriai!S110</f>
        <v>0</v>
      </c>
      <c r="AD105" s="212">
        <f>'2.2 SK Sportuojantieji ir tr.'!Y105+SUC1_Treneriai!T110</f>
        <v>0</v>
      </c>
      <c r="AE105" s="212">
        <f>'2.2 SK Sportuojantieji ir tr.'!Z105+SUC1_Treneriai!U110</f>
        <v>0</v>
      </c>
      <c r="AF105" s="212">
        <f>'2.2 SK Sportuojantieji ir tr.'!AA105+SUC1_Treneriai!V110</f>
        <v>0</v>
      </c>
      <c r="AG105" s="212">
        <f>'2.2 SK Sportuojantieji ir tr.'!AB105+SUC1_Treneriai!W110</f>
        <v>0</v>
      </c>
      <c r="AH105" s="212">
        <f>'2.2 SK Sportuojantieji ir tr.'!AC105+SUC1_Treneriai!X110</f>
        <v>0</v>
      </c>
      <c r="AI105" s="212">
        <f>'2.2 SK Sportuojantieji ir tr.'!AD105+SUC1_Treneriai!Y110</f>
        <v>0</v>
      </c>
      <c r="AJ105" s="212">
        <f>'2.2 SK Sportuojantieji ir tr.'!AE105+SUC1_Treneriai!Z110</f>
        <v>0</v>
      </c>
      <c r="AK105" s="212">
        <f>'2.2 SK Sportuojantieji ir tr.'!AF105+SUC1_Treneriai!AA110</f>
        <v>0</v>
      </c>
      <c r="AL105" s="212">
        <f>'2.2 SK Sportuojantieji ir tr.'!AG105+SUC1_Treneriai!AB110</f>
        <v>0</v>
      </c>
      <c r="AM105" s="212">
        <f>'2.2 SK Sportuojantieji ir tr.'!AH105+SUC1_Treneriai!AC110</f>
        <v>0</v>
      </c>
      <c r="AN105" s="212">
        <f>'2.2 SK Sportuojantieji ir tr.'!AI105+SUC1_Treneriai!AD110</f>
        <v>0</v>
      </c>
      <c r="AO105" s="212">
        <f>'2.2 SK Sportuojantieji ir tr.'!AJ105+SUC1_Treneriai!AE110</f>
        <v>0</v>
      </c>
      <c r="AP105" s="212">
        <f>'2.2 SK Sportuojantieji ir tr.'!AK105+SUC1_Treneriai!AF110</f>
        <v>0</v>
      </c>
      <c r="AR105" s="190" t="str">
        <f>IF(SUC1_Treneriai!C110&gt;M105,"Klaida! Negali būti mažiau trenerių negu SUC1 formoje","")</f>
        <v/>
      </c>
    </row>
    <row r="106" spans="1:44" ht="10.5" customHeight="1">
      <c r="A106" s="40" t="s">
        <v>463</v>
      </c>
      <c r="B106" s="231" t="s">
        <v>138</v>
      </c>
      <c r="C106" s="212">
        <f>'SUC1_B. duomenys'!C131</f>
        <v>0</v>
      </c>
      <c r="D106" s="212">
        <f>'SUC1_B. duomenys'!D131</f>
        <v>0</v>
      </c>
      <c r="E106" s="212">
        <f>'SUC1_B. duomenys'!E131</f>
        <v>0</v>
      </c>
      <c r="F106" s="328">
        <f t="shared" si="10"/>
        <v>0</v>
      </c>
      <c r="G106" s="212">
        <f>'SUC1_B. duomenys'!G131</f>
        <v>0</v>
      </c>
      <c r="H106" s="212">
        <f>'2.2 SK Sportuojantieji ir tr.'!C106</f>
        <v>432</v>
      </c>
      <c r="I106" s="212">
        <f>'2.2 SK Sportuojantieji ir tr.'!D106</f>
        <v>0</v>
      </c>
      <c r="J106" s="212">
        <f>'2.2 SK Sportuojantieji ir tr.'!E106</f>
        <v>0</v>
      </c>
      <c r="K106" s="328">
        <f t="shared" si="8"/>
        <v>432</v>
      </c>
      <c r="L106" s="212">
        <f>'2.2 SK Sportuojantieji ir tr.'!G106</f>
        <v>245</v>
      </c>
      <c r="M106" s="50">
        <f>'2.2 SK Sportuojantieji ir tr.'!H106+SUC1_Treneriai!C111</f>
        <v>5</v>
      </c>
      <c r="N106" s="212">
        <f>'2.2 SK Sportuojantieji ir tr.'!I106+SUC1_Treneriai!D111</f>
        <v>1</v>
      </c>
      <c r="O106" s="36">
        <f t="shared" si="9"/>
        <v>0</v>
      </c>
      <c r="P106" s="212">
        <f>'2.2 SK Sportuojantieji ir tr.'!K106+SUC1_Treneriai!F111</f>
        <v>4</v>
      </c>
      <c r="Q106" s="212">
        <f>'2.2 SK Sportuojantieji ir tr.'!L106+SUC1_Treneriai!G111</f>
        <v>1</v>
      </c>
      <c r="R106" s="212">
        <f>'2.2 SK Sportuojantieji ir tr.'!M106+SUC1_Treneriai!H111</f>
        <v>0</v>
      </c>
      <c r="S106" s="212">
        <f>'2.2 SK Sportuojantieji ir tr.'!N106+SUC1_Treneriai!I111</f>
        <v>0</v>
      </c>
      <c r="T106" s="212">
        <f>'2.2 SK Sportuojantieji ir tr.'!O106+SUC1_Treneriai!J111</f>
        <v>0</v>
      </c>
      <c r="U106" s="212">
        <f>'2.2 SK Sportuojantieji ir tr.'!P106+SUC1_Treneriai!K111</f>
        <v>0</v>
      </c>
      <c r="V106" s="212">
        <f>'2.2 SK Sportuojantieji ir tr.'!Q106+SUC1_Treneriai!L111</f>
        <v>0</v>
      </c>
      <c r="W106" s="212">
        <f>'2.2 SK Sportuojantieji ir tr.'!R106+SUC1_Treneriai!M111</f>
        <v>0</v>
      </c>
      <c r="X106" s="212">
        <f>'2.2 SK Sportuojantieji ir tr.'!S106+SUC1_Treneriai!N111</f>
        <v>0</v>
      </c>
      <c r="Y106" s="212">
        <f>'2.2 SK Sportuojantieji ir tr.'!T106+SUC1_Treneriai!O111</f>
        <v>0</v>
      </c>
      <c r="Z106" s="212">
        <f>'2.2 SK Sportuojantieji ir tr.'!U106+SUC1_Treneriai!P111</f>
        <v>0</v>
      </c>
      <c r="AA106" s="212">
        <f>'2.2 SK Sportuojantieji ir tr.'!V106+SUC1_Treneriai!Q111</f>
        <v>0</v>
      </c>
      <c r="AB106" s="212">
        <f>'2.2 SK Sportuojantieji ir tr.'!W106+SUC1_Treneriai!R111</f>
        <v>0</v>
      </c>
      <c r="AC106" s="212">
        <f>'2.2 SK Sportuojantieji ir tr.'!X106+SUC1_Treneriai!S111</f>
        <v>0</v>
      </c>
      <c r="AD106" s="212">
        <f>'2.2 SK Sportuojantieji ir tr.'!Y106+SUC1_Treneriai!T111</f>
        <v>0</v>
      </c>
      <c r="AE106" s="212">
        <f>'2.2 SK Sportuojantieji ir tr.'!Z106+SUC1_Treneriai!U111</f>
        <v>0</v>
      </c>
      <c r="AF106" s="212">
        <f>'2.2 SK Sportuojantieji ir tr.'!AA106+SUC1_Treneriai!V111</f>
        <v>0</v>
      </c>
      <c r="AG106" s="212">
        <f>'2.2 SK Sportuojantieji ir tr.'!AB106+SUC1_Treneriai!W111</f>
        <v>0</v>
      </c>
      <c r="AH106" s="212">
        <f>'2.2 SK Sportuojantieji ir tr.'!AC106+SUC1_Treneriai!X111</f>
        <v>0</v>
      </c>
      <c r="AI106" s="212">
        <f>'2.2 SK Sportuojantieji ir tr.'!AD106+SUC1_Treneriai!Y111</f>
        <v>0</v>
      </c>
      <c r="AJ106" s="212">
        <f>'2.2 SK Sportuojantieji ir tr.'!AE106+SUC1_Treneriai!Z111</f>
        <v>0</v>
      </c>
      <c r="AK106" s="212">
        <f>'2.2 SK Sportuojantieji ir tr.'!AF106+SUC1_Treneriai!AA111</f>
        <v>0</v>
      </c>
      <c r="AL106" s="212">
        <f>'2.2 SK Sportuojantieji ir tr.'!AG106+SUC1_Treneriai!AB111</f>
        <v>0</v>
      </c>
      <c r="AM106" s="212">
        <f>'2.2 SK Sportuojantieji ir tr.'!AH106+SUC1_Treneriai!AC111</f>
        <v>0</v>
      </c>
      <c r="AN106" s="212">
        <f>'2.2 SK Sportuojantieji ir tr.'!AI106+SUC1_Treneriai!AD111</f>
        <v>0</v>
      </c>
      <c r="AO106" s="212">
        <f>'2.2 SK Sportuojantieji ir tr.'!AJ106+SUC1_Treneriai!AE111</f>
        <v>0</v>
      </c>
      <c r="AP106" s="212">
        <f>'2.2 SK Sportuojantieji ir tr.'!AK106+SUC1_Treneriai!AF111</f>
        <v>0</v>
      </c>
      <c r="AR106" s="190" t="str">
        <f>IF(SUC1_Treneriai!C111&gt;M106,"Klaida! Negali būti mažiau trenerių negu SUC1 formoje","")</f>
        <v/>
      </c>
    </row>
    <row r="107" spans="1:44" ht="10.5" customHeight="1">
      <c r="A107" s="40" t="s">
        <v>464</v>
      </c>
      <c r="B107" s="231" t="s">
        <v>139</v>
      </c>
      <c r="C107" s="212">
        <f>'SUC1_B. duomenys'!C132</f>
        <v>0</v>
      </c>
      <c r="D107" s="212">
        <f>'SUC1_B. duomenys'!D132</f>
        <v>0</v>
      </c>
      <c r="E107" s="212">
        <f>'SUC1_B. duomenys'!E132</f>
        <v>0</v>
      </c>
      <c r="F107" s="328">
        <f t="shared" si="10"/>
        <v>0</v>
      </c>
      <c r="G107" s="212">
        <f>'SUC1_B. duomenys'!G132</f>
        <v>0</v>
      </c>
      <c r="H107" s="212">
        <f>'2.2 SK Sportuojantieji ir tr.'!C107</f>
        <v>0</v>
      </c>
      <c r="I107" s="212">
        <f>'2.2 SK Sportuojantieji ir tr.'!D107</f>
        <v>0</v>
      </c>
      <c r="J107" s="212">
        <f>'2.2 SK Sportuojantieji ir tr.'!E107</f>
        <v>0</v>
      </c>
      <c r="K107" s="328">
        <f t="shared" si="8"/>
        <v>0</v>
      </c>
      <c r="L107" s="212">
        <f>'2.2 SK Sportuojantieji ir tr.'!G107</f>
        <v>0</v>
      </c>
      <c r="M107" s="50">
        <f>'2.2 SK Sportuojantieji ir tr.'!H107+SUC1_Treneriai!C112</f>
        <v>0</v>
      </c>
      <c r="N107" s="212">
        <f>'2.2 SK Sportuojantieji ir tr.'!I107+SUC1_Treneriai!D112</f>
        <v>0</v>
      </c>
      <c r="O107" s="36">
        <f t="shared" si="9"/>
        <v>0</v>
      </c>
      <c r="P107" s="212">
        <f>'2.2 SK Sportuojantieji ir tr.'!K107+SUC1_Treneriai!F112</f>
        <v>0</v>
      </c>
      <c r="Q107" s="212">
        <f>'2.2 SK Sportuojantieji ir tr.'!L107+SUC1_Treneriai!G112</f>
        <v>0</v>
      </c>
      <c r="R107" s="212">
        <f>'2.2 SK Sportuojantieji ir tr.'!M107+SUC1_Treneriai!H112</f>
        <v>0</v>
      </c>
      <c r="S107" s="212">
        <f>'2.2 SK Sportuojantieji ir tr.'!N107+SUC1_Treneriai!I112</f>
        <v>0</v>
      </c>
      <c r="T107" s="212">
        <f>'2.2 SK Sportuojantieji ir tr.'!O107+SUC1_Treneriai!J112</f>
        <v>0</v>
      </c>
      <c r="U107" s="212">
        <f>'2.2 SK Sportuojantieji ir tr.'!P107+SUC1_Treneriai!K112</f>
        <v>0</v>
      </c>
      <c r="V107" s="212">
        <f>'2.2 SK Sportuojantieji ir tr.'!Q107+SUC1_Treneriai!L112</f>
        <v>0</v>
      </c>
      <c r="W107" s="212">
        <f>'2.2 SK Sportuojantieji ir tr.'!R107+SUC1_Treneriai!M112</f>
        <v>0</v>
      </c>
      <c r="X107" s="212">
        <f>'2.2 SK Sportuojantieji ir tr.'!S107+SUC1_Treneriai!N112</f>
        <v>0</v>
      </c>
      <c r="Y107" s="212">
        <f>'2.2 SK Sportuojantieji ir tr.'!T107+SUC1_Treneriai!O112</f>
        <v>0</v>
      </c>
      <c r="Z107" s="212">
        <f>'2.2 SK Sportuojantieji ir tr.'!U107+SUC1_Treneriai!P112</f>
        <v>0</v>
      </c>
      <c r="AA107" s="212">
        <f>'2.2 SK Sportuojantieji ir tr.'!V107+SUC1_Treneriai!Q112</f>
        <v>0</v>
      </c>
      <c r="AB107" s="212">
        <f>'2.2 SK Sportuojantieji ir tr.'!W107+SUC1_Treneriai!R112</f>
        <v>0</v>
      </c>
      <c r="AC107" s="212">
        <f>'2.2 SK Sportuojantieji ir tr.'!X107+SUC1_Treneriai!S112</f>
        <v>0</v>
      </c>
      <c r="AD107" s="212">
        <f>'2.2 SK Sportuojantieji ir tr.'!Y107+SUC1_Treneriai!T112</f>
        <v>0</v>
      </c>
      <c r="AE107" s="212">
        <f>'2.2 SK Sportuojantieji ir tr.'!Z107+SUC1_Treneriai!U112</f>
        <v>0</v>
      </c>
      <c r="AF107" s="212">
        <f>'2.2 SK Sportuojantieji ir tr.'!AA107+SUC1_Treneriai!V112</f>
        <v>0</v>
      </c>
      <c r="AG107" s="212">
        <f>'2.2 SK Sportuojantieji ir tr.'!AB107+SUC1_Treneriai!W112</f>
        <v>0</v>
      </c>
      <c r="AH107" s="212">
        <f>'2.2 SK Sportuojantieji ir tr.'!AC107+SUC1_Treneriai!X112</f>
        <v>0</v>
      </c>
      <c r="AI107" s="212">
        <f>'2.2 SK Sportuojantieji ir tr.'!AD107+SUC1_Treneriai!Y112</f>
        <v>0</v>
      </c>
      <c r="AJ107" s="212">
        <f>'2.2 SK Sportuojantieji ir tr.'!AE107+SUC1_Treneriai!Z112</f>
        <v>0</v>
      </c>
      <c r="AK107" s="212">
        <f>'2.2 SK Sportuojantieji ir tr.'!AF107+SUC1_Treneriai!AA112</f>
        <v>0</v>
      </c>
      <c r="AL107" s="212">
        <f>'2.2 SK Sportuojantieji ir tr.'!AG107+SUC1_Treneriai!AB112</f>
        <v>0</v>
      </c>
      <c r="AM107" s="212">
        <f>'2.2 SK Sportuojantieji ir tr.'!AH107+SUC1_Treneriai!AC112</f>
        <v>0</v>
      </c>
      <c r="AN107" s="212">
        <f>'2.2 SK Sportuojantieji ir tr.'!AI107+SUC1_Treneriai!AD112</f>
        <v>0</v>
      </c>
      <c r="AO107" s="212">
        <f>'2.2 SK Sportuojantieji ir tr.'!AJ107+SUC1_Treneriai!AE112</f>
        <v>0</v>
      </c>
      <c r="AP107" s="212">
        <f>'2.2 SK Sportuojantieji ir tr.'!AK107+SUC1_Treneriai!AF112</f>
        <v>0</v>
      </c>
      <c r="AR107" s="190" t="str">
        <f>IF(SUC1_Treneriai!C112&gt;M107,"Klaida! Negali būti mažiau trenerių negu SUC1 formoje","")</f>
        <v/>
      </c>
    </row>
    <row r="108" spans="1:44" ht="10.5" customHeight="1">
      <c r="A108" s="40" t="s">
        <v>465</v>
      </c>
      <c r="B108" s="231" t="s">
        <v>140</v>
      </c>
      <c r="C108" s="212">
        <f>'SUC1_B. duomenys'!C133</f>
        <v>0</v>
      </c>
      <c r="D108" s="212">
        <f>'SUC1_B. duomenys'!D133</f>
        <v>0</v>
      </c>
      <c r="E108" s="212">
        <f>'SUC1_B. duomenys'!E133</f>
        <v>0</v>
      </c>
      <c r="F108" s="328">
        <f t="shared" si="10"/>
        <v>0</v>
      </c>
      <c r="G108" s="212">
        <f>'SUC1_B. duomenys'!G133</f>
        <v>0</v>
      </c>
      <c r="H108" s="212">
        <f>'2.2 SK Sportuojantieji ir tr.'!C108</f>
        <v>0</v>
      </c>
      <c r="I108" s="212">
        <f>'2.2 SK Sportuojantieji ir tr.'!D108</f>
        <v>0</v>
      </c>
      <c r="J108" s="212">
        <f>'2.2 SK Sportuojantieji ir tr.'!E108</f>
        <v>0</v>
      </c>
      <c r="K108" s="328">
        <f t="shared" si="8"/>
        <v>0</v>
      </c>
      <c r="L108" s="212">
        <f>'2.2 SK Sportuojantieji ir tr.'!G108</f>
        <v>0</v>
      </c>
      <c r="M108" s="50">
        <f>'2.2 SK Sportuojantieji ir tr.'!H108+SUC1_Treneriai!C113</f>
        <v>0</v>
      </c>
      <c r="N108" s="212">
        <f>'2.2 SK Sportuojantieji ir tr.'!I108+SUC1_Treneriai!D113</f>
        <v>0</v>
      </c>
      <c r="O108" s="36">
        <f t="shared" si="9"/>
        <v>0</v>
      </c>
      <c r="P108" s="212">
        <f>'2.2 SK Sportuojantieji ir tr.'!K108+SUC1_Treneriai!F113</f>
        <v>0</v>
      </c>
      <c r="Q108" s="212">
        <f>'2.2 SK Sportuojantieji ir tr.'!L108+SUC1_Treneriai!G113</f>
        <v>0</v>
      </c>
      <c r="R108" s="212">
        <f>'2.2 SK Sportuojantieji ir tr.'!M108+SUC1_Treneriai!H113</f>
        <v>0</v>
      </c>
      <c r="S108" s="212">
        <f>'2.2 SK Sportuojantieji ir tr.'!N108+SUC1_Treneriai!I113</f>
        <v>0</v>
      </c>
      <c r="T108" s="212">
        <f>'2.2 SK Sportuojantieji ir tr.'!O108+SUC1_Treneriai!J113</f>
        <v>0</v>
      </c>
      <c r="U108" s="212">
        <f>'2.2 SK Sportuojantieji ir tr.'!P108+SUC1_Treneriai!K113</f>
        <v>0</v>
      </c>
      <c r="V108" s="212">
        <f>'2.2 SK Sportuojantieji ir tr.'!Q108+SUC1_Treneriai!L113</f>
        <v>0</v>
      </c>
      <c r="W108" s="212">
        <f>'2.2 SK Sportuojantieji ir tr.'!R108+SUC1_Treneriai!M113</f>
        <v>0</v>
      </c>
      <c r="X108" s="212">
        <f>'2.2 SK Sportuojantieji ir tr.'!S108+SUC1_Treneriai!N113</f>
        <v>0</v>
      </c>
      <c r="Y108" s="212">
        <f>'2.2 SK Sportuojantieji ir tr.'!T108+SUC1_Treneriai!O113</f>
        <v>0</v>
      </c>
      <c r="Z108" s="212">
        <f>'2.2 SK Sportuojantieji ir tr.'!U108+SUC1_Treneriai!P113</f>
        <v>0</v>
      </c>
      <c r="AA108" s="212">
        <f>'2.2 SK Sportuojantieji ir tr.'!V108+SUC1_Treneriai!Q113</f>
        <v>0</v>
      </c>
      <c r="AB108" s="212">
        <f>'2.2 SK Sportuojantieji ir tr.'!W108+SUC1_Treneriai!R113</f>
        <v>0</v>
      </c>
      <c r="AC108" s="212">
        <f>'2.2 SK Sportuojantieji ir tr.'!X108+SUC1_Treneriai!S113</f>
        <v>0</v>
      </c>
      <c r="AD108" s="212">
        <f>'2.2 SK Sportuojantieji ir tr.'!Y108+SUC1_Treneriai!T113</f>
        <v>0</v>
      </c>
      <c r="AE108" s="212">
        <f>'2.2 SK Sportuojantieji ir tr.'!Z108+SUC1_Treneriai!U113</f>
        <v>0</v>
      </c>
      <c r="AF108" s="212">
        <f>'2.2 SK Sportuojantieji ir tr.'!AA108+SUC1_Treneriai!V113</f>
        <v>0</v>
      </c>
      <c r="AG108" s="212">
        <f>'2.2 SK Sportuojantieji ir tr.'!AB108+SUC1_Treneriai!W113</f>
        <v>0</v>
      </c>
      <c r="AH108" s="212">
        <f>'2.2 SK Sportuojantieji ir tr.'!AC108+SUC1_Treneriai!X113</f>
        <v>0</v>
      </c>
      <c r="AI108" s="212">
        <f>'2.2 SK Sportuojantieji ir tr.'!AD108+SUC1_Treneriai!Y113</f>
        <v>0</v>
      </c>
      <c r="AJ108" s="212">
        <f>'2.2 SK Sportuojantieji ir tr.'!AE108+SUC1_Treneriai!Z113</f>
        <v>0</v>
      </c>
      <c r="AK108" s="212">
        <f>'2.2 SK Sportuojantieji ir tr.'!AF108+SUC1_Treneriai!AA113</f>
        <v>0</v>
      </c>
      <c r="AL108" s="212">
        <f>'2.2 SK Sportuojantieji ir tr.'!AG108+SUC1_Treneriai!AB113</f>
        <v>0</v>
      </c>
      <c r="AM108" s="212">
        <f>'2.2 SK Sportuojantieji ir tr.'!AH108+SUC1_Treneriai!AC113</f>
        <v>0</v>
      </c>
      <c r="AN108" s="212">
        <f>'2.2 SK Sportuojantieji ir tr.'!AI108+SUC1_Treneriai!AD113</f>
        <v>0</v>
      </c>
      <c r="AO108" s="212">
        <f>'2.2 SK Sportuojantieji ir tr.'!AJ108+SUC1_Treneriai!AE113</f>
        <v>0</v>
      </c>
      <c r="AP108" s="212">
        <f>'2.2 SK Sportuojantieji ir tr.'!AK108+SUC1_Treneriai!AF113</f>
        <v>0</v>
      </c>
      <c r="AR108" s="190" t="str">
        <f>IF(SUC1_Treneriai!C113&gt;M108,"Klaida! Negali būti mažiau trenerių negu SUC1 formoje","")</f>
        <v/>
      </c>
    </row>
    <row r="109" spans="1:44" ht="10.5" customHeight="1">
      <c r="A109" s="40" t="s">
        <v>466</v>
      </c>
      <c r="B109" s="231" t="s">
        <v>141</v>
      </c>
      <c r="C109" s="212">
        <f>'SUC1_B. duomenys'!C134</f>
        <v>0</v>
      </c>
      <c r="D109" s="212">
        <f>'SUC1_B. duomenys'!D134</f>
        <v>0</v>
      </c>
      <c r="E109" s="212">
        <f>'SUC1_B. duomenys'!E134</f>
        <v>0</v>
      </c>
      <c r="F109" s="328">
        <f t="shared" si="10"/>
        <v>0</v>
      </c>
      <c r="G109" s="212">
        <f>'SUC1_B. duomenys'!G134</f>
        <v>0</v>
      </c>
      <c r="H109" s="212">
        <f>'2.2 SK Sportuojantieji ir tr.'!C109</f>
        <v>7</v>
      </c>
      <c r="I109" s="212">
        <f>'2.2 SK Sportuojantieji ir tr.'!D109</f>
        <v>3</v>
      </c>
      <c r="J109" s="212">
        <f>'2.2 SK Sportuojantieji ir tr.'!E109</f>
        <v>14</v>
      </c>
      <c r="K109" s="328">
        <f t="shared" si="8"/>
        <v>24</v>
      </c>
      <c r="L109" s="212">
        <f>'2.2 SK Sportuojantieji ir tr.'!G109</f>
        <v>4</v>
      </c>
      <c r="M109" s="50">
        <f>'2.2 SK Sportuojantieji ir tr.'!H109+SUC1_Treneriai!C114</f>
        <v>0</v>
      </c>
      <c r="N109" s="212">
        <f>'2.2 SK Sportuojantieji ir tr.'!I109+SUC1_Treneriai!D114</f>
        <v>0</v>
      </c>
      <c r="O109" s="36">
        <f t="shared" si="9"/>
        <v>0</v>
      </c>
      <c r="P109" s="212">
        <f>'2.2 SK Sportuojantieji ir tr.'!K109+SUC1_Treneriai!F114</f>
        <v>0</v>
      </c>
      <c r="Q109" s="212">
        <f>'2.2 SK Sportuojantieji ir tr.'!L109+SUC1_Treneriai!G114</f>
        <v>0</v>
      </c>
      <c r="R109" s="212">
        <f>'2.2 SK Sportuojantieji ir tr.'!M109+SUC1_Treneriai!H114</f>
        <v>0</v>
      </c>
      <c r="S109" s="212">
        <f>'2.2 SK Sportuojantieji ir tr.'!N109+SUC1_Treneriai!I114</f>
        <v>0</v>
      </c>
      <c r="T109" s="212">
        <f>'2.2 SK Sportuojantieji ir tr.'!O109+SUC1_Treneriai!J114</f>
        <v>0</v>
      </c>
      <c r="U109" s="212">
        <f>'2.2 SK Sportuojantieji ir tr.'!P109+SUC1_Treneriai!K114</f>
        <v>0</v>
      </c>
      <c r="V109" s="212">
        <f>'2.2 SK Sportuojantieji ir tr.'!Q109+SUC1_Treneriai!L114</f>
        <v>0</v>
      </c>
      <c r="W109" s="212">
        <f>'2.2 SK Sportuojantieji ir tr.'!R109+SUC1_Treneriai!M114</f>
        <v>0</v>
      </c>
      <c r="X109" s="212">
        <f>'2.2 SK Sportuojantieji ir tr.'!S109+SUC1_Treneriai!N114</f>
        <v>0</v>
      </c>
      <c r="Y109" s="212">
        <f>'2.2 SK Sportuojantieji ir tr.'!T109+SUC1_Treneriai!O114</f>
        <v>0</v>
      </c>
      <c r="Z109" s="212">
        <f>'2.2 SK Sportuojantieji ir tr.'!U109+SUC1_Treneriai!P114</f>
        <v>0</v>
      </c>
      <c r="AA109" s="212">
        <f>'2.2 SK Sportuojantieji ir tr.'!V109+SUC1_Treneriai!Q114</f>
        <v>0</v>
      </c>
      <c r="AB109" s="212">
        <f>'2.2 SK Sportuojantieji ir tr.'!W109+SUC1_Treneriai!R114</f>
        <v>0</v>
      </c>
      <c r="AC109" s="212">
        <f>'2.2 SK Sportuojantieji ir tr.'!X109+SUC1_Treneriai!S114</f>
        <v>0</v>
      </c>
      <c r="AD109" s="212">
        <f>'2.2 SK Sportuojantieji ir tr.'!Y109+SUC1_Treneriai!T114</f>
        <v>0</v>
      </c>
      <c r="AE109" s="212">
        <f>'2.2 SK Sportuojantieji ir tr.'!Z109+SUC1_Treneriai!U114</f>
        <v>0</v>
      </c>
      <c r="AF109" s="212">
        <f>'2.2 SK Sportuojantieji ir tr.'!AA109+SUC1_Treneriai!V114</f>
        <v>0</v>
      </c>
      <c r="AG109" s="212">
        <f>'2.2 SK Sportuojantieji ir tr.'!AB109+SUC1_Treneriai!W114</f>
        <v>0</v>
      </c>
      <c r="AH109" s="212">
        <f>'2.2 SK Sportuojantieji ir tr.'!AC109+SUC1_Treneriai!X114</f>
        <v>0</v>
      </c>
      <c r="AI109" s="212">
        <f>'2.2 SK Sportuojantieji ir tr.'!AD109+SUC1_Treneriai!Y114</f>
        <v>0</v>
      </c>
      <c r="AJ109" s="212">
        <f>'2.2 SK Sportuojantieji ir tr.'!AE109+SUC1_Treneriai!Z114</f>
        <v>0</v>
      </c>
      <c r="AK109" s="212">
        <f>'2.2 SK Sportuojantieji ir tr.'!AF109+SUC1_Treneriai!AA114</f>
        <v>0</v>
      </c>
      <c r="AL109" s="212">
        <f>'2.2 SK Sportuojantieji ir tr.'!AG109+SUC1_Treneriai!AB114</f>
        <v>0</v>
      </c>
      <c r="AM109" s="212">
        <f>'2.2 SK Sportuojantieji ir tr.'!AH109+SUC1_Treneriai!AC114</f>
        <v>0</v>
      </c>
      <c r="AN109" s="212">
        <f>'2.2 SK Sportuojantieji ir tr.'!AI109+SUC1_Treneriai!AD114</f>
        <v>0</v>
      </c>
      <c r="AO109" s="212">
        <f>'2.2 SK Sportuojantieji ir tr.'!AJ109+SUC1_Treneriai!AE114</f>
        <v>0</v>
      </c>
      <c r="AP109" s="212">
        <f>'2.2 SK Sportuojantieji ir tr.'!AK109+SUC1_Treneriai!AF114</f>
        <v>3</v>
      </c>
      <c r="AR109" s="190" t="str">
        <f>IF(SUC1_Treneriai!C114&gt;M109,"Klaida! Negali būti mažiau trenerių negu SUC1 formoje","")</f>
        <v/>
      </c>
    </row>
    <row r="110" spans="1:44" ht="10.5" customHeight="1">
      <c r="A110" s="40" t="s">
        <v>467</v>
      </c>
      <c r="B110" s="231" t="s">
        <v>142</v>
      </c>
      <c r="C110" s="212">
        <f>'SUC1_B. duomenys'!C135</f>
        <v>0</v>
      </c>
      <c r="D110" s="212">
        <f>'SUC1_B. duomenys'!D135</f>
        <v>0</v>
      </c>
      <c r="E110" s="212">
        <f>'SUC1_B. duomenys'!E135</f>
        <v>0</v>
      </c>
      <c r="F110" s="328">
        <f t="shared" si="10"/>
        <v>0</v>
      </c>
      <c r="G110" s="212">
        <f>'SUC1_B. duomenys'!G135</f>
        <v>0</v>
      </c>
      <c r="H110" s="212">
        <f>'2.2 SK Sportuojantieji ir tr.'!C110</f>
        <v>0</v>
      </c>
      <c r="I110" s="212">
        <f>'2.2 SK Sportuojantieji ir tr.'!D110</f>
        <v>0</v>
      </c>
      <c r="J110" s="212">
        <f>'2.2 SK Sportuojantieji ir tr.'!E110</f>
        <v>0</v>
      </c>
      <c r="K110" s="328">
        <f t="shared" si="8"/>
        <v>0</v>
      </c>
      <c r="L110" s="212">
        <f>'2.2 SK Sportuojantieji ir tr.'!G110</f>
        <v>0</v>
      </c>
      <c r="M110" s="50">
        <f>'2.2 SK Sportuojantieji ir tr.'!H110+SUC1_Treneriai!C115</f>
        <v>0</v>
      </c>
      <c r="N110" s="212">
        <f>'2.2 SK Sportuojantieji ir tr.'!I110+SUC1_Treneriai!D115</f>
        <v>0</v>
      </c>
      <c r="O110" s="36">
        <f t="shared" si="9"/>
        <v>0</v>
      </c>
      <c r="P110" s="212">
        <f>'2.2 SK Sportuojantieji ir tr.'!K110+SUC1_Treneriai!F115</f>
        <v>0</v>
      </c>
      <c r="Q110" s="212">
        <f>'2.2 SK Sportuojantieji ir tr.'!L110+SUC1_Treneriai!G115</f>
        <v>0</v>
      </c>
      <c r="R110" s="212">
        <f>'2.2 SK Sportuojantieji ir tr.'!M110+SUC1_Treneriai!H115</f>
        <v>0</v>
      </c>
      <c r="S110" s="212">
        <f>'2.2 SK Sportuojantieji ir tr.'!N110+SUC1_Treneriai!I115</f>
        <v>0</v>
      </c>
      <c r="T110" s="212">
        <f>'2.2 SK Sportuojantieji ir tr.'!O110+SUC1_Treneriai!J115</f>
        <v>0</v>
      </c>
      <c r="U110" s="212">
        <f>'2.2 SK Sportuojantieji ir tr.'!P110+SUC1_Treneriai!K115</f>
        <v>0</v>
      </c>
      <c r="V110" s="212">
        <f>'2.2 SK Sportuojantieji ir tr.'!Q110+SUC1_Treneriai!L115</f>
        <v>0</v>
      </c>
      <c r="W110" s="212">
        <f>'2.2 SK Sportuojantieji ir tr.'!R110+SUC1_Treneriai!M115</f>
        <v>0</v>
      </c>
      <c r="X110" s="212">
        <f>'2.2 SK Sportuojantieji ir tr.'!S110+SUC1_Treneriai!N115</f>
        <v>0</v>
      </c>
      <c r="Y110" s="212">
        <f>'2.2 SK Sportuojantieji ir tr.'!T110+SUC1_Treneriai!O115</f>
        <v>0</v>
      </c>
      <c r="Z110" s="212">
        <f>'2.2 SK Sportuojantieji ir tr.'!U110+SUC1_Treneriai!P115</f>
        <v>0</v>
      </c>
      <c r="AA110" s="212">
        <f>'2.2 SK Sportuojantieji ir tr.'!V110+SUC1_Treneriai!Q115</f>
        <v>0</v>
      </c>
      <c r="AB110" s="212">
        <f>'2.2 SK Sportuojantieji ir tr.'!W110+SUC1_Treneriai!R115</f>
        <v>0</v>
      </c>
      <c r="AC110" s="212">
        <f>'2.2 SK Sportuojantieji ir tr.'!X110+SUC1_Treneriai!S115</f>
        <v>0</v>
      </c>
      <c r="AD110" s="212">
        <f>'2.2 SK Sportuojantieji ir tr.'!Y110+SUC1_Treneriai!T115</f>
        <v>0</v>
      </c>
      <c r="AE110" s="212">
        <f>'2.2 SK Sportuojantieji ir tr.'!Z110+SUC1_Treneriai!U115</f>
        <v>0</v>
      </c>
      <c r="AF110" s="212">
        <f>'2.2 SK Sportuojantieji ir tr.'!AA110+SUC1_Treneriai!V115</f>
        <v>0</v>
      </c>
      <c r="AG110" s="212">
        <f>'2.2 SK Sportuojantieji ir tr.'!AB110+SUC1_Treneriai!W115</f>
        <v>0</v>
      </c>
      <c r="AH110" s="212">
        <f>'2.2 SK Sportuojantieji ir tr.'!AC110+SUC1_Treneriai!X115</f>
        <v>0</v>
      </c>
      <c r="AI110" s="212">
        <f>'2.2 SK Sportuojantieji ir tr.'!AD110+SUC1_Treneriai!Y115</f>
        <v>0</v>
      </c>
      <c r="AJ110" s="212">
        <f>'2.2 SK Sportuojantieji ir tr.'!AE110+SUC1_Treneriai!Z115</f>
        <v>0</v>
      </c>
      <c r="AK110" s="212">
        <f>'2.2 SK Sportuojantieji ir tr.'!AF110+SUC1_Treneriai!AA115</f>
        <v>0</v>
      </c>
      <c r="AL110" s="212">
        <f>'2.2 SK Sportuojantieji ir tr.'!AG110+SUC1_Treneriai!AB115</f>
        <v>0</v>
      </c>
      <c r="AM110" s="212">
        <f>'2.2 SK Sportuojantieji ir tr.'!AH110+SUC1_Treneriai!AC115</f>
        <v>0</v>
      </c>
      <c r="AN110" s="212">
        <f>'2.2 SK Sportuojantieji ir tr.'!AI110+SUC1_Treneriai!AD115</f>
        <v>0</v>
      </c>
      <c r="AO110" s="212">
        <f>'2.2 SK Sportuojantieji ir tr.'!AJ110+SUC1_Treneriai!AE115</f>
        <v>0</v>
      </c>
      <c r="AP110" s="212">
        <f>'2.2 SK Sportuojantieji ir tr.'!AK110+SUC1_Treneriai!AF115</f>
        <v>0</v>
      </c>
      <c r="AR110" s="190" t="str">
        <f>IF(SUC1_Treneriai!C115&gt;M110,"Klaida! Negali būti mažiau trenerių negu SUC1 formoje","")</f>
        <v/>
      </c>
    </row>
    <row r="111" spans="1:44" ht="10.5" customHeight="1">
      <c r="A111" s="40" t="s">
        <v>468</v>
      </c>
      <c r="B111" s="231" t="s">
        <v>143</v>
      </c>
      <c r="C111" s="212">
        <f>'SUC1_B. duomenys'!C136</f>
        <v>0</v>
      </c>
      <c r="D111" s="212">
        <f>'SUC1_B. duomenys'!D136</f>
        <v>0</v>
      </c>
      <c r="E111" s="212">
        <f>'SUC1_B. duomenys'!E136</f>
        <v>0</v>
      </c>
      <c r="F111" s="328">
        <f t="shared" si="10"/>
        <v>0</v>
      </c>
      <c r="G111" s="212">
        <f>'SUC1_B. duomenys'!G136</f>
        <v>0</v>
      </c>
      <c r="H111" s="212">
        <f>'2.2 SK Sportuojantieji ir tr.'!C111</f>
        <v>0</v>
      </c>
      <c r="I111" s="212">
        <f>'2.2 SK Sportuojantieji ir tr.'!D111</f>
        <v>0</v>
      </c>
      <c r="J111" s="212">
        <f>'2.2 SK Sportuojantieji ir tr.'!E111</f>
        <v>0</v>
      </c>
      <c r="K111" s="328">
        <f t="shared" si="8"/>
        <v>0</v>
      </c>
      <c r="L111" s="212">
        <f>'2.2 SK Sportuojantieji ir tr.'!G111</f>
        <v>0</v>
      </c>
      <c r="M111" s="50">
        <f>'2.2 SK Sportuojantieji ir tr.'!H111+SUC1_Treneriai!C116</f>
        <v>0</v>
      </c>
      <c r="N111" s="212">
        <f>'2.2 SK Sportuojantieji ir tr.'!I111+SUC1_Treneriai!D116</f>
        <v>0</v>
      </c>
      <c r="O111" s="36">
        <f t="shared" si="9"/>
        <v>0</v>
      </c>
      <c r="P111" s="212">
        <f>'2.2 SK Sportuojantieji ir tr.'!K111+SUC1_Treneriai!F116</f>
        <v>0</v>
      </c>
      <c r="Q111" s="212">
        <f>'2.2 SK Sportuojantieji ir tr.'!L111+SUC1_Treneriai!G116</f>
        <v>0</v>
      </c>
      <c r="R111" s="212">
        <f>'2.2 SK Sportuojantieji ir tr.'!M111+SUC1_Treneriai!H116</f>
        <v>0</v>
      </c>
      <c r="S111" s="212">
        <f>'2.2 SK Sportuojantieji ir tr.'!N111+SUC1_Treneriai!I116</f>
        <v>0</v>
      </c>
      <c r="T111" s="212">
        <f>'2.2 SK Sportuojantieji ir tr.'!O111+SUC1_Treneriai!J116</f>
        <v>0</v>
      </c>
      <c r="U111" s="212">
        <f>'2.2 SK Sportuojantieji ir tr.'!P111+SUC1_Treneriai!K116</f>
        <v>0</v>
      </c>
      <c r="V111" s="212">
        <f>'2.2 SK Sportuojantieji ir tr.'!Q111+SUC1_Treneriai!L116</f>
        <v>0</v>
      </c>
      <c r="W111" s="212">
        <f>'2.2 SK Sportuojantieji ir tr.'!R111+SUC1_Treneriai!M116</f>
        <v>0</v>
      </c>
      <c r="X111" s="212">
        <f>'2.2 SK Sportuojantieji ir tr.'!S111+SUC1_Treneriai!N116</f>
        <v>0</v>
      </c>
      <c r="Y111" s="212">
        <f>'2.2 SK Sportuojantieji ir tr.'!T111+SUC1_Treneriai!O116</f>
        <v>0</v>
      </c>
      <c r="Z111" s="212">
        <f>'2.2 SK Sportuojantieji ir tr.'!U111+SUC1_Treneriai!P116</f>
        <v>0</v>
      </c>
      <c r="AA111" s="212">
        <f>'2.2 SK Sportuojantieji ir tr.'!V111+SUC1_Treneriai!Q116</f>
        <v>0</v>
      </c>
      <c r="AB111" s="212">
        <f>'2.2 SK Sportuojantieji ir tr.'!W111+SUC1_Treneriai!R116</f>
        <v>0</v>
      </c>
      <c r="AC111" s="212">
        <f>'2.2 SK Sportuojantieji ir tr.'!X111+SUC1_Treneriai!S116</f>
        <v>0</v>
      </c>
      <c r="AD111" s="212">
        <f>'2.2 SK Sportuojantieji ir tr.'!Y111+SUC1_Treneriai!T116</f>
        <v>0</v>
      </c>
      <c r="AE111" s="212">
        <f>'2.2 SK Sportuojantieji ir tr.'!Z111+SUC1_Treneriai!U116</f>
        <v>0</v>
      </c>
      <c r="AF111" s="212">
        <f>'2.2 SK Sportuojantieji ir tr.'!AA111+SUC1_Treneriai!V116</f>
        <v>0</v>
      </c>
      <c r="AG111" s="212">
        <f>'2.2 SK Sportuojantieji ir tr.'!AB111+SUC1_Treneriai!W116</f>
        <v>0</v>
      </c>
      <c r="AH111" s="212">
        <f>'2.2 SK Sportuojantieji ir tr.'!AC111+SUC1_Treneriai!X116</f>
        <v>0</v>
      </c>
      <c r="AI111" s="212">
        <f>'2.2 SK Sportuojantieji ir tr.'!AD111+SUC1_Treneriai!Y116</f>
        <v>0</v>
      </c>
      <c r="AJ111" s="212">
        <f>'2.2 SK Sportuojantieji ir tr.'!AE111+SUC1_Treneriai!Z116</f>
        <v>0</v>
      </c>
      <c r="AK111" s="212">
        <f>'2.2 SK Sportuojantieji ir tr.'!AF111+SUC1_Treneriai!AA116</f>
        <v>0</v>
      </c>
      <c r="AL111" s="212">
        <f>'2.2 SK Sportuojantieji ir tr.'!AG111+SUC1_Treneriai!AB116</f>
        <v>0</v>
      </c>
      <c r="AM111" s="212">
        <f>'2.2 SK Sportuojantieji ir tr.'!AH111+SUC1_Treneriai!AC116</f>
        <v>0</v>
      </c>
      <c r="AN111" s="212">
        <f>'2.2 SK Sportuojantieji ir tr.'!AI111+SUC1_Treneriai!AD116</f>
        <v>0</v>
      </c>
      <c r="AO111" s="212">
        <f>'2.2 SK Sportuojantieji ir tr.'!AJ111+SUC1_Treneriai!AE116</f>
        <v>0</v>
      </c>
      <c r="AP111" s="212">
        <f>'2.2 SK Sportuojantieji ir tr.'!AK111+SUC1_Treneriai!AF116</f>
        <v>0</v>
      </c>
      <c r="AR111" s="190" t="str">
        <f>IF(SUC1_Treneriai!C116&gt;M111,"Klaida! Negali būti mažiau trenerių negu SUC1 formoje","")</f>
        <v/>
      </c>
    </row>
    <row r="112" spans="1:44" ht="10.5" customHeight="1">
      <c r="A112" s="40" t="s">
        <v>469</v>
      </c>
      <c r="B112" s="231" t="s">
        <v>144</v>
      </c>
      <c r="C112" s="212">
        <f>'SUC1_B. duomenys'!C137</f>
        <v>0</v>
      </c>
      <c r="D112" s="212">
        <f>'SUC1_B. duomenys'!D137</f>
        <v>0</v>
      </c>
      <c r="E112" s="212">
        <f>'SUC1_B. duomenys'!E137</f>
        <v>0</v>
      </c>
      <c r="F112" s="328">
        <f t="shared" si="10"/>
        <v>0</v>
      </c>
      <c r="G112" s="212">
        <f>'SUC1_B. duomenys'!G137</f>
        <v>0</v>
      </c>
      <c r="H112" s="212">
        <f>'2.2 SK Sportuojantieji ir tr.'!C112</f>
        <v>0</v>
      </c>
      <c r="I112" s="212">
        <f>'2.2 SK Sportuojantieji ir tr.'!D112</f>
        <v>0</v>
      </c>
      <c r="J112" s="212">
        <f>'2.2 SK Sportuojantieji ir tr.'!E112</f>
        <v>0</v>
      </c>
      <c r="K112" s="328">
        <f t="shared" si="8"/>
        <v>0</v>
      </c>
      <c r="L112" s="212">
        <f>'2.2 SK Sportuojantieji ir tr.'!G112</f>
        <v>0</v>
      </c>
      <c r="M112" s="50">
        <f>'2.2 SK Sportuojantieji ir tr.'!H112+SUC1_Treneriai!C117</f>
        <v>0</v>
      </c>
      <c r="N112" s="212">
        <f>'2.2 SK Sportuojantieji ir tr.'!I112+SUC1_Treneriai!D117</f>
        <v>0</v>
      </c>
      <c r="O112" s="36">
        <f t="shared" si="9"/>
        <v>0</v>
      </c>
      <c r="P112" s="212">
        <f>'2.2 SK Sportuojantieji ir tr.'!K112+SUC1_Treneriai!F117</f>
        <v>0</v>
      </c>
      <c r="Q112" s="212">
        <f>'2.2 SK Sportuojantieji ir tr.'!L112+SUC1_Treneriai!G117</f>
        <v>0</v>
      </c>
      <c r="R112" s="212">
        <f>'2.2 SK Sportuojantieji ir tr.'!M112+SUC1_Treneriai!H117</f>
        <v>0</v>
      </c>
      <c r="S112" s="212">
        <f>'2.2 SK Sportuojantieji ir tr.'!N112+SUC1_Treneriai!I117</f>
        <v>0</v>
      </c>
      <c r="T112" s="212">
        <f>'2.2 SK Sportuojantieji ir tr.'!O112+SUC1_Treneriai!J117</f>
        <v>0</v>
      </c>
      <c r="U112" s="212">
        <f>'2.2 SK Sportuojantieji ir tr.'!P112+SUC1_Treneriai!K117</f>
        <v>0</v>
      </c>
      <c r="V112" s="212">
        <f>'2.2 SK Sportuojantieji ir tr.'!Q112+SUC1_Treneriai!L117</f>
        <v>0</v>
      </c>
      <c r="W112" s="212">
        <f>'2.2 SK Sportuojantieji ir tr.'!R112+SUC1_Treneriai!M117</f>
        <v>0</v>
      </c>
      <c r="X112" s="212">
        <f>'2.2 SK Sportuojantieji ir tr.'!S112+SUC1_Treneriai!N117</f>
        <v>0</v>
      </c>
      <c r="Y112" s="212">
        <f>'2.2 SK Sportuojantieji ir tr.'!T112+SUC1_Treneriai!O117</f>
        <v>0</v>
      </c>
      <c r="Z112" s="212">
        <f>'2.2 SK Sportuojantieji ir tr.'!U112+SUC1_Treneriai!P117</f>
        <v>0</v>
      </c>
      <c r="AA112" s="212">
        <f>'2.2 SK Sportuojantieji ir tr.'!V112+SUC1_Treneriai!Q117</f>
        <v>0</v>
      </c>
      <c r="AB112" s="212">
        <f>'2.2 SK Sportuojantieji ir tr.'!W112+SUC1_Treneriai!R117</f>
        <v>0</v>
      </c>
      <c r="AC112" s="212">
        <f>'2.2 SK Sportuojantieji ir tr.'!X112+SUC1_Treneriai!S117</f>
        <v>0</v>
      </c>
      <c r="AD112" s="212">
        <f>'2.2 SK Sportuojantieji ir tr.'!Y112+SUC1_Treneriai!T117</f>
        <v>0</v>
      </c>
      <c r="AE112" s="212">
        <f>'2.2 SK Sportuojantieji ir tr.'!Z112+SUC1_Treneriai!U117</f>
        <v>0</v>
      </c>
      <c r="AF112" s="212">
        <f>'2.2 SK Sportuojantieji ir tr.'!AA112+SUC1_Treneriai!V117</f>
        <v>0</v>
      </c>
      <c r="AG112" s="212">
        <f>'2.2 SK Sportuojantieji ir tr.'!AB112+SUC1_Treneriai!W117</f>
        <v>0</v>
      </c>
      <c r="AH112" s="212">
        <f>'2.2 SK Sportuojantieji ir tr.'!AC112+SUC1_Treneriai!X117</f>
        <v>0</v>
      </c>
      <c r="AI112" s="212">
        <f>'2.2 SK Sportuojantieji ir tr.'!AD112+SUC1_Treneriai!Y117</f>
        <v>0</v>
      </c>
      <c r="AJ112" s="212">
        <f>'2.2 SK Sportuojantieji ir tr.'!AE112+SUC1_Treneriai!Z117</f>
        <v>0</v>
      </c>
      <c r="AK112" s="212">
        <f>'2.2 SK Sportuojantieji ir tr.'!AF112+SUC1_Treneriai!AA117</f>
        <v>0</v>
      </c>
      <c r="AL112" s="212">
        <f>'2.2 SK Sportuojantieji ir tr.'!AG112+SUC1_Treneriai!AB117</f>
        <v>0</v>
      </c>
      <c r="AM112" s="212">
        <f>'2.2 SK Sportuojantieji ir tr.'!AH112+SUC1_Treneriai!AC117</f>
        <v>0</v>
      </c>
      <c r="AN112" s="212">
        <f>'2.2 SK Sportuojantieji ir tr.'!AI112+SUC1_Treneriai!AD117</f>
        <v>0</v>
      </c>
      <c r="AO112" s="212">
        <f>'2.2 SK Sportuojantieji ir tr.'!AJ112+SUC1_Treneriai!AE117</f>
        <v>0</v>
      </c>
      <c r="AP112" s="212">
        <f>'2.2 SK Sportuojantieji ir tr.'!AK112+SUC1_Treneriai!AF117</f>
        <v>0</v>
      </c>
      <c r="AR112" s="190" t="str">
        <f>IF(SUC1_Treneriai!C117&gt;M112,"Klaida! Negali būti mažiau trenerių negu SUC1 formoje","")</f>
        <v/>
      </c>
    </row>
    <row r="113" spans="1:44" ht="10.5" customHeight="1">
      <c r="A113" s="40" t="s">
        <v>470</v>
      </c>
      <c r="B113" s="231" t="s">
        <v>145</v>
      </c>
      <c r="C113" s="212">
        <f>'SUC1_B. duomenys'!C138</f>
        <v>0</v>
      </c>
      <c r="D113" s="212">
        <f>'SUC1_B. duomenys'!D138</f>
        <v>0</v>
      </c>
      <c r="E113" s="212">
        <f>'SUC1_B. duomenys'!E138</f>
        <v>0</v>
      </c>
      <c r="F113" s="328">
        <f t="shared" si="10"/>
        <v>0</v>
      </c>
      <c r="G113" s="212">
        <f>'SUC1_B. duomenys'!G138</f>
        <v>0</v>
      </c>
      <c r="H113" s="212">
        <f>'2.2 SK Sportuojantieji ir tr.'!C113</f>
        <v>0</v>
      </c>
      <c r="I113" s="212">
        <f>'2.2 SK Sportuojantieji ir tr.'!D113</f>
        <v>0</v>
      </c>
      <c r="J113" s="212">
        <f>'2.2 SK Sportuojantieji ir tr.'!E113</f>
        <v>0</v>
      </c>
      <c r="K113" s="328">
        <f t="shared" si="8"/>
        <v>0</v>
      </c>
      <c r="L113" s="212">
        <f>'2.2 SK Sportuojantieji ir tr.'!G113</f>
        <v>0</v>
      </c>
      <c r="M113" s="50">
        <f>'2.2 SK Sportuojantieji ir tr.'!H113+SUC1_Treneriai!C118</f>
        <v>0</v>
      </c>
      <c r="N113" s="212">
        <f>'2.2 SK Sportuojantieji ir tr.'!I113+SUC1_Treneriai!D118</f>
        <v>0</v>
      </c>
      <c r="O113" s="36">
        <f t="shared" si="9"/>
        <v>0</v>
      </c>
      <c r="P113" s="212">
        <f>'2.2 SK Sportuojantieji ir tr.'!K113+SUC1_Treneriai!F118</f>
        <v>0</v>
      </c>
      <c r="Q113" s="212">
        <f>'2.2 SK Sportuojantieji ir tr.'!L113+SUC1_Treneriai!G118</f>
        <v>0</v>
      </c>
      <c r="R113" s="212">
        <f>'2.2 SK Sportuojantieji ir tr.'!M113+SUC1_Treneriai!H118</f>
        <v>0</v>
      </c>
      <c r="S113" s="212">
        <f>'2.2 SK Sportuojantieji ir tr.'!N113+SUC1_Treneriai!I118</f>
        <v>0</v>
      </c>
      <c r="T113" s="212">
        <f>'2.2 SK Sportuojantieji ir tr.'!O113+SUC1_Treneriai!J118</f>
        <v>0</v>
      </c>
      <c r="U113" s="212">
        <f>'2.2 SK Sportuojantieji ir tr.'!P113+SUC1_Treneriai!K118</f>
        <v>0</v>
      </c>
      <c r="V113" s="212">
        <f>'2.2 SK Sportuojantieji ir tr.'!Q113+SUC1_Treneriai!L118</f>
        <v>0</v>
      </c>
      <c r="W113" s="212">
        <f>'2.2 SK Sportuojantieji ir tr.'!R113+SUC1_Treneriai!M118</f>
        <v>0</v>
      </c>
      <c r="X113" s="212">
        <f>'2.2 SK Sportuojantieji ir tr.'!S113+SUC1_Treneriai!N118</f>
        <v>0</v>
      </c>
      <c r="Y113" s="212">
        <f>'2.2 SK Sportuojantieji ir tr.'!T113+SUC1_Treneriai!O118</f>
        <v>0</v>
      </c>
      <c r="Z113" s="212">
        <f>'2.2 SK Sportuojantieji ir tr.'!U113+SUC1_Treneriai!P118</f>
        <v>0</v>
      </c>
      <c r="AA113" s="212">
        <f>'2.2 SK Sportuojantieji ir tr.'!V113+SUC1_Treneriai!Q118</f>
        <v>0</v>
      </c>
      <c r="AB113" s="212">
        <f>'2.2 SK Sportuojantieji ir tr.'!W113+SUC1_Treneriai!R118</f>
        <v>0</v>
      </c>
      <c r="AC113" s="212">
        <f>'2.2 SK Sportuojantieji ir tr.'!X113+SUC1_Treneriai!S118</f>
        <v>0</v>
      </c>
      <c r="AD113" s="212">
        <f>'2.2 SK Sportuojantieji ir tr.'!Y113+SUC1_Treneriai!T118</f>
        <v>0</v>
      </c>
      <c r="AE113" s="212">
        <f>'2.2 SK Sportuojantieji ir tr.'!Z113+SUC1_Treneriai!U118</f>
        <v>0</v>
      </c>
      <c r="AF113" s="212">
        <f>'2.2 SK Sportuojantieji ir tr.'!AA113+SUC1_Treneriai!V118</f>
        <v>0</v>
      </c>
      <c r="AG113" s="212">
        <f>'2.2 SK Sportuojantieji ir tr.'!AB113+SUC1_Treneriai!W118</f>
        <v>0</v>
      </c>
      <c r="AH113" s="212">
        <f>'2.2 SK Sportuojantieji ir tr.'!AC113+SUC1_Treneriai!X118</f>
        <v>0</v>
      </c>
      <c r="AI113" s="212">
        <f>'2.2 SK Sportuojantieji ir tr.'!AD113+SUC1_Treneriai!Y118</f>
        <v>0</v>
      </c>
      <c r="AJ113" s="212">
        <f>'2.2 SK Sportuojantieji ir tr.'!AE113+SUC1_Treneriai!Z118</f>
        <v>0</v>
      </c>
      <c r="AK113" s="212">
        <f>'2.2 SK Sportuojantieji ir tr.'!AF113+SUC1_Treneriai!AA118</f>
        <v>0</v>
      </c>
      <c r="AL113" s="212">
        <f>'2.2 SK Sportuojantieji ir tr.'!AG113+SUC1_Treneriai!AB118</f>
        <v>0</v>
      </c>
      <c r="AM113" s="212">
        <f>'2.2 SK Sportuojantieji ir tr.'!AH113+SUC1_Treneriai!AC118</f>
        <v>0</v>
      </c>
      <c r="AN113" s="212">
        <f>'2.2 SK Sportuojantieji ir tr.'!AI113+SUC1_Treneriai!AD118</f>
        <v>0</v>
      </c>
      <c r="AO113" s="212">
        <f>'2.2 SK Sportuojantieji ir tr.'!AJ113+SUC1_Treneriai!AE118</f>
        <v>0</v>
      </c>
      <c r="AP113" s="212">
        <f>'2.2 SK Sportuojantieji ir tr.'!AK113+SUC1_Treneriai!AF118</f>
        <v>0</v>
      </c>
      <c r="AR113" s="190" t="str">
        <f>IF(SUC1_Treneriai!C118&gt;M113,"Klaida! Negali būti mažiau trenerių negu SUC1 formoje","")</f>
        <v/>
      </c>
    </row>
    <row r="114" spans="1:44" ht="10.5" customHeight="1">
      <c r="A114" s="40" t="s">
        <v>471</v>
      </c>
      <c r="B114" s="231" t="s">
        <v>146</v>
      </c>
      <c r="C114" s="212">
        <f>'SUC1_B. duomenys'!C139</f>
        <v>0</v>
      </c>
      <c r="D114" s="212">
        <f>'SUC1_B. duomenys'!D139</f>
        <v>0</v>
      </c>
      <c r="E114" s="212">
        <f>'SUC1_B. duomenys'!E139</f>
        <v>0</v>
      </c>
      <c r="F114" s="328">
        <f t="shared" ref="F114:F118" si="11">SUM(C114:E114)</f>
        <v>0</v>
      </c>
      <c r="G114" s="212">
        <f>'SUC1_B. duomenys'!G139</f>
        <v>0</v>
      </c>
      <c r="H114" s="212">
        <f>'2.2 SK Sportuojantieji ir tr.'!C114</f>
        <v>33</v>
      </c>
      <c r="I114" s="212">
        <f>'2.2 SK Sportuojantieji ir tr.'!D114</f>
        <v>0</v>
      </c>
      <c r="J114" s="212">
        <f>'2.2 SK Sportuojantieji ir tr.'!E114</f>
        <v>0</v>
      </c>
      <c r="K114" s="328">
        <f t="shared" ref="K114:K118" si="12">SUM(H114:J114)</f>
        <v>33</v>
      </c>
      <c r="L114" s="212">
        <f>'2.2 SK Sportuojantieji ir tr.'!G114</f>
        <v>9</v>
      </c>
      <c r="M114" s="50">
        <f>'2.2 SK Sportuojantieji ir tr.'!H114+SUC1_Treneriai!C119</f>
        <v>0</v>
      </c>
      <c r="N114" s="212">
        <f>'2.2 SK Sportuojantieji ir tr.'!I114+SUC1_Treneriai!D119</f>
        <v>0</v>
      </c>
      <c r="O114" s="36">
        <f t="shared" ref="O114:O118" si="13">M114-(P114+Q114+R114+S114+T114+U114)</f>
        <v>0</v>
      </c>
      <c r="P114" s="212">
        <f>'2.2 SK Sportuojantieji ir tr.'!K114+SUC1_Treneriai!F119</f>
        <v>0</v>
      </c>
      <c r="Q114" s="212">
        <f>'2.2 SK Sportuojantieji ir tr.'!L114+SUC1_Treneriai!G119</f>
        <v>0</v>
      </c>
      <c r="R114" s="212">
        <f>'2.2 SK Sportuojantieji ir tr.'!M114+SUC1_Treneriai!H119</f>
        <v>0</v>
      </c>
      <c r="S114" s="212">
        <f>'2.2 SK Sportuojantieji ir tr.'!N114+SUC1_Treneriai!I119</f>
        <v>0</v>
      </c>
      <c r="T114" s="212">
        <f>'2.2 SK Sportuojantieji ir tr.'!O114+SUC1_Treneriai!J119</f>
        <v>0</v>
      </c>
      <c r="U114" s="212">
        <f>'2.2 SK Sportuojantieji ir tr.'!P114+SUC1_Treneriai!K119</f>
        <v>0</v>
      </c>
      <c r="V114" s="212">
        <f>'2.2 SK Sportuojantieji ir tr.'!Q114+SUC1_Treneriai!L119</f>
        <v>0</v>
      </c>
      <c r="W114" s="212">
        <f>'2.2 SK Sportuojantieji ir tr.'!R114+SUC1_Treneriai!M119</f>
        <v>0</v>
      </c>
      <c r="X114" s="212">
        <f>'2.2 SK Sportuojantieji ir tr.'!S114+SUC1_Treneriai!N119</f>
        <v>0</v>
      </c>
      <c r="Y114" s="212">
        <f>'2.2 SK Sportuojantieji ir tr.'!T114+SUC1_Treneriai!O119</f>
        <v>0</v>
      </c>
      <c r="Z114" s="212">
        <f>'2.2 SK Sportuojantieji ir tr.'!U114+SUC1_Treneriai!P119</f>
        <v>0</v>
      </c>
      <c r="AA114" s="212">
        <f>'2.2 SK Sportuojantieji ir tr.'!V114+SUC1_Treneriai!Q119</f>
        <v>0</v>
      </c>
      <c r="AB114" s="212">
        <f>'2.2 SK Sportuojantieji ir tr.'!W114+SUC1_Treneriai!R119</f>
        <v>0</v>
      </c>
      <c r="AC114" s="212">
        <f>'2.2 SK Sportuojantieji ir tr.'!X114+SUC1_Treneriai!S119</f>
        <v>0</v>
      </c>
      <c r="AD114" s="212">
        <f>'2.2 SK Sportuojantieji ir tr.'!Y114+SUC1_Treneriai!T119</f>
        <v>0</v>
      </c>
      <c r="AE114" s="212">
        <f>'2.2 SK Sportuojantieji ir tr.'!Z114+SUC1_Treneriai!U119</f>
        <v>0</v>
      </c>
      <c r="AF114" s="212">
        <f>'2.2 SK Sportuojantieji ir tr.'!AA114+SUC1_Treneriai!V119</f>
        <v>0</v>
      </c>
      <c r="AG114" s="212">
        <f>'2.2 SK Sportuojantieji ir tr.'!AB114+SUC1_Treneriai!W119</f>
        <v>0</v>
      </c>
      <c r="AH114" s="212">
        <f>'2.2 SK Sportuojantieji ir tr.'!AC114+SUC1_Treneriai!X119</f>
        <v>0</v>
      </c>
      <c r="AI114" s="212">
        <f>'2.2 SK Sportuojantieji ir tr.'!AD114+SUC1_Treneriai!Y119</f>
        <v>0</v>
      </c>
      <c r="AJ114" s="212">
        <f>'2.2 SK Sportuojantieji ir tr.'!AE114+SUC1_Treneriai!Z119</f>
        <v>0</v>
      </c>
      <c r="AK114" s="212">
        <f>'2.2 SK Sportuojantieji ir tr.'!AF114+SUC1_Treneriai!AA119</f>
        <v>0</v>
      </c>
      <c r="AL114" s="212">
        <f>'2.2 SK Sportuojantieji ir tr.'!AG114+SUC1_Treneriai!AB119</f>
        <v>0</v>
      </c>
      <c r="AM114" s="212">
        <f>'2.2 SK Sportuojantieji ir tr.'!AH114+SUC1_Treneriai!AC119</f>
        <v>0</v>
      </c>
      <c r="AN114" s="212">
        <f>'2.2 SK Sportuojantieji ir tr.'!AI114+SUC1_Treneriai!AD119</f>
        <v>0</v>
      </c>
      <c r="AO114" s="212">
        <f>'2.2 SK Sportuojantieji ir tr.'!AJ114+SUC1_Treneriai!AE119</f>
        <v>0</v>
      </c>
      <c r="AP114" s="212">
        <f>'2.2 SK Sportuojantieji ir tr.'!AK114+SUC1_Treneriai!AF119</f>
        <v>0</v>
      </c>
      <c r="AR114" s="190" t="str">
        <f>IF(SUC1_Treneriai!C123&gt;M114,"Klaida! Negali būti mažiau trenerių negu SUC1 formoje","")</f>
        <v/>
      </c>
    </row>
    <row r="115" spans="1:44" ht="10.5" customHeight="1">
      <c r="A115" s="40" t="s">
        <v>472</v>
      </c>
      <c r="B115" s="231" t="s">
        <v>147</v>
      </c>
      <c r="C115" s="212">
        <f>'SUC1_B. duomenys'!C140</f>
        <v>0</v>
      </c>
      <c r="D115" s="212">
        <f>'SUC1_B. duomenys'!D140</f>
        <v>0</v>
      </c>
      <c r="E115" s="212">
        <f>'SUC1_B. duomenys'!E140</f>
        <v>0</v>
      </c>
      <c r="F115" s="328">
        <f t="shared" si="11"/>
        <v>0</v>
      </c>
      <c r="G115" s="212">
        <f>'SUC1_B. duomenys'!G140</f>
        <v>0</v>
      </c>
      <c r="H115" s="212">
        <f>'2.2 SK Sportuojantieji ir tr.'!C115</f>
        <v>0</v>
      </c>
      <c r="I115" s="212">
        <f>'2.2 SK Sportuojantieji ir tr.'!D115</f>
        <v>0</v>
      </c>
      <c r="J115" s="212">
        <f>'2.2 SK Sportuojantieji ir tr.'!E115</f>
        <v>0</v>
      </c>
      <c r="K115" s="328">
        <f t="shared" si="12"/>
        <v>0</v>
      </c>
      <c r="L115" s="212">
        <f>'2.2 SK Sportuojantieji ir tr.'!G115</f>
        <v>0</v>
      </c>
      <c r="M115" s="50">
        <f>'2.2 SK Sportuojantieji ir tr.'!H115+SUC1_Treneriai!C120</f>
        <v>0</v>
      </c>
      <c r="N115" s="212">
        <f>'2.2 SK Sportuojantieji ir tr.'!I115+SUC1_Treneriai!D120</f>
        <v>0</v>
      </c>
      <c r="O115" s="36">
        <f t="shared" si="13"/>
        <v>0</v>
      </c>
      <c r="P115" s="212">
        <f>'2.2 SK Sportuojantieji ir tr.'!K115+SUC1_Treneriai!F120</f>
        <v>0</v>
      </c>
      <c r="Q115" s="212">
        <f>'2.2 SK Sportuojantieji ir tr.'!L115+SUC1_Treneriai!G120</f>
        <v>0</v>
      </c>
      <c r="R115" s="212">
        <f>'2.2 SK Sportuojantieji ir tr.'!M115+SUC1_Treneriai!H120</f>
        <v>0</v>
      </c>
      <c r="S115" s="212">
        <f>'2.2 SK Sportuojantieji ir tr.'!N115+SUC1_Treneriai!I120</f>
        <v>0</v>
      </c>
      <c r="T115" s="212">
        <f>'2.2 SK Sportuojantieji ir tr.'!O115+SUC1_Treneriai!J120</f>
        <v>0</v>
      </c>
      <c r="U115" s="212">
        <f>'2.2 SK Sportuojantieji ir tr.'!P115+SUC1_Treneriai!K120</f>
        <v>0</v>
      </c>
      <c r="V115" s="212">
        <f>'2.2 SK Sportuojantieji ir tr.'!Q115+SUC1_Treneriai!L120</f>
        <v>0</v>
      </c>
      <c r="W115" s="212">
        <f>'2.2 SK Sportuojantieji ir tr.'!R115+SUC1_Treneriai!M120</f>
        <v>0</v>
      </c>
      <c r="X115" s="212">
        <f>'2.2 SK Sportuojantieji ir tr.'!S115+SUC1_Treneriai!N120</f>
        <v>0</v>
      </c>
      <c r="Y115" s="212">
        <f>'2.2 SK Sportuojantieji ir tr.'!T115+SUC1_Treneriai!O120</f>
        <v>0</v>
      </c>
      <c r="Z115" s="212">
        <f>'2.2 SK Sportuojantieji ir tr.'!U115+SUC1_Treneriai!P120</f>
        <v>0</v>
      </c>
      <c r="AA115" s="212">
        <f>'2.2 SK Sportuojantieji ir tr.'!V115+SUC1_Treneriai!Q120</f>
        <v>0</v>
      </c>
      <c r="AB115" s="212">
        <f>'2.2 SK Sportuojantieji ir tr.'!W115+SUC1_Treneriai!R120</f>
        <v>0</v>
      </c>
      <c r="AC115" s="212">
        <f>'2.2 SK Sportuojantieji ir tr.'!X115+SUC1_Treneriai!S120</f>
        <v>0</v>
      </c>
      <c r="AD115" s="212">
        <f>'2.2 SK Sportuojantieji ir tr.'!Y115+SUC1_Treneriai!T120</f>
        <v>0</v>
      </c>
      <c r="AE115" s="212">
        <f>'2.2 SK Sportuojantieji ir tr.'!Z115+SUC1_Treneriai!U120</f>
        <v>0</v>
      </c>
      <c r="AF115" s="212">
        <f>'2.2 SK Sportuojantieji ir tr.'!AA115+SUC1_Treneriai!V120</f>
        <v>0</v>
      </c>
      <c r="AG115" s="212">
        <f>'2.2 SK Sportuojantieji ir tr.'!AB115+SUC1_Treneriai!W120</f>
        <v>0</v>
      </c>
      <c r="AH115" s="212">
        <f>'2.2 SK Sportuojantieji ir tr.'!AC115+SUC1_Treneriai!X120</f>
        <v>0</v>
      </c>
      <c r="AI115" s="212">
        <f>'2.2 SK Sportuojantieji ir tr.'!AD115+SUC1_Treneriai!Y120</f>
        <v>0</v>
      </c>
      <c r="AJ115" s="212">
        <f>'2.2 SK Sportuojantieji ir tr.'!AE115+SUC1_Treneriai!Z120</f>
        <v>0</v>
      </c>
      <c r="AK115" s="212">
        <f>'2.2 SK Sportuojantieji ir tr.'!AF115+SUC1_Treneriai!AA120</f>
        <v>0</v>
      </c>
      <c r="AL115" s="212">
        <f>'2.2 SK Sportuojantieji ir tr.'!AG115+SUC1_Treneriai!AB120</f>
        <v>0</v>
      </c>
      <c r="AM115" s="212">
        <f>'2.2 SK Sportuojantieji ir tr.'!AH115+SUC1_Treneriai!AC120</f>
        <v>0</v>
      </c>
      <c r="AN115" s="212">
        <f>'2.2 SK Sportuojantieji ir tr.'!AI115+SUC1_Treneriai!AD120</f>
        <v>0</v>
      </c>
      <c r="AO115" s="212">
        <f>'2.2 SK Sportuojantieji ir tr.'!AJ115+SUC1_Treneriai!AE120</f>
        <v>0</v>
      </c>
      <c r="AP115" s="212">
        <f>'2.2 SK Sportuojantieji ir tr.'!AK115+SUC1_Treneriai!AF120</f>
        <v>0</v>
      </c>
      <c r="AR115" s="190" t="str">
        <f>IF(SUC1_Treneriai!C124&gt;M115,"Klaida! Negali būti mažiau trenerių negu SUC1 formoje","")</f>
        <v>Klaida! Negali būti mažiau trenerių negu SUC1 formoje</v>
      </c>
    </row>
    <row r="116" spans="1:44" ht="10.5" customHeight="1">
      <c r="A116" s="40" t="s">
        <v>473</v>
      </c>
      <c r="B116" s="231" t="s">
        <v>148</v>
      </c>
      <c r="C116" s="212">
        <f>'SUC1_B. duomenys'!C141</f>
        <v>0</v>
      </c>
      <c r="D116" s="212">
        <f>'SUC1_B. duomenys'!D141</f>
        <v>0</v>
      </c>
      <c r="E116" s="212">
        <f>'SUC1_B. duomenys'!E141</f>
        <v>0</v>
      </c>
      <c r="F116" s="328">
        <f t="shared" si="11"/>
        <v>0</v>
      </c>
      <c r="G116" s="212">
        <f>'SUC1_B. duomenys'!G141</f>
        <v>0</v>
      </c>
      <c r="H116" s="212">
        <f>'2.2 SK Sportuojantieji ir tr.'!C116</f>
        <v>0</v>
      </c>
      <c r="I116" s="212">
        <f>'2.2 SK Sportuojantieji ir tr.'!D116</f>
        <v>0</v>
      </c>
      <c r="J116" s="212">
        <f>'2.2 SK Sportuojantieji ir tr.'!E116</f>
        <v>0</v>
      </c>
      <c r="K116" s="328">
        <f t="shared" si="12"/>
        <v>0</v>
      </c>
      <c r="L116" s="212">
        <f>'2.2 SK Sportuojantieji ir tr.'!G116</f>
        <v>0</v>
      </c>
      <c r="M116" s="50">
        <f>'2.2 SK Sportuojantieji ir tr.'!H116+SUC1_Treneriai!C121</f>
        <v>0</v>
      </c>
      <c r="N116" s="212">
        <f>'2.2 SK Sportuojantieji ir tr.'!I116+SUC1_Treneriai!D121</f>
        <v>0</v>
      </c>
      <c r="O116" s="36">
        <f t="shared" si="13"/>
        <v>0</v>
      </c>
      <c r="P116" s="212">
        <f>'2.2 SK Sportuojantieji ir tr.'!K116+SUC1_Treneriai!F121</f>
        <v>0</v>
      </c>
      <c r="Q116" s="212">
        <f>'2.2 SK Sportuojantieji ir tr.'!L116+SUC1_Treneriai!G121</f>
        <v>0</v>
      </c>
      <c r="R116" s="212">
        <f>'2.2 SK Sportuojantieji ir tr.'!M116+SUC1_Treneriai!H121</f>
        <v>0</v>
      </c>
      <c r="S116" s="212">
        <f>'2.2 SK Sportuojantieji ir tr.'!N116+SUC1_Treneriai!I121</f>
        <v>0</v>
      </c>
      <c r="T116" s="212">
        <f>'2.2 SK Sportuojantieji ir tr.'!O116+SUC1_Treneriai!J121</f>
        <v>0</v>
      </c>
      <c r="U116" s="212">
        <f>'2.2 SK Sportuojantieji ir tr.'!P116+SUC1_Treneriai!K121</f>
        <v>0</v>
      </c>
      <c r="V116" s="212">
        <f>'2.2 SK Sportuojantieji ir tr.'!Q116+SUC1_Treneriai!L121</f>
        <v>0</v>
      </c>
      <c r="W116" s="212">
        <f>'2.2 SK Sportuojantieji ir tr.'!R116+SUC1_Treneriai!M121</f>
        <v>0</v>
      </c>
      <c r="X116" s="212">
        <f>'2.2 SK Sportuojantieji ir tr.'!S116+SUC1_Treneriai!N121</f>
        <v>0</v>
      </c>
      <c r="Y116" s="212">
        <f>'2.2 SK Sportuojantieji ir tr.'!T116+SUC1_Treneriai!O121</f>
        <v>0</v>
      </c>
      <c r="Z116" s="212">
        <f>'2.2 SK Sportuojantieji ir tr.'!U116+SUC1_Treneriai!P121</f>
        <v>0</v>
      </c>
      <c r="AA116" s="212">
        <f>'2.2 SK Sportuojantieji ir tr.'!V116+SUC1_Treneriai!Q121</f>
        <v>0</v>
      </c>
      <c r="AB116" s="212">
        <f>'2.2 SK Sportuojantieji ir tr.'!W116+SUC1_Treneriai!R121</f>
        <v>0</v>
      </c>
      <c r="AC116" s="212">
        <f>'2.2 SK Sportuojantieji ir tr.'!X116+SUC1_Treneriai!S121</f>
        <v>0</v>
      </c>
      <c r="AD116" s="212">
        <f>'2.2 SK Sportuojantieji ir tr.'!Y116+SUC1_Treneriai!T121</f>
        <v>0</v>
      </c>
      <c r="AE116" s="212">
        <f>'2.2 SK Sportuojantieji ir tr.'!Z116+SUC1_Treneriai!U121</f>
        <v>0</v>
      </c>
      <c r="AF116" s="212">
        <f>'2.2 SK Sportuojantieji ir tr.'!AA116+SUC1_Treneriai!V121</f>
        <v>0</v>
      </c>
      <c r="AG116" s="212">
        <f>'2.2 SK Sportuojantieji ir tr.'!AB116+SUC1_Treneriai!W121</f>
        <v>0</v>
      </c>
      <c r="AH116" s="212">
        <f>'2.2 SK Sportuojantieji ir tr.'!AC116+SUC1_Treneriai!X121</f>
        <v>0</v>
      </c>
      <c r="AI116" s="212">
        <f>'2.2 SK Sportuojantieji ir tr.'!AD116+SUC1_Treneriai!Y121</f>
        <v>0</v>
      </c>
      <c r="AJ116" s="212">
        <f>'2.2 SK Sportuojantieji ir tr.'!AE116+SUC1_Treneriai!Z121</f>
        <v>0</v>
      </c>
      <c r="AK116" s="212">
        <f>'2.2 SK Sportuojantieji ir tr.'!AF116+SUC1_Treneriai!AA121</f>
        <v>0</v>
      </c>
      <c r="AL116" s="212">
        <f>'2.2 SK Sportuojantieji ir tr.'!AG116+SUC1_Treneriai!AB121</f>
        <v>0</v>
      </c>
      <c r="AM116" s="212">
        <f>'2.2 SK Sportuojantieji ir tr.'!AH116+SUC1_Treneriai!AC121</f>
        <v>0</v>
      </c>
      <c r="AN116" s="212">
        <f>'2.2 SK Sportuojantieji ir tr.'!AI116+SUC1_Treneriai!AD121</f>
        <v>0</v>
      </c>
      <c r="AO116" s="212">
        <f>'2.2 SK Sportuojantieji ir tr.'!AJ116+SUC1_Treneriai!AE121</f>
        <v>0</v>
      </c>
      <c r="AP116" s="212">
        <f>'2.2 SK Sportuojantieji ir tr.'!AK116+SUC1_Treneriai!AF121</f>
        <v>0</v>
      </c>
      <c r="AR116" s="190" t="str">
        <f>IF(SUC1_Treneriai!C125&gt;M116,"Klaida! Negali būti mažiau trenerių negu SUC1 formoje","")</f>
        <v/>
      </c>
    </row>
    <row r="117" spans="1:44" ht="34.5" customHeight="1">
      <c r="A117" s="40" t="s">
        <v>474</v>
      </c>
      <c r="B117" s="231" t="s">
        <v>149</v>
      </c>
      <c r="C117" s="212">
        <f>'SUC1_B. duomenys'!C142</f>
        <v>0</v>
      </c>
      <c r="D117" s="212">
        <f>'SUC1_B. duomenys'!D142</f>
        <v>0</v>
      </c>
      <c r="E117" s="212">
        <f>'SUC1_B. duomenys'!E142</f>
        <v>0</v>
      </c>
      <c r="F117" s="328">
        <f t="shared" si="11"/>
        <v>0</v>
      </c>
      <c r="G117" s="212">
        <f>'SUC1_B. duomenys'!G142</f>
        <v>0</v>
      </c>
      <c r="H117" s="212">
        <f>'2.2 SK Sportuojantieji ir tr.'!C117</f>
        <v>282</v>
      </c>
      <c r="I117" s="212">
        <f>'2.2 SK Sportuojantieji ir tr.'!D117</f>
        <v>54</v>
      </c>
      <c r="J117" s="212">
        <f>'2.2 SK Sportuojantieji ir tr.'!E117</f>
        <v>0</v>
      </c>
      <c r="K117" s="328">
        <f t="shared" si="12"/>
        <v>336</v>
      </c>
      <c r="L117" s="212">
        <f>'2.2 SK Sportuojantieji ir tr.'!G117</f>
        <v>108</v>
      </c>
      <c r="M117" s="50">
        <f>'2.2 SK Sportuojantieji ir tr.'!H117+SUC1_Treneriai!C122</f>
        <v>0</v>
      </c>
      <c r="N117" s="212">
        <f>'2.2 SK Sportuojantieji ir tr.'!I117+SUC1_Treneriai!D122</f>
        <v>0</v>
      </c>
      <c r="O117" s="36">
        <f t="shared" si="13"/>
        <v>0</v>
      </c>
      <c r="P117" s="212">
        <f>'2.2 SK Sportuojantieji ir tr.'!K117+SUC1_Treneriai!F122</f>
        <v>0</v>
      </c>
      <c r="Q117" s="212">
        <f>'2.2 SK Sportuojantieji ir tr.'!L117+SUC1_Treneriai!G122</f>
        <v>0</v>
      </c>
      <c r="R117" s="212">
        <f>'2.2 SK Sportuojantieji ir tr.'!M117+SUC1_Treneriai!H122</f>
        <v>0</v>
      </c>
      <c r="S117" s="212">
        <f>'2.2 SK Sportuojantieji ir tr.'!N117+SUC1_Treneriai!I122</f>
        <v>0</v>
      </c>
      <c r="T117" s="212">
        <f>'2.2 SK Sportuojantieji ir tr.'!O117+SUC1_Treneriai!J122</f>
        <v>0</v>
      </c>
      <c r="U117" s="212">
        <f>'2.2 SK Sportuojantieji ir tr.'!P117+SUC1_Treneriai!K122</f>
        <v>0</v>
      </c>
      <c r="V117" s="212">
        <f>'2.2 SK Sportuojantieji ir tr.'!Q117+SUC1_Treneriai!L122</f>
        <v>0</v>
      </c>
      <c r="W117" s="212">
        <f>'2.2 SK Sportuojantieji ir tr.'!R117+SUC1_Treneriai!M122</f>
        <v>0</v>
      </c>
      <c r="X117" s="212">
        <f>'2.2 SK Sportuojantieji ir tr.'!S117+SUC1_Treneriai!N122</f>
        <v>0</v>
      </c>
      <c r="Y117" s="212">
        <f>'2.2 SK Sportuojantieji ir tr.'!T117+SUC1_Treneriai!O122</f>
        <v>0</v>
      </c>
      <c r="Z117" s="212">
        <f>'2.2 SK Sportuojantieji ir tr.'!U117+SUC1_Treneriai!P122</f>
        <v>0</v>
      </c>
      <c r="AA117" s="212">
        <f>'2.2 SK Sportuojantieji ir tr.'!V117+SUC1_Treneriai!Q122</f>
        <v>0</v>
      </c>
      <c r="AB117" s="212">
        <f>'2.2 SK Sportuojantieji ir tr.'!W117+SUC1_Treneriai!R122</f>
        <v>0</v>
      </c>
      <c r="AC117" s="212">
        <f>'2.2 SK Sportuojantieji ir tr.'!X117+SUC1_Treneriai!S122</f>
        <v>0</v>
      </c>
      <c r="AD117" s="212">
        <f>'2.2 SK Sportuojantieji ir tr.'!Y117+SUC1_Treneriai!T122</f>
        <v>0</v>
      </c>
      <c r="AE117" s="212">
        <f>'2.2 SK Sportuojantieji ir tr.'!Z117+SUC1_Treneriai!U122</f>
        <v>0</v>
      </c>
      <c r="AF117" s="212">
        <f>'2.2 SK Sportuojantieji ir tr.'!AA117+SUC1_Treneriai!V122</f>
        <v>0</v>
      </c>
      <c r="AG117" s="212">
        <f>'2.2 SK Sportuojantieji ir tr.'!AB117+SUC1_Treneriai!W122</f>
        <v>0</v>
      </c>
      <c r="AH117" s="212">
        <f>'2.2 SK Sportuojantieji ir tr.'!AC117+SUC1_Treneriai!X122</f>
        <v>0</v>
      </c>
      <c r="AI117" s="212">
        <f>'2.2 SK Sportuojantieji ir tr.'!AD117+SUC1_Treneriai!Y122</f>
        <v>0</v>
      </c>
      <c r="AJ117" s="212">
        <f>'2.2 SK Sportuojantieji ir tr.'!AE117+SUC1_Treneriai!Z122</f>
        <v>0</v>
      </c>
      <c r="AK117" s="212">
        <f>'2.2 SK Sportuojantieji ir tr.'!AF117+SUC1_Treneriai!AA122</f>
        <v>0</v>
      </c>
      <c r="AL117" s="212">
        <f>'2.2 SK Sportuojantieji ir tr.'!AG117+SUC1_Treneriai!AB122</f>
        <v>0</v>
      </c>
      <c r="AM117" s="212">
        <f>'2.2 SK Sportuojantieji ir tr.'!AH117+SUC1_Treneriai!AC122</f>
        <v>0</v>
      </c>
      <c r="AN117" s="212">
        <f>'2.2 SK Sportuojantieji ir tr.'!AI117+SUC1_Treneriai!AD122</f>
        <v>0</v>
      </c>
      <c r="AO117" s="212">
        <f>'2.2 SK Sportuojantieji ir tr.'!AJ117+SUC1_Treneriai!AE122</f>
        <v>0</v>
      </c>
      <c r="AP117" s="212">
        <f>'2.2 SK Sportuojantieji ir tr.'!AK117+SUC1_Treneriai!AF122</f>
        <v>0</v>
      </c>
      <c r="AR117" s="190" t="str">
        <f>IF(SUC1_Treneriai!C126&gt;M117,"Klaida! Negali būti mažiau trenerių negu SUC1 formoje","")</f>
        <v>Klaida! Negali būti mažiau trenerių negu SUC1 formoje</v>
      </c>
    </row>
    <row r="118" spans="1:44" ht="34.5" customHeight="1">
      <c r="A118" s="40" t="s">
        <v>475</v>
      </c>
      <c r="B118" s="231" t="s">
        <v>150</v>
      </c>
      <c r="C118" s="212">
        <f>'SUC1_B. duomenys'!C143</f>
        <v>0</v>
      </c>
      <c r="D118" s="212">
        <f>'SUC1_B. duomenys'!D143</f>
        <v>0</v>
      </c>
      <c r="E118" s="212">
        <f>'SUC1_B. duomenys'!E143</f>
        <v>0</v>
      </c>
      <c r="F118" s="328">
        <f t="shared" si="11"/>
        <v>0</v>
      </c>
      <c r="G118" s="212">
        <f>'SUC1_B. duomenys'!G143</f>
        <v>0</v>
      </c>
      <c r="H118" s="212">
        <f>'2.2 SK Sportuojantieji ir tr.'!C118</f>
        <v>903</v>
      </c>
      <c r="I118" s="212">
        <f>'2.2 SK Sportuojantieji ir tr.'!D118</f>
        <v>730</v>
      </c>
      <c r="J118" s="212">
        <f>'2.2 SK Sportuojantieji ir tr.'!E118</f>
        <v>1250</v>
      </c>
      <c r="K118" s="328">
        <f t="shared" si="12"/>
        <v>2883</v>
      </c>
      <c r="L118" s="212">
        <f>'2.2 SK Sportuojantieji ir tr.'!G118</f>
        <v>1259</v>
      </c>
      <c r="M118" s="50">
        <f>'2.2 SK Sportuojantieji ir tr.'!H118+SUC1_Treneriai!C123</f>
        <v>7</v>
      </c>
      <c r="N118" s="212">
        <f>'2.2 SK Sportuojantieji ir tr.'!I118+SUC1_Treneriai!D123</f>
        <v>7</v>
      </c>
      <c r="O118" s="36">
        <f t="shared" si="13"/>
        <v>7</v>
      </c>
      <c r="P118" s="212">
        <f>'2.2 SK Sportuojantieji ir tr.'!K118+SUC1_Treneriai!F123</f>
        <v>0</v>
      </c>
      <c r="Q118" s="212">
        <f>'2.2 SK Sportuojantieji ir tr.'!L118+SUC1_Treneriai!G123</f>
        <v>0</v>
      </c>
      <c r="R118" s="212">
        <f>'2.2 SK Sportuojantieji ir tr.'!M118+SUC1_Treneriai!H123</f>
        <v>0</v>
      </c>
      <c r="S118" s="212">
        <f>'2.2 SK Sportuojantieji ir tr.'!N118+SUC1_Treneriai!I123</f>
        <v>0</v>
      </c>
      <c r="T118" s="212">
        <f>'2.2 SK Sportuojantieji ir tr.'!O118+SUC1_Treneriai!J123</f>
        <v>0</v>
      </c>
      <c r="U118" s="212">
        <f>'2.2 SK Sportuojantieji ir tr.'!P118+SUC1_Treneriai!K123</f>
        <v>0</v>
      </c>
      <c r="V118" s="212">
        <f>'2.2 SK Sportuojantieji ir tr.'!Q118+SUC1_Treneriai!L123</f>
        <v>0</v>
      </c>
      <c r="W118" s="212">
        <f>'2.2 SK Sportuojantieji ir tr.'!R118+SUC1_Treneriai!M123</f>
        <v>0</v>
      </c>
      <c r="X118" s="212">
        <f>'2.2 SK Sportuojantieji ir tr.'!S118+SUC1_Treneriai!N123</f>
        <v>0</v>
      </c>
      <c r="Y118" s="212">
        <f>'2.2 SK Sportuojantieji ir tr.'!T118+SUC1_Treneriai!O123</f>
        <v>0</v>
      </c>
      <c r="Z118" s="212">
        <f>'2.2 SK Sportuojantieji ir tr.'!U118+SUC1_Treneriai!P123</f>
        <v>0</v>
      </c>
      <c r="AA118" s="212">
        <f>'2.2 SK Sportuojantieji ir tr.'!V118+SUC1_Treneriai!Q123</f>
        <v>0</v>
      </c>
      <c r="AB118" s="212">
        <f>'2.2 SK Sportuojantieji ir tr.'!W118+SUC1_Treneriai!R123</f>
        <v>0</v>
      </c>
      <c r="AC118" s="212">
        <f>'2.2 SK Sportuojantieji ir tr.'!X118+SUC1_Treneriai!S123</f>
        <v>0</v>
      </c>
      <c r="AD118" s="212">
        <f>'2.2 SK Sportuojantieji ir tr.'!Y118+SUC1_Treneriai!T123</f>
        <v>0</v>
      </c>
      <c r="AE118" s="212">
        <f>'2.2 SK Sportuojantieji ir tr.'!Z118+SUC1_Treneriai!U123</f>
        <v>7</v>
      </c>
      <c r="AF118" s="212">
        <f>'2.2 SK Sportuojantieji ir tr.'!AA118+SUC1_Treneriai!V123</f>
        <v>7</v>
      </c>
      <c r="AG118" s="212">
        <f>'2.2 SK Sportuojantieji ir tr.'!AB118+SUC1_Treneriai!W123</f>
        <v>6</v>
      </c>
      <c r="AH118" s="212">
        <f>'2.2 SK Sportuojantieji ir tr.'!AC118+SUC1_Treneriai!X123</f>
        <v>0</v>
      </c>
      <c r="AI118" s="212">
        <f>'2.2 SK Sportuojantieji ir tr.'!AD118+SUC1_Treneriai!Y123</f>
        <v>0</v>
      </c>
      <c r="AJ118" s="212">
        <f>'2.2 SK Sportuojantieji ir tr.'!AE118+SUC1_Treneriai!Z123</f>
        <v>0</v>
      </c>
      <c r="AK118" s="212">
        <f>'2.2 SK Sportuojantieji ir tr.'!AF118+SUC1_Treneriai!AA123</f>
        <v>0</v>
      </c>
      <c r="AL118" s="212">
        <f>'2.2 SK Sportuojantieji ir tr.'!AG118+SUC1_Treneriai!AB123</f>
        <v>0</v>
      </c>
      <c r="AM118" s="212">
        <f>'2.2 SK Sportuojantieji ir tr.'!AH118+SUC1_Treneriai!AC123</f>
        <v>0</v>
      </c>
      <c r="AN118" s="212">
        <f>'2.2 SK Sportuojantieji ir tr.'!AI118+SUC1_Treneriai!AD123</f>
        <v>0</v>
      </c>
      <c r="AO118" s="212">
        <f>'2.2 SK Sportuojantieji ir tr.'!AJ118+SUC1_Treneriai!AE123</f>
        <v>0</v>
      </c>
      <c r="AP118" s="212">
        <f>'2.2 SK Sportuojantieji ir tr.'!AK118+SUC1_Treneriai!AF123</f>
        <v>100</v>
      </c>
      <c r="AR118" s="190" t="str">
        <f>IF(SUC1_Treneriai!C127&gt;M118,"Klaida! Negali būti mažiau trenerių negu SUC1 formoje","")</f>
        <v/>
      </c>
    </row>
    <row r="119" spans="1:44" ht="10.5" customHeight="1">
      <c r="A119" s="40"/>
      <c r="B119" s="42" t="s">
        <v>151</v>
      </c>
      <c r="C119" s="50">
        <f>SUM(C69:C118)</f>
        <v>69</v>
      </c>
      <c r="D119" s="50">
        <f t="shared" ref="D119:AO119" si="14">SUM(D69:D118)</f>
        <v>0</v>
      </c>
      <c r="E119" s="50">
        <f t="shared" si="14"/>
        <v>0</v>
      </c>
      <c r="F119" s="50">
        <f t="shared" si="14"/>
        <v>69</v>
      </c>
      <c r="G119" s="50">
        <f t="shared" si="14"/>
        <v>42</v>
      </c>
      <c r="H119" s="50">
        <f t="shared" si="14"/>
        <v>3060</v>
      </c>
      <c r="I119" s="50">
        <f t="shared" si="14"/>
        <v>936</v>
      </c>
      <c r="J119" s="50">
        <f t="shared" si="14"/>
        <v>1434</v>
      </c>
      <c r="K119" s="50">
        <f t="shared" si="14"/>
        <v>5430</v>
      </c>
      <c r="L119" s="50">
        <f t="shared" si="14"/>
        <v>2313</v>
      </c>
      <c r="M119" s="50">
        <f t="shared" si="14"/>
        <v>39</v>
      </c>
      <c r="N119" s="50">
        <f t="shared" si="14"/>
        <v>18</v>
      </c>
      <c r="O119" s="50">
        <f t="shared" si="14"/>
        <v>29</v>
      </c>
      <c r="P119" s="50">
        <f t="shared" si="14"/>
        <v>5</v>
      </c>
      <c r="Q119" s="50">
        <f t="shared" si="14"/>
        <v>3</v>
      </c>
      <c r="R119" s="50">
        <f t="shared" si="14"/>
        <v>2</v>
      </c>
      <c r="S119" s="50">
        <f>SUM(S69:S118)</f>
        <v>0</v>
      </c>
      <c r="T119" s="50">
        <f t="shared" si="14"/>
        <v>0</v>
      </c>
      <c r="U119" s="50">
        <f t="shared" si="14"/>
        <v>0</v>
      </c>
      <c r="V119" s="50">
        <f t="shared" si="14"/>
        <v>15</v>
      </c>
      <c r="W119" s="50">
        <f t="shared" si="14"/>
        <v>0</v>
      </c>
      <c r="X119" s="50">
        <f t="shared" si="14"/>
        <v>11</v>
      </c>
      <c r="Y119" s="50">
        <f t="shared" si="14"/>
        <v>7</v>
      </c>
      <c r="Z119" s="50">
        <f t="shared" si="14"/>
        <v>5</v>
      </c>
      <c r="AA119" s="50">
        <f t="shared" si="14"/>
        <v>5</v>
      </c>
      <c r="AB119" s="50">
        <f t="shared" si="14"/>
        <v>0</v>
      </c>
      <c r="AC119" s="50">
        <f t="shared" si="14"/>
        <v>0</v>
      </c>
      <c r="AD119" s="50">
        <f t="shared" si="14"/>
        <v>2</v>
      </c>
      <c r="AE119" s="50">
        <f t="shared" si="14"/>
        <v>13</v>
      </c>
      <c r="AF119" s="50">
        <f t="shared" si="14"/>
        <v>11</v>
      </c>
      <c r="AG119" s="50">
        <f t="shared" si="14"/>
        <v>10</v>
      </c>
      <c r="AH119" s="50">
        <f t="shared" si="14"/>
        <v>0</v>
      </c>
      <c r="AI119" s="50">
        <f t="shared" si="14"/>
        <v>2</v>
      </c>
      <c r="AJ119" s="50">
        <f t="shared" si="14"/>
        <v>4</v>
      </c>
      <c r="AK119" s="50">
        <f t="shared" si="14"/>
        <v>1</v>
      </c>
      <c r="AL119" s="50">
        <f t="shared" si="14"/>
        <v>0</v>
      </c>
      <c r="AM119" s="50">
        <f t="shared" si="14"/>
        <v>1</v>
      </c>
      <c r="AN119" s="50">
        <f t="shared" si="14"/>
        <v>0</v>
      </c>
      <c r="AO119" s="50">
        <f t="shared" si="14"/>
        <v>2</v>
      </c>
      <c r="AP119" s="50">
        <f>SUM(AP69:AP118)</f>
        <v>123</v>
      </c>
      <c r="AR119" s="190" t="str">
        <f>IF(SUC1_Treneriai!C124&gt;M119,"Klaida! Negali būti mažiau trenerių negu SUC2 formoje","")</f>
        <v/>
      </c>
    </row>
    <row r="120" spans="1:44" ht="10.5" customHeight="1">
      <c r="A120" s="43"/>
      <c r="B120" s="44" t="s">
        <v>482</v>
      </c>
      <c r="C120" s="51"/>
      <c r="D120" s="51"/>
      <c r="E120" s="51"/>
      <c r="F120" s="51"/>
      <c r="G120" s="51"/>
      <c r="H120" s="51"/>
      <c r="I120" s="51"/>
      <c r="J120" s="51"/>
      <c r="K120" s="51"/>
      <c r="L120" s="51"/>
      <c r="M120" s="37"/>
      <c r="N120" s="52"/>
      <c r="O120" s="37"/>
      <c r="P120" s="51"/>
      <c r="Q120" s="51"/>
      <c r="R120" s="51"/>
      <c r="S120" s="51"/>
      <c r="T120" s="51"/>
      <c r="U120" s="51"/>
      <c r="V120" s="51"/>
      <c r="W120" s="51"/>
      <c r="X120" s="51"/>
      <c r="Y120" s="51"/>
      <c r="Z120" s="51"/>
      <c r="AA120" s="51"/>
      <c r="AB120" s="51"/>
      <c r="AC120" s="51"/>
      <c r="AD120" s="51"/>
      <c r="AE120" s="51"/>
      <c r="AF120" s="51"/>
      <c r="AG120" s="51"/>
      <c r="AH120" s="51"/>
      <c r="AI120" s="51"/>
      <c r="AJ120" s="51"/>
      <c r="AK120" s="51"/>
      <c r="AL120" s="51"/>
      <c r="AM120" s="51"/>
      <c r="AN120" s="51"/>
      <c r="AO120" s="51"/>
      <c r="AP120" s="53"/>
      <c r="AR120" s="190"/>
    </row>
    <row r="121" spans="1:44" ht="10.5" customHeight="1">
      <c r="A121" s="40" t="s">
        <v>221</v>
      </c>
      <c r="B121" s="41" t="s">
        <v>483</v>
      </c>
      <c r="C121" s="79"/>
      <c r="D121" s="79"/>
      <c r="E121" s="79"/>
      <c r="F121" s="79"/>
      <c r="G121" s="79"/>
      <c r="H121" s="212">
        <f>'2.2 SK Sportuojantieji ir tr.'!C121</f>
        <v>0</v>
      </c>
      <c r="I121" s="212">
        <f>'2.2 SK Sportuojantieji ir tr.'!D121</f>
        <v>0</v>
      </c>
      <c r="J121" s="212">
        <f>'2.2 SK Sportuojantieji ir tr.'!E121</f>
        <v>0</v>
      </c>
      <c r="K121" s="328">
        <f t="shared" ref="K121:K129" si="15">SUM(H121:J121)</f>
        <v>0</v>
      </c>
      <c r="L121" s="212">
        <f>'2.2 SK Sportuojantieji ir tr.'!G121</f>
        <v>0</v>
      </c>
      <c r="M121" s="50">
        <f>'2.2 SK Sportuojantieji ir tr.'!H121</f>
        <v>0</v>
      </c>
      <c r="N121" s="212">
        <f>'2.2 SK Sportuojantieji ir tr.'!I121</f>
        <v>0</v>
      </c>
      <c r="O121" s="36">
        <f t="shared" ref="O121:O129" si="16">M121-(P121+Q121+R121+S121+T121+U121)</f>
        <v>0</v>
      </c>
      <c r="P121" s="212">
        <f>'2.2 SK Sportuojantieji ir tr.'!K121</f>
        <v>0</v>
      </c>
      <c r="Q121" s="212">
        <f>'2.2 SK Sportuojantieji ir tr.'!L121</f>
        <v>0</v>
      </c>
      <c r="R121" s="212">
        <f>'2.2 SK Sportuojantieji ir tr.'!M121</f>
        <v>0</v>
      </c>
      <c r="S121" s="212">
        <f>'2.2 SK Sportuojantieji ir tr.'!N121</f>
        <v>0</v>
      </c>
      <c r="T121" s="212">
        <f>'2.2 SK Sportuojantieji ir tr.'!O121</f>
        <v>0</v>
      </c>
      <c r="U121" s="212">
        <f>'2.2 SK Sportuojantieji ir tr.'!P121</f>
        <v>0</v>
      </c>
      <c r="V121" s="212">
        <f>'2.2 SK Sportuojantieji ir tr.'!Q121</f>
        <v>0</v>
      </c>
      <c r="W121" s="212">
        <f>'2.2 SK Sportuojantieji ir tr.'!R121</f>
        <v>0</v>
      </c>
      <c r="X121" s="212">
        <f>'2.2 SK Sportuojantieji ir tr.'!S121</f>
        <v>0</v>
      </c>
      <c r="Y121" s="212">
        <f>'2.2 SK Sportuojantieji ir tr.'!T121</f>
        <v>0</v>
      </c>
      <c r="Z121" s="212">
        <f>'2.2 SK Sportuojantieji ir tr.'!U121</f>
        <v>0</v>
      </c>
      <c r="AA121" s="212">
        <f>'2.2 SK Sportuojantieji ir tr.'!V121</f>
        <v>0</v>
      </c>
      <c r="AB121" s="212">
        <f>'2.2 SK Sportuojantieji ir tr.'!W121</f>
        <v>0</v>
      </c>
      <c r="AC121" s="212">
        <f>'2.2 SK Sportuojantieji ir tr.'!X121</f>
        <v>0</v>
      </c>
      <c r="AD121" s="212">
        <f>'2.2 SK Sportuojantieji ir tr.'!Y121</f>
        <v>0</v>
      </c>
      <c r="AE121" s="212">
        <f>'2.2 SK Sportuojantieji ir tr.'!Z121</f>
        <v>0</v>
      </c>
      <c r="AF121" s="212">
        <f>'2.2 SK Sportuojantieji ir tr.'!AA121</f>
        <v>0</v>
      </c>
      <c r="AG121" s="212">
        <f>'2.2 SK Sportuojantieji ir tr.'!AB121</f>
        <v>0</v>
      </c>
      <c r="AH121" s="212">
        <f>'2.2 SK Sportuojantieji ir tr.'!AC121</f>
        <v>0</v>
      </c>
      <c r="AI121" s="212">
        <f>'2.2 SK Sportuojantieji ir tr.'!AD121</f>
        <v>0</v>
      </c>
      <c r="AJ121" s="212">
        <f>'2.2 SK Sportuojantieji ir tr.'!AE121</f>
        <v>0</v>
      </c>
      <c r="AK121" s="212">
        <f>'2.2 SK Sportuojantieji ir tr.'!AF121</f>
        <v>0</v>
      </c>
      <c r="AL121" s="212">
        <f>'2.2 SK Sportuojantieji ir tr.'!AG121</f>
        <v>0</v>
      </c>
      <c r="AM121" s="212">
        <f>'2.2 SK Sportuojantieji ir tr.'!AH121</f>
        <v>0</v>
      </c>
      <c r="AN121" s="212">
        <f>'2.2 SK Sportuojantieji ir tr.'!AI121</f>
        <v>0</v>
      </c>
      <c r="AO121" s="212">
        <f>'2.2 SK Sportuojantieji ir tr.'!AJ121</f>
        <v>0</v>
      </c>
      <c r="AP121" s="212">
        <f>'2.2 SK Sportuojantieji ir tr.'!AK121</f>
        <v>0</v>
      </c>
      <c r="AR121" s="190"/>
    </row>
    <row r="122" spans="1:44" ht="10.5" customHeight="1">
      <c r="A122" s="40" t="s">
        <v>222</v>
      </c>
      <c r="B122" s="41" t="s">
        <v>484</v>
      </c>
      <c r="C122" s="79"/>
      <c r="D122" s="79"/>
      <c r="E122" s="79"/>
      <c r="F122" s="79"/>
      <c r="G122" s="79"/>
      <c r="H122" s="212">
        <f>'2.2 SK Sportuojantieji ir tr.'!C122</f>
        <v>0</v>
      </c>
      <c r="I122" s="212">
        <f>'2.2 SK Sportuojantieji ir tr.'!D122</f>
        <v>0</v>
      </c>
      <c r="J122" s="212">
        <f>'2.2 SK Sportuojantieji ir tr.'!E122</f>
        <v>0</v>
      </c>
      <c r="K122" s="328">
        <f t="shared" si="15"/>
        <v>0</v>
      </c>
      <c r="L122" s="212">
        <f>'2.2 SK Sportuojantieji ir tr.'!G122</f>
        <v>0</v>
      </c>
      <c r="M122" s="50">
        <f>'2.2 SK Sportuojantieji ir tr.'!H122</f>
        <v>0</v>
      </c>
      <c r="N122" s="212">
        <f>'2.2 SK Sportuojantieji ir tr.'!I122</f>
        <v>0</v>
      </c>
      <c r="O122" s="36">
        <f t="shared" si="16"/>
        <v>0</v>
      </c>
      <c r="P122" s="212">
        <f>'2.2 SK Sportuojantieji ir tr.'!K122</f>
        <v>0</v>
      </c>
      <c r="Q122" s="212">
        <f>'2.2 SK Sportuojantieji ir tr.'!L122</f>
        <v>0</v>
      </c>
      <c r="R122" s="212">
        <f>'2.2 SK Sportuojantieji ir tr.'!M122</f>
        <v>0</v>
      </c>
      <c r="S122" s="212">
        <f>'2.2 SK Sportuojantieji ir tr.'!N122</f>
        <v>0</v>
      </c>
      <c r="T122" s="212">
        <f>'2.2 SK Sportuojantieji ir tr.'!O122</f>
        <v>0</v>
      </c>
      <c r="U122" s="212">
        <f>'2.2 SK Sportuojantieji ir tr.'!P122</f>
        <v>0</v>
      </c>
      <c r="V122" s="212">
        <f>'2.2 SK Sportuojantieji ir tr.'!Q122</f>
        <v>0</v>
      </c>
      <c r="W122" s="212">
        <f>'2.2 SK Sportuojantieji ir tr.'!R122</f>
        <v>0</v>
      </c>
      <c r="X122" s="212">
        <f>'2.2 SK Sportuojantieji ir tr.'!S122</f>
        <v>0</v>
      </c>
      <c r="Y122" s="212">
        <f>'2.2 SK Sportuojantieji ir tr.'!T122</f>
        <v>0</v>
      </c>
      <c r="Z122" s="212">
        <f>'2.2 SK Sportuojantieji ir tr.'!U122</f>
        <v>0</v>
      </c>
      <c r="AA122" s="212">
        <f>'2.2 SK Sportuojantieji ir tr.'!V122</f>
        <v>0</v>
      </c>
      <c r="AB122" s="212">
        <f>'2.2 SK Sportuojantieji ir tr.'!W122</f>
        <v>0</v>
      </c>
      <c r="AC122" s="212">
        <f>'2.2 SK Sportuojantieji ir tr.'!X122</f>
        <v>0</v>
      </c>
      <c r="AD122" s="212">
        <f>'2.2 SK Sportuojantieji ir tr.'!Y122</f>
        <v>0</v>
      </c>
      <c r="AE122" s="212">
        <f>'2.2 SK Sportuojantieji ir tr.'!Z122</f>
        <v>0</v>
      </c>
      <c r="AF122" s="212">
        <f>'2.2 SK Sportuojantieji ir tr.'!AA122</f>
        <v>0</v>
      </c>
      <c r="AG122" s="212">
        <f>'2.2 SK Sportuojantieji ir tr.'!AB122</f>
        <v>0</v>
      </c>
      <c r="AH122" s="212">
        <f>'2.2 SK Sportuojantieji ir tr.'!AC122</f>
        <v>0</v>
      </c>
      <c r="AI122" s="212">
        <f>'2.2 SK Sportuojantieji ir tr.'!AD122</f>
        <v>0</v>
      </c>
      <c r="AJ122" s="212">
        <f>'2.2 SK Sportuojantieji ir tr.'!AE122</f>
        <v>0</v>
      </c>
      <c r="AK122" s="212">
        <f>'2.2 SK Sportuojantieji ir tr.'!AF122</f>
        <v>0</v>
      </c>
      <c r="AL122" s="212">
        <f>'2.2 SK Sportuojantieji ir tr.'!AG122</f>
        <v>0</v>
      </c>
      <c r="AM122" s="212">
        <f>'2.2 SK Sportuojantieji ir tr.'!AH122</f>
        <v>0</v>
      </c>
      <c r="AN122" s="212">
        <f>'2.2 SK Sportuojantieji ir tr.'!AI122</f>
        <v>0</v>
      </c>
      <c r="AO122" s="212">
        <f>'2.2 SK Sportuojantieji ir tr.'!AJ122</f>
        <v>0</v>
      </c>
      <c r="AP122" s="212">
        <f>'2.2 SK Sportuojantieji ir tr.'!AK122</f>
        <v>0</v>
      </c>
      <c r="AR122" s="190"/>
    </row>
    <row r="123" spans="1:44" ht="10.5" customHeight="1">
      <c r="A123" s="40" t="s">
        <v>223</v>
      </c>
      <c r="B123" s="41" t="s">
        <v>485</v>
      </c>
      <c r="C123" s="79"/>
      <c r="D123" s="79"/>
      <c r="E123" s="79"/>
      <c r="F123" s="79"/>
      <c r="G123" s="79"/>
      <c r="H123" s="212">
        <f>'2.2 SK Sportuojantieji ir tr.'!C123</f>
        <v>0</v>
      </c>
      <c r="I123" s="212">
        <f>'2.2 SK Sportuojantieji ir tr.'!D123</f>
        <v>0</v>
      </c>
      <c r="J123" s="212">
        <f>'2.2 SK Sportuojantieji ir tr.'!E123</f>
        <v>0</v>
      </c>
      <c r="K123" s="328">
        <f t="shared" si="15"/>
        <v>0</v>
      </c>
      <c r="L123" s="212">
        <f>'2.2 SK Sportuojantieji ir tr.'!G123</f>
        <v>0</v>
      </c>
      <c r="M123" s="50">
        <f>'2.2 SK Sportuojantieji ir tr.'!H123</f>
        <v>0</v>
      </c>
      <c r="N123" s="212">
        <f>'2.2 SK Sportuojantieji ir tr.'!I123</f>
        <v>0</v>
      </c>
      <c r="O123" s="36">
        <f t="shared" si="16"/>
        <v>0</v>
      </c>
      <c r="P123" s="212">
        <f>'2.2 SK Sportuojantieji ir tr.'!K123</f>
        <v>0</v>
      </c>
      <c r="Q123" s="212">
        <f>'2.2 SK Sportuojantieji ir tr.'!L123</f>
        <v>0</v>
      </c>
      <c r="R123" s="212">
        <f>'2.2 SK Sportuojantieji ir tr.'!M123</f>
        <v>0</v>
      </c>
      <c r="S123" s="212">
        <f>'2.2 SK Sportuojantieji ir tr.'!N123</f>
        <v>0</v>
      </c>
      <c r="T123" s="212">
        <f>'2.2 SK Sportuojantieji ir tr.'!O123</f>
        <v>0</v>
      </c>
      <c r="U123" s="212">
        <f>'2.2 SK Sportuojantieji ir tr.'!P123</f>
        <v>0</v>
      </c>
      <c r="V123" s="212">
        <f>'2.2 SK Sportuojantieji ir tr.'!Q123</f>
        <v>0</v>
      </c>
      <c r="W123" s="212">
        <f>'2.2 SK Sportuojantieji ir tr.'!R123</f>
        <v>0</v>
      </c>
      <c r="X123" s="212">
        <f>'2.2 SK Sportuojantieji ir tr.'!S123</f>
        <v>0</v>
      </c>
      <c r="Y123" s="212">
        <f>'2.2 SK Sportuojantieji ir tr.'!T123</f>
        <v>0</v>
      </c>
      <c r="Z123" s="212">
        <f>'2.2 SK Sportuojantieji ir tr.'!U123</f>
        <v>0</v>
      </c>
      <c r="AA123" s="212">
        <f>'2.2 SK Sportuojantieji ir tr.'!V123</f>
        <v>0</v>
      </c>
      <c r="AB123" s="212">
        <f>'2.2 SK Sportuojantieji ir tr.'!W123</f>
        <v>0</v>
      </c>
      <c r="AC123" s="212">
        <f>'2.2 SK Sportuojantieji ir tr.'!X123</f>
        <v>0</v>
      </c>
      <c r="AD123" s="212">
        <f>'2.2 SK Sportuojantieji ir tr.'!Y123</f>
        <v>0</v>
      </c>
      <c r="AE123" s="212">
        <f>'2.2 SK Sportuojantieji ir tr.'!Z123</f>
        <v>0</v>
      </c>
      <c r="AF123" s="212">
        <f>'2.2 SK Sportuojantieji ir tr.'!AA123</f>
        <v>0</v>
      </c>
      <c r="AG123" s="212">
        <f>'2.2 SK Sportuojantieji ir tr.'!AB123</f>
        <v>0</v>
      </c>
      <c r="AH123" s="212">
        <f>'2.2 SK Sportuojantieji ir tr.'!AC123</f>
        <v>0</v>
      </c>
      <c r="AI123" s="212">
        <f>'2.2 SK Sportuojantieji ir tr.'!AD123</f>
        <v>0</v>
      </c>
      <c r="AJ123" s="212">
        <f>'2.2 SK Sportuojantieji ir tr.'!AE123</f>
        <v>0</v>
      </c>
      <c r="AK123" s="212">
        <f>'2.2 SK Sportuojantieji ir tr.'!AF123</f>
        <v>0</v>
      </c>
      <c r="AL123" s="212">
        <f>'2.2 SK Sportuojantieji ir tr.'!AG123</f>
        <v>0</v>
      </c>
      <c r="AM123" s="212">
        <f>'2.2 SK Sportuojantieji ir tr.'!AH123</f>
        <v>0</v>
      </c>
      <c r="AN123" s="212">
        <f>'2.2 SK Sportuojantieji ir tr.'!AI123</f>
        <v>0</v>
      </c>
      <c r="AO123" s="212">
        <f>'2.2 SK Sportuojantieji ir tr.'!AJ123</f>
        <v>0</v>
      </c>
      <c r="AP123" s="212">
        <f>'2.2 SK Sportuojantieji ir tr.'!AK123</f>
        <v>0</v>
      </c>
      <c r="AR123" s="190"/>
    </row>
    <row r="124" spans="1:44" ht="10.5" customHeight="1">
      <c r="A124" s="40" t="s">
        <v>360</v>
      </c>
      <c r="B124" s="41" t="s">
        <v>486</v>
      </c>
      <c r="C124" s="79"/>
      <c r="D124" s="79"/>
      <c r="E124" s="79"/>
      <c r="F124" s="79"/>
      <c r="G124" s="79"/>
      <c r="H124" s="212">
        <f>'2.2 SK Sportuojantieji ir tr.'!C124</f>
        <v>0</v>
      </c>
      <c r="I124" s="212">
        <f>'2.2 SK Sportuojantieji ir tr.'!D124</f>
        <v>0</v>
      </c>
      <c r="J124" s="212">
        <f>'2.2 SK Sportuojantieji ir tr.'!E124</f>
        <v>0</v>
      </c>
      <c r="K124" s="328">
        <f t="shared" si="15"/>
        <v>0</v>
      </c>
      <c r="L124" s="212">
        <f>'2.2 SK Sportuojantieji ir tr.'!G124</f>
        <v>0</v>
      </c>
      <c r="M124" s="50">
        <f>'2.2 SK Sportuojantieji ir tr.'!H124</f>
        <v>0</v>
      </c>
      <c r="N124" s="212">
        <f>'2.2 SK Sportuojantieji ir tr.'!I124</f>
        <v>0</v>
      </c>
      <c r="O124" s="36">
        <f t="shared" si="16"/>
        <v>0</v>
      </c>
      <c r="P124" s="212">
        <f>'2.2 SK Sportuojantieji ir tr.'!K124</f>
        <v>0</v>
      </c>
      <c r="Q124" s="212">
        <f>'2.2 SK Sportuojantieji ir tr.'!L124</f>
        <v>0</v>
      </c>
      <c r="R124" s="212">
        <f>'2.2 SK Sportuojantieji ir tr.'!M124</f>
        <v>0</v>
      </c>
      <c r="S124" s="212">
        <f>'2.2 SK Sportuojantieji ir tr.'!N124</f>
        <v>0</v>
      </c>
      <c r="T124" s="212">
        <f>'2.2 SK Sportuojantieji ir tr.'!O124</f>
        <v>0</v>
      </c>
      <c r="U124" s="212">
        <f>'2.2 SK Sportuojantieji ir tr.'!P124</f>
        <v>0</v>
      </c>
      <c r="V124" s="212">
        <f>'2.2 SK Sportuojantieji ir tr.'!Q124</f>
        <v>0</v>
      </c>
      <c r="W124" s="212">
        <f>'2.2 SK Sportuojantieji ir tr.'!R124</f>
        <v>0</v>
      </c>
      <c r="X124" s="212">
        <f>'2.2 SK Sportuojantieji ir tr.'!S124</f>
        <v>0</v>
      </c>
      <c r="Y124" s="212">
        <f>'2.2 SK Sportuojantieji ir tr.'!T124</f>
        <v>0</v>
      </c>
      <c r="Z124" s="212">
        <f>'2.2 SK Sportuojantieji ir tr.'!U124</f>
        <v>0</v>
      </c>
      <c r="AA124" s="212">
        <f>'2.2 SK Sportuojantieji ir tr.'!V124</f>
        <v>0</v>
      </c>
      <c r="AB124" s="212">
        <f>'2.2 SK Sportuojantieji ir tr.'!W124</f>
        <v>0</v>
      </c>
      <c r="AC124" s="212">
        <f>'2.2 SK Sportuojantieji ir tr.'!X124</f>
        <v>0</v>
      </c>
      <c r="AD124" s="212">
        <f>'2.2 SK Sportuojantieji ir tr.'!Y124</f>
        <v>0</v>
      </c>
      <c r="AE124" s="212">
        <f>'2.2 SK Sportuojantieji ir tr.'!Z124</f>
        <v>0</v>
      </c>
      <c r="AF124" s="212">
        <f>'2.2 SK Sportuojantieji ir tr.'!AA124</f>
        <v>0</v>
      </c>
      <c r="AG124" s="212">
        <f>'2.2 SK Sportuojantieji ir tr.'!AB124</f>
        <v>0</v>
      </c>
      <c r="AH124" s="212">
        <f>'2.2 SK Sportuojantieji ir tr.'!AC124</f>
        <v>0</v>
      </c>
      <c r="AI124" s="212">
        <f>'2.2 SK Sportuojantieji ir tr.'!AD124</f>
        <v>0</v>
      </c>
      <c r="AJ124" s="212">
        <f>'2.2 SK Sportuojantieji ir tr.'!AE124</f>
        <v>0</v>
      </c>
      <c r="AK124" s="212">
        <f>'2.2 SK Sportuojantieji ir tr.'!AF124</f>
        <v>0</v>
      </c>
      <c r="AL124" s="212">
        <f>'2.2 SK Sportuojantieji ir tr.'!AG124</f>
        <v>0</v>
      </c>
      <c r="AM124" s="212">
        <f>'2.2 SK Sportuojantieji ir tr.'!AH124</f>
        <v>0</v>
      </c>
      <c r="AN124" s="212">
        <f>'2.2 SK Sportuojantieji ir tr.'!AI124</f>
        <v>0</v>
      </c>
      <c r="AO124" s="212">
        <f>'2.2 SK Sportuojantieji ir tr.'!AJ124</f>
        <v>0</v>
      </c>
      <c r="AP124" s="212">
        <f>'2.2 SK Sportuojantieji ir tr.'!AK124</f>
        <v>0</v>
      </c>
      <c r="AR124" s="190"/>
    </row>
    <row r="125" spans="1:44" ht="10.5" customHeight="1">
      <c r="A125" s="40" t="s">
        <v>362</v>
      </c>
      <c r="B125" s="41" t="s">
        <v>487</v>
      </c>
      <c r="C125" s="79"/>
      <c r="D125" s="79"/>
      <c r="E125" s="79"/>
      <c r="F125" s="79"/>
      <c r="G125" s="79"/>
      <c r="H125" s="212">
        <f>'2.2 SK Sportuojantieji ir tr.'!C125</f>
        <v>0</v>
      </c>
      <c r="I125" s="212">
        <f>'2.2 SK Sportuojantieji ir tr.'!D125</f>
        <v>0</v>
      </c>
      <c r="J125" s="212">
        <f>'2.2 SK Sportuojantieji ir tr.'!E125</f>
        <v>0</v>
      </c>
      <c r="K125" s="328">
        <f t="shared" si="15"/>
        <v>0</v>
      </c>
      <c r="L125" s="212">
        <f>'2.2 SK Sportuojantieji ir tr.'!G125</f>
        <v>0</v>
      </c>
      <c r="M125" s="50">
        <f>'2.2 SK Sportuojantieji ir tr.'!H125</f>
        <v>0</v>
      </c>
      <c r="N125" s="212">
        <f>'2.2 SK Sportuojantieji ir tr.'!I125</f>
        <v>0</v>
      </c>
      <c r="O125" s="36">
        <f t="shared" si="16"/>
        <v>0</v>
      </c>
      <c r="P125" s="212">
        <f>'2.2 SK Sportuojantieji ir tr.'!K125</f>
        <v>0</v>
      </c>
      <c r="Q125" s="212">
        <f>'2.2 SK Sportuojantieji ir tr.'!L125</f>
        <v>0</v>
      </c>
      <c r="R125" s="212">
        <f>'2.2 SK Sportuojantieji ir tr.'!M125</f>
        <v>0</v>
      </c>
      <c r="S125" s="212">
        <f>'2.2 SK Sportuojantieji ir tr.'!N125</f>
        <v>0</v>
      </c>
      <c r="T125" s="212">
        <f>'2.2 SK Sportuojantieji ir tr.'!O125</f>
        <v>0</v>
      </c>
      <c r="U125" s="212">
        <f>'2.2 SK Sportuojantieji ir tr.'!P125</f>
        <v>0</v>
      </c>
      <c r="V125" s="212">
        <f>'2.2 SK Sportuojantieji ir tr.'!Q125</f>
        <v>0</v>
      </c>
      <c r="W125" s="212">
        <f>'2.2 SK Sportuojantieji ir tr.'!R125</f>
        <v>0</v>
      </c>
      <c r="X125" s="212">
        <f>'2.2 SK Sportuojantieji ir tr.'!S125</f>
        <v>0</v>
      </c>
      <c r="Y125" s="212">
        <f>'2.2 SK Sportuojantieji ir tr.'!T125</f>
        <v>0</v>
      </c>
      <c r="Z125" s="212">
        <f>'2.2 SK Sportuojantieji ir tr.'!U125</f>
        <v>0</v>
      </c>
      <c r="AA125" s="212">
        <f>'2.2 SK Sportuojantieji ir tr.'!V125</f>
        <v>0</v>
      </c>
      <c r="AB125" s="212">
        <f>'2.2 SK Sportuojantieji ir tr.'!W125</f>
        <v>0</v>
      </c>
      <c r="AC125" s="212">
        <f>'2.2 SK Sportuojantieji ir tr.'!X125</f>
        <v>0</v>
      </c>
      <c r="AD125" s="212">
        <f>'2.2 SK Sportuojantieji ir tr.'!Y125</f>
        <v>0</v>
      </c>
      <c r="AE125" s="212">
        <f>'2.2 SK Sportuojantieji ir tr.'!Z125</f>
        <v>0</v>
      </c>
      <c r="AF125" s="212">
        <f>'2.2 SK Sportuojantieji ir tr.'!AA125</f>
        <v>0</v>
      </c>
      <c r="AG125" s="212">
        <f>'2.2 SK Sportuojantieji ir tr.'!AB125</f>
        <v>0</v>
      </c>
      <c r="AH125" s="212">
        <f>'2.2 SK Sportuojantieji ir tr.'!AC125</f>
        <v>0</v>
      </c>
      <c r="AI125" s="212">
        <f>'2.2 SK Sportuojantieji ir tr.'!AD125</f>
        <v>0</v>
      </c>
      <c r="AJ125" s="212">
        <f>'2.2 SK Sportuojantieji ir tr.'!AE125</f>
        <v>0</v>
      </c>
      <c r="AK125" s="212">
        <f>'2.2 SK Sportuojantieji ir tr.'!AF125</f>
        <v>0</v>
      </c>
      <c r="AL125" s="212">
        <f>'2.2 SK Sportuojantieji ir tr.'!AG125</f>
        <v>0</v>
      </c>
      <c r="AM125" s="212">
        <f>'2.2 SK Sportuojantieji ir tr.'!AH125</f>
        <v>0</v>
      </c>
      <c r="AN125" s="212">
        <f>'2.2 SK Sportuojantieji ir tr.'!AI125</f>
        <v>0</v>
      </c>
      <c r="AO125" s="212">
        <f>'2.2 SK Sportuojantieji ir tr.'!AJ125</f>
        <v>0</v>
      </c>
      <c r="AP125" s="212">
        <f>'2.2 SK Sportuojantieji ir tr.'!AK125</f>
        <v>0</v>
      </c>
      <c r="AR125" s="190"/>
    </row>
    <row r="126" spans="1:44" ht="10.5" customHeight="1">
      <c r="A126" s="40" t="s">
        <v>364</v>
      </c>
      <c r="B126" s="41" t="s">
        <v>488</v>
      </c>
      <c r="C126" s="79"/>
      <c r="D126" s="79"/>
      <c r="E126" s="79"/>
      <c r="F126" s="79"/>
      <c r="G126" s="79"/>
      <c r="H126" s="212">
        <f>'2.2 SK Sportuojantieji ir tr.'!C126</f>
        <v>0</v>
      </c>
      <c r="I126" s="212">
        <f>'2.2 SK Sportuojantieji ir tr.'!D126</f>
        <v>0</v>
      </c>
      <c r="J126" s="212">
        <f>'2.2 SK Sportuojantieji ir tr.'!E126</f>
        <v>0</v>
      </c>
      <c r="K126" s="328">
        <f t="shared" si="15"/>
        <v>0</v>
      </c>
      <c r="L126" s="212">
        <f>'2.2 SK Sportuojantieji ir tr.'!G126</f>
        <v>0</v>
      </c>
      <c r="M126" s="50">
        <f>'2.2 SK Sportuojantieji ir tr.'!H126</f>
        <v>0</v>
      </c>
      <c r="N126" s="212">
        <f>'2.2 SK Sportuojantieji ir tr.'!I126</f>
        <v>0</v>
      </c>
      <c r="O126" s="36">
        <f t="shared" si="16"/>
        <v>0</v>
      </c>
      <c r="P126" s="212">
        <f>'2.2 SK Sportuojantieji ir tr.'!K126</f>
        <v>0</v>
      </c>
      <c r="Q126" s="212">
        <f>'2.2 SK Sportuojantieji ir tr.'!L126</f>
        <v>0</v>
      </c>
      <c r="R126" s="212">
        <f>'2.2 SK Sportuojantieji ir tr.'!M126</f>
        <v>0</v>
      </c>
      <c r="S126" s="212">
        <f>'2.2 SK Sportuojantieji ir tr.'!N126</f>
        <v>0</v>
      </c>
      <c r="T126" s="212">
        <f>'2.2 SK Sportuojantieji ir tr.'!O126</f>
        <v>0</v>
      </c>
      <c r="U126" s="212">
        <f>'2.2 SK Sportuojantieji ir tr.'!P126</f>
        <v>0</v>
      </c>
      <c r="V126" s="212">
        <f>'2.2 SK Sportuojantieji ir tr.'!Q126</f>
        <v>0</v>
      </c>
      <c r="W126" s="212">
        <f>'2.2 SK Sportuojantieji ir tr.'!R126</f>
        <v>0</v>
      </c>
      <c r="X126" s="212">
        <f>'2.2 SK Sportuojantieji ir tr.'!S126</f>
        <v>0</v>
      </c>
      <c r="Y126" s="212">
        <f>'2.2 SK Sportuojantieji ir tr.'!T126</f>
        <v>0</v>
      </c>
      <c r="Z126" s="212">
        <f>'2.2 SK Sportuojantieji ir tr.'!U126</f>
        <v>0</v>
      </c>
      <c r="AA126" s="212">
        <f>'2.2 SK Sportuojantieji ir tr.'!V126</f>
        <v>0</v>
      </c>
      <c r="AB126" s="212">
        <f>'2.2 SK Sportuojantieji ir tr.'!W126</f>
        <v>0</v>
      </c>
      <c r="AC126" s="212">
        <f>'2.2 SK Sportuojantieji ir tr.'!X126</f>
        <v>0</v>
      </c>
      <c r="AD126" s="212">
        <f>'2.2 SK Sportuojantieji ir tr.'!Y126</f>
        <v>0</v>
      </c>
      <c r="AE126" s="212">
        <f>'2.2 SK Sportuojantieji ir tr.'!Z126</f>
        <v>0</v>
      </c>
      <c r="AF126" s="212">
        <f>'2.2 SK Sportuojantieji ir tr.'!AA126</f>
        <v>0</v>
      </c>
      <c r="AG126" s="212">
        <f>'2.2 SK Sportuojantieji ir tr.'!AB126</f>
        <v>0</v>
      </c>
      <c r="AH126" s="212">
        <f>'2.2 SK Sportuojantieji ir tr.'!AC126</f>
        <v>0</v>
      </c>
      <c r="AI126" s="212">
        <f>'2.2 SK Sportuojantieji ir tr.'!AD126</f>
        <v>0</v>
      </c>
      <c r="AJ126" s="212">
        <f>'2.2 SK Sportuojantieji ir tr.'!AE126</f>
        <v>0</v>
      </c>
      <c r="AK126" s="212">
        <f>'2.2 SK Sportuojantieji ir tr.'!AF126</f>
        <v>0</v>
      </c>
      <c r="AL126" s="212">
        <f>'2.2 SK Sportuojantieji ir tr.'!AG126</f>
        <v>0</v>
      </c>
      <c r="AM126" s="212">
        <f>'2.2 SK Sportuojantieji ir tr.'!AH126</f>
        <v>0</v>
      </c>
      <c r="AN126" s="212">
        <f>'2.2 SK Sportuojantieji ir tr.'!AI126</f>
        <v>0</v>
      </c>
      <c r="AO126" s="212">
        <f>'2.2 SK Sportuojantieji ir tr.'!AJ126</f>
        <v>0</v>
      </c>
      <c r="AP126" s="212">
        <f>'2.2 SK Sportuojantieji ir tr.'!AK126</f>
        <v>0</v>
      </c>
      <c r="AR126" s="190"/>
    </row>
    <row r="127" spans="1:44" ht="10.5" customHeight="1">
      <c r="A127" s="40" t="s">
        <v>365</v>
      </c>
      <c r="B127" s="41" t="s">
        <v>489</v>
      </c>
      <c r="C127" s="79"/>
      <c r="D127" s="79"/>
      <c r="E127" s="79"/>
      <c r="F127" s="79"/>
      <c r="G127" s="79"/>
      <c r="H127" s="212">
        <f>'2.2 SK Sportuojantieji ir tr.'!C127</f>
        <v>0</v>
      </c>
      <c r="I127" s="212">
        <f>'2.2 SK Sportuojantieji ir tr.'!D127</f>
        <v>0</v>
      </c>
      <c r="J127" s="212">
        <f>'2.2 SK Sportuojantieji ir tr.'!E127</f>
        <v>0</v>
      </c>
      <c r="K127" s="328">
        <f t="shared" si="15"/>
        <v>0</v>
      </c>
      <c r="L127" s="212">
        <f>'2.2 SK Sportuojantieji ir tr.'!G127</f>
        <v>0</v>
      </c>
      <c r="M127" s="50">
        <f>'2.2 SK Sportuojantieji ir tr.'!H127</f>
        <v>0</v>
      </c>
      <c r="N127" s="212">
        <f>'2.2 SK Sportuojantieji ir tr.'!I127</f>
        <v>0</v>
      </c>
      <c r="O127" s="36">
        <f t="shared" si="16"/>
        <v>0</v>
      </c>
      <c r="P127" s="212">
        <f>'2.2 SK Sportuojantieji ir tr.'!K127</f>
        <v>0</v>
      </c>
      <c r="Q127" s="212">
        <f>'2.2 SK Sportuojantieji ir tr.'!L127</f>
        <v>0</v>
      </c>
      <c r="R127" s="212">
        <f>'2.2 SK Sportuojantieji ir tr.'!M127</f>
        <v>0</v>
      </c>
      <c r="S127" s="212">
        <f>'2.2 SK Sportuojantieji ir tr.'!N127</f>
        <v>0</v>
      </c>
      <c r="T127" s="212">
        <f>'2.2 SK Sportuojantieji ir tr.'!O127</f>
        <v>0</v>
      </c>
      <c r="U127" s="212">
        <f>'2.2 SK Sportuojantieji ir tr.'!P127</f>
        <v>0</v>
      </c>
      <c r="V127" s="212">
        <f>'2.2 SK Sportuojantieji ir tr.'!Q127</f>
        <v>0</v>
      </c>
      <c r="W127" s="212">
        <f>'2.2 SK Sportuojantieji ir tr.'!R127</f>
        <v>0</v>
      </c>
      <c r="X127" s="212">
        <f>'2.2 SK Sportuojantieji ir tr.'!S127</f>
        <v>0</v>
      </c>
      <c r="Y127" s="212">
        <f>'2.2 SK Sportuojantieji ir tr.'!T127</f>
        <v>0</v>
      </c>
      <c r="Z127" s="212">
        <f>'2.2 SK Sportuojantieji ir tr.'!U127</f>
        <v>0</v>
      </c>
      <c r="AA127" s="212">
        <f>'2.2 SK Sportuojantieji ir tr.'!V127</f>
        <v>0</v>
      </c>
      <c r="AB127" s="212">
        <f>'2.2 SK Sportuojantieji ir tr.'!W127</f>
        <v>0</v>
      </c>
      <c r="AC127" s="212">
        <f>'2.2 SK Sportuojantieji ir tr.'!X127</f>
        <v>0</v>
      </c>
      <c r="AD127" s="212">
        <f>'2.2 SK Sportuojantieji ir tr.'!Y127</f>
        <v>0</v>
      </c>
      <c r="AE127" s="212">
        <f>'2.2 SK Sportuojantieji ir tr.'!Z127</f>
        <v>0</v>
      </c>
      <c r="AF127" s="212">
        <f>'2.2 SK Sportuojantieji ir tr.'!AA127</f>
        <v>0</v>
      </c>
      <c r="AG127" s="212">
        <f>'2.2 SK Sportuojantieji ir tr.'!AB127</f>
        <v>0</v>
      </c>
      <c r="AH127" s="212">
        <f>'2.2 SK Sportuojantieji ir tr.'!AC127</f>
        <v>0</v>
      </c>
      <c r="AI127" s="212">
        <f>'2.2 SK Sportuojantieji ir tr.'!AD127</f>
        <v>0</v>
      </c>
      <c r="AJ127" s="212">
        <f>'2.2 SK Sportuojantieji ir tr.'!AE127</f>
        <v>0</v>
      </c>
      <c r="AK127" s="212">
        <f>'2.2 SK Sportuojantieji ir tr.'!AF127</f>
        <v>0</v>
      </c>
      <c r="AL127" s="212">
        <f>'2.2 SK Sportuojantieji ir tr.'!AG127</f>
        <v>0</v>
      </c>
      <c r="AM127" s="212">
        <f>'2.2 SK Sportuojantieji ir tr.'!AH127</f>
        <v>0</v>
      </c>
      <c r="AN127" s="212">
        <f>'2.2 SK Sportuojantieji ir tr.'!AI127</f>
        <v>0</v>
      </c>
      <c r="AO127" s="212">
        <f>'2.2 SK Sportuojantieji ir tr.'!AJ127</f>
        <v>0</v>
      </c>
      <c r="AP127" s="212">
        <f>'2.2 SK Sportuojantieji ir tr.'!AK127</f>
        <v>0</v>
      </c>
      <c r="AR127" s="190"/>
    </row>
    <row r="128" spans="1:44" ht="10.5" customHeight="1">
      <c r="A128" s="40" t="s">
        <v>366</v>
      </c>
      <c r="B128" s="41" t="s">
        <v>490</v>
      </c>
      <c r="C128" s="79"/>
      <c r="D128" s="79"/>
      <c r="E128" s="79"/>
      <c r="F128" s="79"/>
      <c r="G128" s="79"/>
      <c r="H128" s="212">
        <f>'2.2 SK Sportuojantieji ir tr.'!C128</f>
        <v>0</v>
      </c>
      <c r="I128" s="212">
        <f>'2.2 SK Sportuojantieji ir tr.'!D128</f>
        <v>0</v>
      </c>
      <c r="J128" s="212">
        <f>'2.2 SK Sportuojantieji ir tr.'!E128</f>
        <v>0</v>
      </c>
      <c r="K128" s="328">
        <f t="shared" si="15"/>
        <v>0</v>
      </c>
      <c r="L128" s="212">
        <f>'2.2 SK Sportuojantieji ir tr.'!G128</f>
        <v>0</v>
      </c>
      <c r="M128" s="50">
        <f>'2.2 SK Sportuojantieji ir tr.'!H128</f>
        <v>0</v>
      </c>
      <c r="N128" s="212">
        <f>'2.2 SK Sportuojantieji ir tr.'!I128</f>
        <v>0</v>
      </c>
      <c r="O128" s="36">
        <f t="shared" si="16"/>
        <v>0</v>
      </c>
      <c r="P128" s="212">
        <f>'2.2 SK Sportuojantieji ir tr.'!K128</f>
        <v>0</v>
      </c>
      <c r="Q128" s="212">
        <f>'2.2 SK Sportuojantieji ir tr.'!L128</f>
        <v>0</v>
      </c>
      <c r="R128" s="212">
        <f>'2.2 SK Sportuojantieji ir tr.'!M128</f>
        <v>0</v>
      </c>
      <c r="S128" s="212">
        <f>'2.2 SK Sportuojantieji ir tr.'!N128</f>
        <v>0</v>
      </c>
      <c r="T128" s="212">
        <f>'2.2 SK Sportuojantieji ir tr.'!O128</f>
        <v>0</v>
      </c>
      <c r="U128" s="212">
        <f>'2.2 SK Sportuojantieji ir tr.'!P128</f>
        <v>0</v>
      </c>
      <c r="V128" s="212">
        <f>'2.2 SK Sportuojantieji ir tr.'!Q128</f>
        <v>0</v>
      </c>
      <c r="W128" s="212">
        <f>'2.2 SK Sportuojantieji ir tr.'!R128</f>
        <v>0</v>
      </c>
      <c r="X128" s="212">
        <f>'2.2 SK Sportuojantieji ir tr.'!S128</f>
        <v>0</v>
      </c>
      <c r="Y128" s="212">
        <f>'2.2 SK Sportuojantieji ir tr.'!T128</f>
        <v>0</v>
      </c>
      <c r="Z128" s="212">
        <f>'2.2 SK Sportuojantieji ir tr.'!U128</f>
        <v>0</v>
      </c>
      <c r="AA128" s="212">
        <f>'2.2 SK Sportuojantieji ir tr.'!V128</f>
        <v>0</v>
      </c>
      <c r="AB128" s="212">
        <f>'2.2 SK Sportuojantieji ir tr.'!W128</f>
        <v>0</v>
      </c>
      <c r="AC128" s="212">
        <f>'2.2 SK Sportuojantieji ir tr.'!X128</f>
        <v>0</v>
      </c>
      <c r="AD128" s="212">
        <f>'2.2 SK Sportuojantieji ir tr.'!Y128</f>
        <v>0</v>
      </c>
      <c r="AE128" s="212">
        <f>'2.2 SK Sportuojantieji ir tr.'!Z128</f>
        <v>0</v>
      </c>
      <c r="AF128" s="212">
        <f>'2.2 SK Sportuojantieji ir tr.'!AA128</f>
        <v>0</v>
      </c>
      <c r="AG128" s="212">
        <f>'2.2 SK Sportuojantieji ir tr.'!AB128</f>
        <v>0</v>
      </c>
      <c r="AH128" s="212">
        <f>'2.2 SK Sportuojantieji ir tr.'!AC128</f>
        <v>0</v>
      </c>
      <c r="AI128" s="212">
        <f>'2.2 SK Sportuojantieji ir tr.'!AD128</f>
        <v>0</v>
      </c>
      <c r="AJ128" s="212">
        <f>'2.2 SK Sportuojantieji ir tr.'!AE128</f>
        <v>0</v>
      </c>
      <c r="AK128" s="212">
        <f>'2.2 SK Sportuojantieji ir tr.'!AF128</f>
        <v>0</v>
      </c>
      <c r="AL128" s="212">
        <f>'2.2 SK Sportuojantieji ir tr.'!AG128</f>
        <v>0</v>
      </c>
      <c r="AM128" s="212">
        <f>'2.2 SK Sportuojantieji ir tr.'!AH128</f>
        <v>0</v>
      </c>
      <c r="AN128" s="212">
        <f>'2.2 SK Sportuojantieji ir tr.'!AI128</f>
        <v>0</v>
      </c>
      <c r="AO128" s="212">
        <f>'2.2 SK Sportuojantieji ir tr.'!AJ128</f>
        <v>0</v>
      </c>
      <c r="AP128" s="212">
        <f>'2.2 SK Sportuojantieji ir tr.'!AK128</f>
        <v>0</v>
      </c>
      <c r="AR128" s="190"/>
    </row>
    <row r="129" spans="1:44" ht="10.5" customHeight="1">
      <c r="A129" s="40" t="s">
        <v>395</v>
      </c>
      <c r="B129" s="41" t="s">
        <v>491</v>
      </c>
      <c r="C129" s="79"/>
      <c r="D129" s="79"/>
      <c r="E129" s="79"/>
      <c r="F129" s="79"/>
      <c r="G129" s="79"/>
      <c r="H129" s="212">
        <f>'2.2 SK Sportuojantieji ir tr.'!C129</f>
        <v>0</v>
      </c>
      <c r="I129" s="212">
        <f>'2.2 SK Sportuojantieji ir tr.'!D129</f>
        <v>0</v>
      </c>
      <c r="J129" s="212">
        <f>'2.2 SK Sportuojantieji ir tr.'!E129</f>
        <v>0</v>
      </c>
      <c r="K129" s="328">
        <f t="shared" si="15"/>
        <v>0</v>
      </c>
      <c r="L129" s="212">
        <f>'2.2 SK Sportuojantieji ir tr.'!G129</f>
        <v>0</v>
      </c>
      <c r="M129" s="50">
        <f>'2.2 SK Sportuojantieji ir tr.'!H129</f>
        <v>0</v>
      </c>
      <c r="N129" s="212">
        <f>'2.2 SK Sportuojantieji ir tr.'!I129</f>
        <v>0</v>
      </c>
      <c r="O129" s="36">
        <f t="shared" si="16"/>
        <v>0</v>
      </c>
      <c r="P129" s="212">
        <f>'2.2 SK Sportuojantieji ir tr.'!K129</f>
        <v>0</v>
      </c>
      <c r="Q129" s="212">
        <f>'2.2 SK Sportuojantieji ir tr.'!L129</f>
        <v>0</v>
      </c>
      <c r="R129" s="212">
        <f>'2.2 SK Sportuojantieji ir tr.'!M129</f>
        <v>0</v>
      </c>
      <c r="S129" s="212">
        <f>'2.2 SK Sportuojantieji ir tr.'!N129</f>
        <v>0</v>
      </c>
      <c r="T129" s="212">
        <f>'2.2 SK Sportuojantieji ir tr.'!O129</f>
        <v>0</v>
      </c>
      <c r="U129" s="212">
        <f>'2.2 SK Sportuojantieji ir tr.'!P129</f>
        <v>0</v>
      </c>
      <c r="V129" s="212">
        <f>'2.2 SK Sportuojantieji ir tr.'!Q129</f>
        <v>0</v>
      </c>
      <c r="W129" s="212">
        <f>'2.2 SK Sportuojantieji ir tr.'!R129</f>
        <v>0</v>
      </c>
      <c r="X129" s="212">
        <f>'2.2 SK Sportuojantieji ir tr.'!S129</f>
        <v>0</v>
      </c>
      <c r="Y129" s="212">
        <f>'2.2 SK Sportuojantieji ir tr.'!T129</f>
        <v>0</v>
      </c>
      <c r="Z129" s="212">
        <f>'2.2 SK Sportuojantieji ir tr.'!U129</f>
        <v>0</v>
      </c>
      <c r="AA129" s="212">
        <f>'2.2 SK Sportuojantieji ir tr.'!V129</f>
        <v>0</v>
      </c>
      <c r="AB129" s="212">
        <f>'2.2 SK Sportuojantieji ir tr.'!W129</f>
        <v>0</v>
      </c>
      <c r="AC129" s="212">
        <f>'2.2 SK Sportuojantieji ir tr.'!X129</f>
        <v>0</v>
      </c>
      <c r="AD129" s="212">
        <f>'2.2 SK Sportuojantieji ir tr.'!Y129</f>
        <v>0</v>
      </c>
      <c r="AE129" s="212">
        <f>'2.2 SK Sportuojantieji ir tr.'!Z129</f>
        <v>0</v>
      </c>
      <c r="AF129" s="212">
        <f>'2.2 SK Sportuojantieji ir tr.'!AA129</f>
        <v>0</v>
      </c>
      <c r="AG129" s="212">
        <f>'2.2 SK Sportuojantieji ir tr.'!AB129</f>
        <v>0</v>
      </c>
      <c r="AH129" s="212">
        <f>'2.2 SK Sportuojantieji ir tr.'!AC129</f>
        <v>0</v>
      </c>
      <c r="AI129" s="212">
        <f>'2.2 SK Sportuojantieji ir tr.'!AD129</f>
        <v>0</v>
      </c>
      <c r="AJ129" s="212">
        <f>'2.2 SK Sportuojantieji ir tr.'!AE129</f>
        <v>0</v>
      </c>
      <c r="AK129" s="212">
        <f>'2.2 SK Sportuojantieji ir tr.'!AF129</f>
        <v>0</v>
      </c>
      <c r="AL129" s="212">
        <f>'2.2 SK Sportuojantieji ir tr.'!AG129</f>
        <v>0</v>
      </c>
      <c r="AM129" s="212">
        <f>'2.2 SK Sportuojantieji ir tr.'!AH129</f>
        <v>0</v>
      </c>
      <c r="AN129" s="212">
        <f>'2.2 SK Sportuojantieji ir tr.'!AI129</f>
        <v>0</v>
      </c>
      <c r="AO129" s="212">
        <f>'2.2 SK Sportuojantieji ir tr.'!AJ129</f>
        <v>0</v>
      </c>
      <c r="AP129" s="212">
        <f>'2.2 SK Sportuojantieji ir tr.'!AK129</f>
        <v>0</v>
      </c>
      <c r="AR129" s="190"/>
    </row>
    <row r="130" spans="1:44" ht="10.5" customHeight="1">
      <c r="A130" s="40"/>
      <c r="B130" s="42" t="s">
        <v>492</v>
      </c>
      <c r="C130" s="50">
        <f>SUM(C121:C129)</f>
        <v>0</v>
      </c>
      <c r="D130" s="50">
        <f t="shared" ref="D130:L130" si="17">SUM(D121:D129)</f>
        <v>0</v>
      </c>
      <c r="E130" s="50">
        <f t="shared" si="17"/>
        <v>0</v>
      </c>
      <c r="F130" s="50">
        <f t="shared" si="17"/>
        <v>0</v>
      </c>
      <c r="G130" s="50">
        <f t="shared" si="17"/>
        <v>0</v>
      </c>
      <c r="H130" s="50">
        <f t="shared" si="17"/>
        <v>0</v>
      </c>
      <c r="I130" s="50">
        <f t="shared" si="17"/>
        <v>0</v>
      </c>
      <c r="J130" s="50">
        <f t="shared" si="17"/>
        <v>0</v>
      </c>
      <c r="K130" s="50">
        <f t="shared" si="17"/>
        <v>0</v>
      </c>
      <c r="L130" s="50">
        <f t="shared" si="17"/>
        <v>0</v>
      </c>
      <c r="M130" s="50">
        <f t="shared" ref="M130:AP130" si="18">SUM(M121:M129)</f>
        <v>0</v>
      </c>
      <c r="N130" s="50">
        <f t="shared" si="18"/>
        <v>0</v>
      </c>
      <c r="O130" s="50">
        <f t="shared" si="18"/>
        <v>0</v>
      </c>
      <c r="P130" s="50">
        <f t="shared" si="18"/>
        <v>0</v>
      </c>
      <c r="Q130" s="50">
        <f t="shared" si="18"/>
        <v>0</v>
      </c>
      <c r="R130" s="50">
        <f t="shared" si="18"/>
        <v>0</v>
      </c>
      <c r="S130" s="50">
        <f>SUM(S121:S129)</f>
        <v>0</v>
      </c>
      <c r="T130" s="50">
        <f t="shared" si="18"/>
        <v>0</v>
      </c>
      <c r="U130" s="50">
        <f t="shared" si="18"/>
        <v>0</v>
      </c>
      <c r="V130" s="50">
        <f>SUM(V121:V129)</f>
        <v>0</v>
      </c>
      <c r="W130" s="50">
        <f t="shared" ref="W130:AO130" si="19">SUM(W121:W129)</f>
        <v>0</v>
      </c>
      <c r="X130" s="50">
        <f t="shared" si="19"/>
        <v>0</v>
      </c>
      <c r="Y130" s="50">
        <f t="shared" si="19"/>
        <v>0</v>
      </c>
      <c r="Z130" s="50">
        <f t="shared" si="19"/>
        <v>0</v>
      </c>
      <c r="AA130" s="50">
        <f t="shared" si="19"/>
        <v>0</v>
      </c>
      <c r="AB130" s="50">
        <f t="shared" si="19"/>
        <v>0</v>
      </c>
      <c r="AC130" s="50">
        <f t="shared" si="19"/>
        <v>0</v>
      </c>
      <c r="AD130" s="50">
        <f t="shared" si="19"/>
        <v>0</v>
      </c>
      <c r="AE130" s="50">
        <f t="shared" si="19"/>
        <v>0</v>
      </c>
      <c r="AF130" s="50">
        <f t="shared" si="19"/>
        <v>0</v>
      </c>
      <c r="AG130" s="50">
        <f t="shared" si="19"/>
        <v>0</v>
      </c>
      <c r="AH130" s="50">
        <f t="shared" si="19"/>
        <v>0</v>
      </c>
      <c r="AI130" s="50">
        <f t="shared" si="19"/>
        <v>0</v>
      </c>
      <c r="AJ130" s="50">
        <f t="shared" si="19"/>
        <v>0</v>
      </c>
      <c r="AK130" s="50">
        <f t="shared" si="19"/>
        <v>0</v>
      </c>
      <c r="AL130" s="50">
        <f t="shared" si="19"/>
        <v>0</v>
      </c>
      <c r="AM130" s="50">
        <f>SUM(AM121:AM129)</f>
        <v>0</v>
      </c>
      <c r="AN130" s="50">
        <f t="shared" si="19"/>
        <v>0</v>
      </c>
      <c r="AO130" s="50">
        <f t="shared" si="19"/>
        <v>0</v>
      </c>
      <c r="AP130" s="50">
        <f t="shared" si="18"/>
        <v>0</v>
      </c>
      <c r="AR130" s="190"/>
    </row>
    <row r="131" spans="1:44" ht="10.5" customHeight="1">
      <c r="A131" s="43"/>
      <c r="B131" s="44" t="s">
        <v>493</v>
      </c>
      <c r="C131" s="51"/>
      <c r="D131" s="51"/>
      <c r="E131" s="51"/>
      <c r="F131" s="51"/>
      <c r="G131" s="51"/>
      <c r="H131" s="51"/>
      <c r="I131" s="51"/>
      <c r="J131" s="51"/>
      <c r="K131" s="51"/>
      <c r="L131" s="51"/>
      <c r="M131" s="37"/>
      <c r="N131" s="52"/>
      <c r="O131" s="37"/>
      <c r="P131" s="51"/>
      <c r="Q131" s="51"/>
      <c r="R131" s="51"/>
      <c r="S131" s="51"/>
      <c r="T131" s="51"/>
      <c r="U131" s="51"/>
      <c r="V131" s="51"/>
      <c r="W131" s="51"/>
      <c r="X131" s="51"/>
      <c r="Y131" s="51"/>
      <c r="Z131" s="51"/>
      <c r="AA131" s="51"/>
      <c r="AB131" s="51"/>
      <c r="AC131" s="51"/>
      <c r="AD131" s="51"/>
      <c r="AE131" s="51"/>
      <c r="AF131" s="51"/>
      <c r="AG131" s="51"/>
      <c r="AH131" s="51"/>
      <c r="AI131" s="51"/>
      <c r="AJ131" s="51"/>
      <c r="AK131" s="51"/>
      <c r="AL131" s="51"/>
      <c r="AM131" s="51"/>
      <c r="AN131" s="51"/>
      <c r="AO131" s="51"/>
      <c r="AP131" s="53"/>
      <c r="AR131" s="190"/>
    </row>
    <row r="132" spans="1:44" ht="10.5" customHeight="1">
      <c r="A132" s="40" t="s">
        <v>221</v>
      </c>
      <c r="B132" s="231" t="s">
        <v>494</v>
      </c>
      <c r="C132" s="79"/>
      <c r="D132" s="79"/>
      <c r="E132" s="79"/>
      <c r="F132" s="79"/>
      <c r="G132" s="79"/>
      <c r="H132" s="212">
        <f>'2.2 SK Sportuojantieji ir tr.'!C132</f>
        <v>0</v>
      </c>
      <c r="I132" s="212">
        <f>'2.2 SK Sportuojantieji ir tr.'!D132</f>
        <v>0</v>
      </c>
      <c r="J132" s="212">
        <f>'2.2 SK Sportuojantieji ir tr.'!E132</f>
        <v>0</v>
      </c>
      <c r="K132" s="328">
        <f t="shared" ref="K132:K136" si="20">SUM(H132:J132)</f>
        <v>0</v>
      </c>
      <c r="L132" s="212">
        <f>'2.2 SK Sportuojantieji ir tr.'!G132</f>
        <v>0</v>
      </c>
      <c r="M132" s="50">
        <f>'2.2 SK Sportuojantieji ir tr.'!H132</f>
        <v>0</v>
      </c>
      <c r="N132" s="212">
        <f>'2.2 SK Sportuojantieji ir tr.'!I132</f>
        <v>0</v>
      </c>
      <c r="O132" s="36">
        <f t="shared" ref="O132:O136" si="21">M132-(P132+Q132+R132+S132+T132+U132)</f>
        <v>0</v>
      </c>
      <c r="P132" s="212">
        <f>'2.2 SK Sportuojantieji ir tr.'!K132</f>
        <v>0</v>
      </c>
      <c r="Q132" s="212">
        <f>'2.2 SK Sportuojantieji ir tr.'!L132</f>
        <v>0</v>
      </c>
      <c r="R132" s="212">
        <f>'2.2 SK Sportuojantieji ir tr.'!M132</f>
        <v>0</v>
      </c>
      <c r="S132" s="212">
        <f>'2.2 SK Sportuojantieji ir tr.'!N132</f>
        <v>0</v>
      </c>
      <c r="T132" s="212">
        <f>'2.2 SK Sportuojantieji ir tr.'!O132</f>
        <v>0</v>
      </c>
      <c r="U132" s="212">
        <f>'2.2 SK Sportuojantieji ir tr.'!P132</f>
        <v>0</v>
      </c>
      <c r="V132" s="212">
        <f>'2.2 SK Sportuojantieji ir tr.'!Q132</f>
        <v>0</v>
      </c>
      <c r="W132" s="212">
        <f>'2.2 SK Sportuojantieji ir tr.'!R132</f>
        <v>0</v>
      </c>
      <c r="X132" s="212">
        <f>'2.2 SK Sportuojantieji ir tr.'!S132</f>
        <v>0</v>
      </c>
      <c r="Y132" s="212">
        <f>'2.2 SK Sportuojantieji ir tr.'!T132</f>
        <v>0</v>
      </c>
      <c r="Z132" s="212">
        <f>'2.2 SK Sportuojantieji ir tr.'!U132</f>
        <v>0</v>
      </c>
      <c r="AA132" s="212">
        <f>'2.2 SK Sportuojantieji ir tr.'!V132</f>
        <v>0</v>
      </c>
      <c r="AB132" s="212">
        <f>'2.2 SK Sportuojantieji ir tr.'!W132</f>
        <v>0</v>
      </c>
      <c r="AC132" s="212">
        <f>'2.2 SK Sportuojantieji ir tr.'!X132</f>
        <v>0</v>
      </c>
      <c r="AD132" s="212">
        <f>'2.2 SK Sportuojantieji ir tr.'!Y132</f>
        <v>0</v>
      </c>
      <c r="AE132" s="212">
        <f>'2.2 SK Sportuojantieji ir tr.'!Z132</f>
        <v>0</v>
      </c>
      <c r="AF132" s="212">
        <f>'2.2 SK Sportuojantieji ir tr.'!AA132</f>
        <v>0</v>
      </c>
      <c r="AG132" s="212">
        <f>'2.2 SK Sportuojantieji ir tr.'!AB132</f>
        <v>0</v>
      </c>
      <c r="AH132" s="212">
        <f>'2.2 SK Sportuojantieji ir tr.'!AC132</f>
        <v>0</v>
      </c>
      <c r="AI132" s="212">
        <f>'2.2 SK Sportuojantieji ir tr.'!AD132</f>
        <v>0</v>
      </c>
      <c r="AJ132" s="212">
        <f>'2.2 SK Sportuojantieji ir tr.'!AE132</f>
        <v>0</v>
      </c>
      <c r="AK132" s="212">
        <f>'2.2 SK Sportuojantieji ir tr.'!AF132</f>
        <v>0</v>
      </c>
      <c r="AL132" s="212">
        <f>'2.2 SK Sportuojantieji ir tr.'!AG132</f>
        <v>0</v>
      </c>
      <c r="AM132" s="212">
        <f>'2.2 SK Sportuojantieji ir tr.'!AH132</f>
        <v>0</v>
      </c>
      <c r="AN132" s="212">
        <f>'2.2 SK Sportuojantieji ir tr.'!AI132</f>
        <v>0</v>
      </c>
      <c r="AO132" s="212">
        <f>'2.2 SK Sportuojantieji ir tr.'!AJ132</f>
        <v>0</v>
      </c>
      <c r="AP132" s="212">
        <f>'2.2 SK Sportuojantieji ir tr.'!AK132</f>
        <v>0</v>
      </c>
      <c r="AR132" s="190"/>
    </row>
    <row r="133" spans="1:44" ht="10.5" customHeight="1">
      <c r="A133" s="40" t="s">
        <v>222</v>
      </c>
      <c r="B133" s="231" t="s">
        <v>495</v>
      </c>
      <c r="C133" s="79"/>
      <c r="D133" s="79"/>
      <c r="E133" s="79"/>
      <c r="F133" s="79"/>
      <c r="G133" s="79"/>
      <c r="H133" s="212">
        <f>'2.2 SK Sportuojantieji ir tr.'!C133</f>
        <v>0</v>
      </c>
      <c r="I133" s="212">
        <f>'2.2 SK Sportuojantieji ir tr.'!D133</f>
        <v>0</v>
      </c>
      <c r="J133" s="212">
        <f>'2.2 SK Sportuojantieji ir tr.'!E133</f>
        <v>0</v>
      </c>
      <c r="K133" s="328">
        <f t="shared" si="20"/>
        <v>0</v>
      </c>
      <c r="L133" s="212">
        <f>'2.2 SK Sportuojantieji ir tr.'!G133</f>
        <v>0</v>
      </c>
      <c r="M133" s="50">
        <f>'2.2 SK Sportuojantieji ir tr.'!H133</f>
        <v>0</v>
      </c>
      <c r="N133" s="212">
        <f>'2.2 SK Sportuojantieji ir tr.'!I133</f>
        <v>0</v>
      </c>
      <c r="O133" s="36">
        <f t="shared" si="21"/>
        <v>0</v>
      </c>
      <c r="P133" s="212">
        <f>'2.2 SK Sportuojantieji ir tr.'!K133</f>
        <v>0</v>
      </c>
      <c r="Q133" s="212">
        <f>'2.2 SK Sportuojantieji ir tr.'!L133</f>
        <v>0</v>
      </c>
      <c r="R133" s="212">
        <f>'2.2 SK Sportuojantieji ir tr.'!M133</f>
        <v>0</v>
      </c>
      <c r="S133" s="212">
        <f>'2.2 SK Sportuojantieji ir tr.'!N133</f>
        <v>0</v>
      </c>
      <c r="T133" s="212">
        <f>'2.2 SK Sportuojantieji ir tr.'!O133</f>
        <v>0</v>
      </c>
      <c r="U133" s="212">
        <f>'2.2 SK Sportuojantieji ir tr.'!P133</f>
        <v>0</v>
      </c>
      <c r="V133" s="212">
        <f>'2.2 SK Sportuojantieji ir tr.'!Q133</f>
        <v>0</v>
      </c>
      <c r="W133" s="212">
        <f>'2.2 SK Sportuojantieji ir tr.'!R133</f>
        <v>0</v>
      </c>
      <c r="X133" s="212">
        <f>'2.2 SK Sportuojantieji ir tr.'!S133</f>
        <v>0</v>
      </c>
      <c r="Y133" s="212">
        <f>'2.2 SK Sportuojantieji ir tr.'!T133</f>
        <v>0</v>
      </c>
      <c r="Z133" s="212">
        <f>'2.2 SK Sportuojantieji ir tr.'!U133</f>
        <v>0</v>
      </c>
      <c r="AA133" s="212">
        <f>'2.2 SK Sportuojantieji ir tr.'!V133</f>
        <v>0</v>
      </c>
      <c r="AB133" s="212">
        <f>'2.2 SK Sportuojantieji ir tr.'!W133</f>
        <v>0</v>
      </c>
      <c r="AC133" s="212">
        <f>'2.2 SK Sportuojantieji ir tr.'!X133</f>
        <v>0</v>
      </c>
      <c r="AD133" s="212">
        <f>'2.2 SK Sportuojantieji ir tr.'!Y133</f>
        <v>0</v>
      </c>
      <c r="AE133" s="212">
        <f>'2.2 SK Sportuojantieji ir tr.'!Z133</f>
        <v>0</v>
      </c>
      <c r="AF133" s="212">
        <f>'2.2 SK Sportuojantieji ir tr.'!AA133</f>
        <v>0</v>
      </c>
      <c r="AG133" s="212">
        <f>'2.2 SK Sportuojantieji ir tr.'!AB133</f>
        <v>0</v>
      </c>
      <c r="AH133" s="212">
        <f>'2.2 SK Sportuojantieji ir tr.'!AC133</f>
        <v>0</v>
      </c>
      <c r="AI133" s="212">
        <f>'2.2 SK Sportuojantieji ir tr.'!AD133</f>
        <v>0</v>
      </c>
      <c r="AJ133" s="212">
        <f>'2.2 SK Sportuojantieji ir tr.'!AE133</f>
        <v>0</v>
      </c>
      <c r="AK133" s="212">
        <f>'2.2 SK Sportuojantieji ir tr.'!AF133</f>
        <v>0</v>
      </c>
      <c r="AL133" s="212">
        <f>'2.2 SK Sportuojantieji ir tr.'!AG133</f>
        <v>0</v>
      </c>
      <c r="AM133" s="212">
        <f>'2.2 SK Sportuojantieji ir tr.'!AH133</f>
        <v>0</v>
      </c>
      <c r="AN133" s="212">
        <f>'2.2 SK Sportuojantieji ir tr.'!AI133</f>
        <v>0</v>
      </c>
      <c r="AO133" s="212">
        <f>'2.2 SK Sportuojantieji ir tr.'!AJ133</f>
        <v>0</v>
      </c>
      <c r="AP133" s="212">
        <f>'2.2 SK Sportuojantieji ir tr.'!AK133</f>
        <v>0</v>
      </c>
      <c r="AR133" s="190"/>
    </row>
    <row r="134" spans="1:44" ht="10.5" customHeight="1">
      <c r="A134" s="40" t="s">
        <v>223</v>
      </c>
      <c r="B134" s="231" t="s">
        <v>496</v>
      </c>
      <c r="C134" s="79"/>
      <c r="D134" s="79"/>
      <c r="E134" s="79"/>
      <c r="F134" s="79"/>
      <c r="G134" s="79"/>
      <c r="H134" s="212">
        <f>'2.2 SK Sportuojantieji ir tr.'!C134</f>
        <v>0</v>
      </c>
      <c r="I134" s="212">
        <f>'2.2 SK Sportuojantieji ir tr.'!D134</f>
        <v>0</v>
      </c>
      <c r="J134" s="212">
        <f>'2.2 SK Sportuojantieji ir tr.'!E134</f>
        <v>0</v>
      </c>
      <c r="K134" s="328">
        <f t="shared" si="20"/>
        <v>0</v>
      </c>
      <c r="L134" s="212">
        <f>'2.2 SK Sportuojantieji ir tr.'!G134</f>
        <v>0</v>
      </c>
      <c r="M134" s="50">
        <f>'2.2 SK Sportuojantieji ir tr.'!H134</f>
        <v>0</v>
      </c>
      <c r="N134" s="212">
        <f>'2.2 SK Sportuojantieji ir tr.'!I134</f>
        <v>0</v>
      </c>
      <c r="O134" s="36">
        <f t="shared" si="21"/>
        <v>0</v>
      </c>
      <c r="P134" s="212">
        <f>'2.2 SK Sportuojantieji ir tr.'!K134</f>
        <v>0</v>
      </c>
      <c r="Q134" s="212">
        <f>'2.2 SK Sportuojantieji ir tr.'!L134</f>
        <v>0</v>
      </c>
      <c r="R134" s="212">
        <f>'2.2 SK Sportuojantieji ir tr.'!M134</f>
        <v>0</v>
      </c>
      <c r="S134" s="212">
        <f>'2.2 SK Sportuojantieji ir tr.'!N134</f>
        <v>0</v>
      </c>
      <c r="T134" s="212">
        <f>'2.2 SK Sportuojantieji ir tr.'!O134</f>
        <v>0</v>
      </c>
      <c r="U134" s="212">
        <f>'2.2 SK Sportuojantieji ir tr.'!P134</f>
        <v>0</v>
      </c>
      <c r="V134" s="212">
        <f>'2.2 SK Sportuojantieji ir tr.'!Q134</f>
        <v>0</v>
      </c>
      <c r="W134" s="212">
        <f>'2.2 SK Sportuojantieji ir tr.'!R134</f>
        <v>0</v>
      </c>
      <c r="X134" s="212">
        <f>'2.2 SK Sportuojantieji ir tr.'!S134</f>
        <v>0</v>
      </c>
      <c r="Y134" s="212">
        <f>'2.2 SK Sportuojantieji ir tr.'!T134</f>
        <v>0</v>
      </c>
      <c r="Z134" s="212">
        <f>'2.2 SK Sportuojantieji ir tr.'!U134</f>
        <v>0</v>
      </c>
      <c r="AA134" s="212">
        <f>'2.2 SK Sportuojantieji ir tr.'!V134</f>
        <v>0</v>
      </c>
      <c r="AB134" s="212">
        <f>'2.2 SK Sportuojantieji ir tr.'!W134</f>
        <v>0</v>
      </c>
      <c r="AC134" s="212">
        <f>'2.2 SK Sportuojantieji ir tr.'!X134</f>
        <v>0</v>
      </c>
      <c r="AD134" s="212">
        <f>'2.2 SK Sportuojantieji ir tr.'!Y134</f>
        <v>0</v>
      </c>
      <c r="AE134" s="212">
        <f>'2.2 SK Sportuojantieji ir tr.'!Z134</f>
        <v>0</v>
      </c>
      <c r="AF134" s="212">
        <f>'2.2 SK Sportuojantieji ir tr.'!AA134</f>
        <v>0</v>
      </c>
      <c r="AG134" s="212">
        <f>'2.2 SK Sportuojantieji ir tr.'!AB134</f>
        <v>0</v>
      </c>
      <c r="AH134" s="212">
        <f>'2.2 SK Sportuojantieji ir tr.'!AC134</f>
        <v>0</v>
      </c>
      <c r="AI134" s="212">
        <f>'2.2 SK Sportuojantieji ir tr.'!AD134</f>
        <v>0</v>
      </c>
      <c r="AJ134" s="212">
        <f>'2.2 SK Sportuojantieji ir tr.'!AE134</f>
        <v>0</v>
      </c>
      <c r="AK134" s="212">
        <f>'2.2 SK Sportuojantieji ir tr.'!AF134</f>
        <v>0</v>
      </c>
      <c r="AL134" s="212">
        <f>'2.2 SK Sportuojantieji ir tr.'!AG134</f>
        <v>0</v>
      </c>
      <c r="AM134" s="212">
        <f>'2.2 SK Sportuojantieji ir tr.'!AH134</f>
        <v>0</v>
      </c>
      <c r="AN134" s="212">
        <f>'2.2 SK Sportuojantieji ir tr.'!AI134</f>
        <v>0</v>
      </c>
      <c r="AO134" s="212">
        <f>'2.2 SK Sportuojantieji ir tr.'!AJ134</f>
        <v>0</v>
      </c>
      <c r="AP134" s="212">
        <f>'2.2 SK Sportuojantieji ir tr.'!AK134</f>
        <v>0</v>
      </c>
      <c r="AR134" s="190"/>
    </row>
    <row r="135" spans="1:44" ht="10.5" customHeight="1">
      <c r="A135" s="40" t="s">
        <v>360</v>
      </c>
      <c r="B135" s="231" t="s">
        <v>497</v>
      </c>
      <c r="C135" s="79"/>
      <c r="D135" s="79"/>
      <c r="E135" s="79"/>
      <c r="F135" s="79"/>
      <c r="G135" s="79"/>
      <c r="H135" s="212">
        <f>'2.2 SK Sportuojantieji ir tr.'!C135</f>
        <v>0</v>
      </c>
      <c r="I135" s="212">
        <f>'2.2 SK Sportuojantieji ir tr.'!D135</f>
        <v>0</v>
      </c>
      <c r="J135" s="212">
        <f>'2.2 SK Sportuojantieji ir tr.'!E135</f>
        <v>0</v>
      </c>
      <c r="K135" s="328">
        <f t="shared" si="20"/>
        <v>0</v>
      </c>
      <c r="L135" s="212">
        <f>'2.2 SK Sportuojantieji ir tr.'!G135</f>
        <v>0</v>
      </c>
      <c r="M135" s="50">
        <f>'2.2 SK Sportuojantieji ir tr.'!H135</f>
        <v>0</v>
      </c>
      <c r="N135" s="212">
        <f>'2.2 SK Sportuojantieji ir tr.'!I135</f>
        <v>0</v>
      </c>
      <c r="O135" s="36">
        <f t="shared" si="21"/>
        <v>0</v>
      </c>
      <c r="P135" s="212">
        <f>'2.2 SK Sportuojantieji ir tr.'!K135</f>
        <v>0</v>
      </c>
      <c r="Q135" s="212">
        <f>'2.2 SK Sportuojantieji ir tr.'!L135</f>
        <v>0</v>
      </c>
      <c r="R135" s="212">
        <f>'2.2 SK Sportuojantieji ir tr.'!M135</f>
        <v>0</v>
      </c>
      <c r="S135" s="212">
        <f>'2.2 SK Sportuojantieji ir tr.'!N135</f>
        <v>0</v>
      </c>
      <c r="T135" s="212">
        <f>'2.2 SK Sportuojantieji ir tr.'!O135</f>
        <v>0</v>
      </c>
      <c r="U135" s="212">
        <f>'2.2 SK Sportuojantieji ir tr.'!P135</f>
        <v>0</v>
      </c>
      <c r="V135" s="212">
        <f>'2.2 SK Sportuojantieji ir tr.'!Q135</f>
        <v>0</v>
      </c>
      <c r="W135" s="212">
        <f>'2.2 SK Sportuojantieji ir tr.'!R135</f>
        <v>0</v>
      </c>
      <c r="X135" s="212">
        <f>'2.2 SK Sportuojantieji ir tr.'!S135</f>
        <v>0</v>
      </c>
      <c r="Y135" s="212">
        <f>'2.2 SK Sportuojantieji ir tr.'!T135</f>
        <v>0</v>
      </c>
      <c r="Z135" s="212">
        <f>'2.2 SK Sportuojantieji ir tr.'!U135</f>
        <v>0</v>
      </c>
      <c r="AA135" s="212">
        <f>'2.2 SK Sportuojantieji ir tr.'!V135</f>
        <v>0</v>
      </c>
      <c r="AB135" s="212">
        <f>'2.2 SK Sportuojantieji ir tr.'!W135</f>
        <v>0</v>
      </c>
      <c r="AC135" s="212">
        <f>'2.2 SK Sportuojantieji ir tr.'!X135</f>
        <v>0</v>
      </c>
      <c r="AD135" s="212">
        <f>'2.2 SK Sportuojantieji ir tr.'!Y135</f>
        <v>0</v>
      </c>
      <c r="AE135" s="212">
        <f>'2.2 SK Sportuojantieji ir tr.'!Z135</f>
        <v>0</v>
      </c>
      <c r="AF135" s="212">
        <f>'2.2 SK Sportuojantieji ir tr.'!AA135</f>
        <v>0</v>
      </c>
      <c r="AG135" s="212">
        <f>'2.2 SK Sportuojantieji ir tr.'!AB135</f>
        <v>0</v>
      </c>
      <c r="AH135" s="212">
        <f>'2.2 SK Sportuojantieji ir tr.'!AC135</f>
        <v>0</v>
      </c>
      <c r="AI135" s="212">
        <f>'2.2 SK Sportuojantieji ir tr.'!AD135</f>
        <v>0</v>
      </c>
      <c r="AJ135" s="212">
        <f>'2.2 SK Sportuojantieji ir tr.'!AE135</f>
        <v>0</v>
      </c>
      <c r="AK135" s="212">
        <f>'2.2 SK Sportuojantieji ir tr.'!AF135</f>
        <v>0</v>
      </c>
      <c r="AL135" s="212">
        <f>'2.2 SK Sportuojantieji ir tr.'!AG135</f>
        <v>0</v>
      </c>
      <c r="AM135" s="212">
        <f>'2.2 SK Sportuojantieji ir tr.'!AH135</f>
        <v>0</v>
      </c>
      <c r="AN135" s="212">
        <f>'2.2 SK Sportuojantieji ir tr.'!AI135</f>
        <v>0</v>
      </c>
      <c r="AO135" s="212">
        <f>'2.2 SK Sportuojantieji ir tr.'!AJ135</f>
        <v>0</v>
      </c>
      <c r="AP135" s="212">
        <f>'2.2 SK Sportuojantieji ir tr.'!AK135</f>
        <v>0</v>
      </c>
      <c r="AR135" s="190"/>
    </row>
    <row r="136" spans="1:44" ht="33.75" customHeight="1">
      <c r="A136" s="40" t="s">
        <v>362</v>
      </c>
      <c r="B136" s="231" t="s">
        <v>498</v>
      </c>
      <c r="C136" s="79"/>
      <c r="D136" s="79"/>
      <c r="E136" s="79"/>
      <c r="F136" s="79"/>
      <c r="G136" s="79"/>
      <c r="H136" s="212">
        <f>'2.2 SK Sportuojantieji ir tr.'!C136</f>
        <v>0</v>
      </c>
      <c r="I136" s="212">
        <f>'2.2 SK Sportuojantieji ir tr.'!D136</f>
        <v>0</v>
      </c>
      <c r="J136" s="212">
        <f>'2.2 SK Sportuojantieji ir tr.'!E136</f>
        <v>0</v>
      </c>
      <c r="K136" s="328">
        <f t="shared" si="20"/>
        <v>0</v>
      </c>
      <c r="L136" s="212">
        <f>'2.2 SK Sportuojantieji ir tr.'!G136</f>
        <v>0</v>
      </c>
      <c r="M136" s="50">
        <f>'2.2 SK Sportuojantieji ir tr.'!H136</f>
        <v>0</v>
      </c>
      <c r="N136" s="212">
        <f>'2.2 SK Sportuojantieji ir tr.'!I136</f>
        <v>0</v>
      </c>
      <c r="O136" s="36">
        <f t="shared" si="21"/>
        <v>0</v>
      </c>
      <c r="P136" s="212">
        <f>'2.2 SK Sportuojantieji ir tr.'!K136</f>
        <v>0</v>
      </c>
      <c r="Q136" s="212">
        <f>'2.2 SK Sportuojantieji ir tr.'!L136</f>
        <v>0</v>
      </c>
      <c r="R136" s="212">
        <f>'2.2 SK Sportuojantieji ir tr.'!M136</f>
        <v>0</v>
      </c>
      <c r="S136" s="212">
        <f>'2.2 SK Sportuojantieji ir tr.'!N136</f>
        <v>0</v>
      </c>
      <c r="T136" s="212">
        <f>'2.2 SK Sportuojantieji ir tr.'!O136</f>
        <v>0</v>
      </c>
      <c r="U136" s="212">
        <f>'2.2 SK Sportuojantieji ir tr.'!P136</f>
        <v>0</v>
      </c>
      <c r="V136" s="212">
        <f>'2.2 SK Sportuojantieji ir tr.'!Q136</f>
        <v>0</v>
      </c>
      <c r="W136" s="212">
        <f>'2.2 SK Sportuojantieji ir tr.'!R136</f>
        <v>0</v>
      </c>
      <c r="X136" s="212">
        <f>'2.2 SK Sportuojantieji ir tr.'!S136</f>
        <v>0</v>
      </c>
      <c r="Y136" s="212">
        <f>'2.2 SK Sportuojantieji ir tr.'!T136</f>
        <v>0</v>
      </c>
      <c r="Z136" s="212">
        <f>'2.2 SK Sportuojantieji ir tr.'!U136</f>
        <v>0</v>
      </c>
      <c r="AA136" s="212">
        <f>'2.2 SK Sportuojantieji ir tr.'!V136</f>
        <v>0</v>
      </c>
      <c r="AB136" s="212">
        <f>'2.2 SK Sportuojantieji ir tr.'!W136</f>
        <v>0</v>
      </c>
      <c r="AC136" s="212">
        <f>'2.2 SK Sportuojantieji ir tr.'!X136</f>
        <v>0</v>
      </c>
      <c r="AD136" s="212">
        <f>'2.2 SK Sportuojantieji ir tr.'!Y136</f>
        <v>0</v>
      </c>
      <c r="AE136" s="212">
        <f>'2.2 SK Sportuojantieji ir tr.'!Z136</f>
        <v>0</v>
      </c>
      <c r="AF136" s="212">
        <f>'2.2 SK Sportuojantieji ir tr.'!AA136</f>
        <v>0</v>
      </c>
      <c r="AG136" s="212">
        <f>'2.2 SK Sportuojantieji ir tr.'!AB136</f>
        <v>0</v>
      </c>
      <c r="AH136" s="212">
        <f>'2.2 SK Sportuojantieji ir tr.'!AC136</f>
        <v>0</v>
      </c>
      <c r="AI136" s="212">
        <f>'2.2 SK Sportuojantieji ir tr.'!AD136</f>
        <v>0</v>
      </c>
      <c r="AJ136" s="212">
        <f>'2.2 SK Sportuojantieji ir tr.'!AE136</f>
        <v>0</v>
      </c>
      <c r="AK136" s="212">
        <f>'2.2 SK Sportuojantieji ir tr.'!AF136</f>
        <v>0</v>
      </c>
      <c r="AL136" s="212">
        <f>'2.2 SK Sportuojantieji ir tr.'!AG136</f>
        <v>0</v>
      </c>
      <c r="AM136" s="212">
        <f>'2.2 SK Sportuojantieji ir tr.'!AH136</f>
        <v>0</v>
      </c>
      <c r="AN136" s="212">
        <f>'2.2 SK Sportuojantieji ir tr.'!AI136</f>
        <v>0</v>
      </c>
      <c r="AO136" s="212">
        <f>'2.2 SK Sportuojantieji ir tr.'!AJ136</f>
        <v>0</v>
      </c>
      <c r="AP136" s="212">
        <f>'2.2 SK Sportuojantieji ir tr.'!AK136</f>
        <v>0</v>
      </c>
      <c r="AR136" s="190"/>
    </row>
    <row r="137" spans="1:44" ht="10.5" customHeight="1">
      <c r="A137" s="40"/>
      <c r="B137" s="42" t="s">
        <v>499</v>
      </c>
      <c r="C137" s="50">
        <f t="shared" ref="C137:AP137" si="22">SUM(C132:C136)</f>
        <v>0</v>
      </c>
      <c r="D137" s="50">
        <f t="shared" si="22"/>
        <v>0</v>
      </c>
      <c r="E137" s="50">
        <f t="shared" si="22"/>
        <v>0</v>
      </c>
      <c r="F137" s="50">
        <f t="shared" si="22"/>
        <v>0</v>
      </c>
      <c r="G137" s="50">
        <f t="shared" si="22"/>
        <v>0</v>
      </c>
      <c r="H137" s="50">
        <f>SUM(H132:H136)</f>
        <v>0</v>
      </c>
      <c r="I137" s="50">
        <f t="shared" si="22"/>
        <v>0</v>
      </c>
      <c r="J137" s="50">
        <f t="shared" si="22"/>
        <v>0</v>
      </c>
      <c r="K137" s="50">
        <f t="shared" si="22"/>
        <v>0</v>
      </c>
      <c r="L137" s="50">
        <f t="shared" si="22"/>
        <v>0</v>
      </c>
      <c r="M137" s="50">
        <f t="shared" si="22"/>
        <v>0</v>
      </c>
      <c r="N137" s="50">
        <f t="shared" si="22"/>
        <v>0</v>
      </c>
      <c r="O137" s="50">
        <f t="shared" si="22"/>
        <v>0</v>
      </c>
      <c r="P137" s="50">
        <f t="shared" si="22"/>
        <v>0</v>
      </c>
      <c r="Q137" s="50">
        <f t="shared" si="22"/>
        <v>0</v>
      </c>
      <c r="R137" s="50">
        <f t="shared" si="22"/>
        <v>0</v>
      </c>
      <c r="S137" s="50">
        <f t="shared" si="22"/>
        <v>0</v>
      </c>
      <c r="T137" s="50">
        <f>SUM(T132:T136)</f>
        <v>0</v>
      </c>
      <c r="U137" s="50">
        <f t="shared" si="22"/>
        <v>0</v>
      </c>
      <c r="V137" s="50">
        <f t="shared" si="22"/>
        <v>0</v>
      </c>
      <c r="W137" s="50">
        <f t="shared" ref="W137:AO137" si="23">SUM(W132:W136)</f>
        <v>0</v>
      </c>
      <c r="X137" s="50">
        <f t="shared" si="23"/>
        <v>0</v>
      </c>
      <c r="Y137" s="50">
        <f t="shared" si="23"/>
        <v>0</v>
      </c>
      <c r="Z137" s="50">
        <f t="shared" si="23"/>
        <v>0</v>
      </c>
      <c r="AA137" s="50">
        <f t="shared" si="23"/>
        <v>0</v>
      </c>
      <c r="AB137" s="50">
        <f t="shared" si="23"/>
        <v>0</v>
      </c>
      <c r="AC137" s="50">
        <f t="shared" si="23"/>
        <v>0</v>
      </c>
      <c r="AD137" s="50">
        <f t="shared" si="23"/>
        <v>0</v>
      </c>
      <c r="AE137" s="50">
        <f t="shared" si="23"/>
        <v>0</v>
      </c>
      <c r="AF137" s="50">
        <f t="shared" si="23"/>
        <v>0</v>
      </c>
      <c r="AG137" s="50">
        <f t="shared" si="23"/>
        <v>0</v>
      </c>
      <c r="AH137" s="50">
        <f t="shared" si="23"/>
        <v>0</v>
      </c>
      <c r="AI137" s="50">
        <f t="shared" si="23"/>
        <v>0</v>
      </c>
      <c r="AJ137" s="50">
        <f t="shared" si="23"/>
        <v>0</v>
      </c>
      <c r="AK137" s="50">
        <f t="shared" si="23"/>
        <v>0</v>
      </c>
      <c r="AL137" s="50">
        <f t="shared" si="23"/>
        <v>0</v>
      </c>
      <c r="AM137" s="50">
        <f t="shared" si="23"/>
        <v>0</v>
      </c>
      <c r="AN137" s="50">
        <f t="shared" si="23"/>
        <v>0</v>
      </c>
      <c r="AO137" s="50">
        <f t="shared" si="23"/>
        <v>0</v>
      </c>
      <c r="AP137" s="50">
        <f t="shared" si="22"/>
        <v>0</v>
      </c>
      <c r="AR137" s="190"/>
    </row>
    <row r="138" spans="1:44" ht="10.5" customHeight="1">
      <c r="A138" s="43"/>
      <c r="B138" s="44" t="s">
        <v>152</v>
      </c>
      <c r="C138" s="51"/>
      <c r="D138" s="51"/>
      <c r="E138" s="51"/>
      <c r="F138" s="51"/>
      <c r="G138" s="51"/>
      <c r="H138" s="51"/>
      <c r="I138" s="51"/>
      <c r="J138" s="51"/>
      <c r="K138" s="51"/>
      <c r="L138" s="51"/>
      <c r="M138" s="37"/>
      <c r="N138" s="52"/>
      <c r="O138" s="37"/>
      <c r="P138" s="51"/>
      <c r="Q138" s="51"/>
      <c r="R138" s="51"/>
      <c r="S138" s="51"/>
      <c r="T138" s="51"/>
      <c r="U138" s="51"/>
      <c r="V138" s="51"/>
      <c r="W138" s="51"/>
      <c r="X138" s="51"/>
      <c r="Y138" s="51"/>
      <c r="Z138" s="51"/>
      <c r="AA138" s="51"/>
      <c r="AB138" s="51"/>
      <c r="AC138" s="51"/>
      <c r="AD138" s="51"/>
      <c r="AE138" s="51"/>
      <c r="AF138" s="51"/>
      <c r="AG138" s="51"/>
      <c r="AH138" s="51"/>
      <c r="AI138" s="51"/>
      <c r="AJ138" s="51"/>
      <c r="AK138" s="51"/>
      <c r="AL138" s="51"/>
      <c r="AM138" s="51"/>
      <c r="AN138" s="51"/>
      <c r="AO138" s="51"/>
      <c r="AP138" s="53"/>
      <c r="AR138" s="190"/>
    </row>
    <row r="139" spans="1:44" ht="10.5" customHeight="1">
      <c r="A139" s="40" t="s">
        <v>221</v>
      </c>
      <c r="B139" s="41" t="s">
        <v>153</v>
      </c>
      <c r="C139" s="212">
        <f>'SUC1_B. duomenys'!C151</f>
        <v>1</v>
      </c>
      <c r="D139" s="212">
        <f>'SUC1_B. duomenys'!D151</f>
        <v>1</v>
      </c>
      <c r="E139" s="212">
        <f>'SUC1_B. duomenys'!E151</f>
        <v>0</v>
      </c>
      <c r="F139" s="50">
        <f>'SUC1_B. duomenys'!F151</f>
        <v>2</v>
      </c>
      <c r="G139" s="212">
        <f>'SUC1_B. duomenys'!G151</f>
        <v>0</v>
      </c>
      <c r="H139" s="212">
        <f>'2.2 SK Sportuojantieji ir tr.'!C139</f>
        <v>2</v>
      </c>
      <c r="I139" s="212">
        <f>'2.2 SK Sportuojantieji ir tr.'!D139</f>
        <v>8</v>
      </c>
      <c r="J139" s="212">
        <f>'2.2 SK Sportuojantieji ir tr.'!E139</f>
        <v>70</v>
      </c>
      <c r="K139" s="328">
        <f t="shared" ref="K139:K142" si="24">SUM(H139:J139)</f>
        <v>80</v>
      </c>
      <c r="L139" s="212">
        <f>'2.2 SK Sportuojantieji ir tr.'!G139</f>
        <v>13</v>
      </c>
      <c r="M139" s="50">
        <f>'2.2 SK Sportuojantieji ir tr.'!H139+SUC1_Treneriai!C131</f>
        <v>0</v>
      </c>
      <c r="N139" s="212">
        <f>'2.2 SK Sportuojantieji ir tr.'!I139+SUC1_Treneriai!D131</f>
        <v>0</v>
      </c>
      <c r="O139" s="36">
        <f t="shared" ref="O139:O142" si="25">M139-(P139+Q139+R139+S139+T139+U139)</f>
        <v>0</v>
      </c>
      <c r="P139" s="212">
        <f>'2.2 SK Sportuojantieji ir tr.'!K139+SUC1_Treneriai!F131</f>
        <v>0</v>
      </c>
      <c r="Q139" s="212">
        <f>'2.2 SK Sportuojantieji ir tr.'!L139+SUC1_Treneriai!G131</f>
        <v>0</v>
      </c>
      <c r="R139" s="212">
        <f>'2.2 SK Sportuojantieji ir tr.'!M139+SUC1_Treneriai!H131</f>
        <v>0</v>
      </c>
      <c r="S139" s="212">
        <f>'2.2 SK Sportuojantieji ir tr.'!N139+SUC1_Treneriai!I131</f>
        <v>0</v>
      </c>
      <c r="T139" s="212">
        <f>'2.2 SK Sportuojantieji ir tr.'!O139+SUC1_Treneriai!J131</f>
        <v>0</v>
      </c>
      <c r="U139" s="212">
        <f>'2.2 SK Sportuojantieji ir tr.'!P139+SUC1_Treneriai!K131</f>
        <v>0</v>
      </c>
      <c r="V139" s="212">
        <f>'2.2 SK Sportuojantieji ir tr.'!Q139+SUC1_Treneriai!L131</f>
        <v>0</v>
      </c>
      <c r="W139" s="212">
        <f>'2.2 SK Sportuojantieji ir tr.'!R139+SUC1_Treneriai!M131</f>
        <v>0</v>
      </c>
      <c r="X139" s="212">
        <f>'2.2 SK Sportuojantieji ir tr.'!S139+SUC1_Treneriai!N131</f>
        <v>0</v>
      </c>
      <c r="Y139" s="212">
        <f>'2.2 SK Sportuojantieji ir tr.'!T139+SUC1_Treneriai!O131</f>
        <v>0</v>
      </c>
      <c r="Z139" s="212">
        <f>'2.2 SK Sportuojantieji ir tr.'!U139+SUC1_Treneriai!P131</f>
        <v>0</v>
      </c>
      <c r="AA139" s="212">
        <f>'2.2 SK Sportuojantieji ir tr.'!V139+SUC1_Treneriai!Q131</f>
        <v>0</v>
      </c>
      <c r="AB139" s="212">
        <f>'2.2 SK Sportuojantieji ir tr.'!W139+SUC1_Treneriai!R131</f>
        <v>0</v>
      </c>
      <c r="AC139" s="212">
        <f>'2.2 SK Sportuojantieji ir tr.'!X139+SUC1_Treneriai!S131</f>
        <v>0</v>
      </c>
      <c r="AD139" s="212">
        <f>'2.2 SK Sportuojantieji ir tr.'!Y139+SUC1_Treneriai!T131</f>
        <v>0</v>
      </c>
      <c r="AE139" s="212">
        <f>'2.2 SK Sportuojantieji ir tr.'!Z139+SUC1_Treneriai!U131</f>
        <v>1</v>
      </c>
      <c r="AF139" s="212">
        <f>'2.2 SK Sportuojantieji ir tr.'!AA139+SUC1_Treneriai!V131</f>
        <v>0</v>
      </c>
      <c r="AG139" s="212">
        <f>'2.2 SK Sportuojantieji ir tr.'!AB139+SUC1_Treneriai!W131</f>
        <v>1</v>
      </c>
      <c r="AH139" s="212">
        <f>'2.2 SK Sportuojantieji ir tr.'!AC139+SUC1_Treneriai!X131</f>
        <v>0</v>
      </c>
      <c r="AI139" s="212">
        <f>'2.2 SK Sportuojantieji ir tr.'!AD139+SUC1_Treneriai!Y131</f>
        <v>0</v>
      </c>
      <c r="AJ139" s="212">
        <f>'2.2 SK Sportuojantieji ir tr.'!AE139+SUC1_Treneriai!Z131</f>
        <v>0</v>
      </c>
      <c r="AK139" s="212">
        <f>'2.2 SK Sportuojantieji ir tr.'!AF139+SUC1_Treneriai!AA131</f>
        <v>0</v>
      </c>
      <c r="AL139" s="212">
        <f>'2.2 SK Sportuojantieji ir tr.'!AG139+SUC1_Treneriai!AB131</f>
        <v>0</v>
      </c>
      <c r="AM139" s="212">
        <f>'2.2 SK Sportuojantieji ir tr.'!AH139+SUC1_Treneriai!AC131</f>
        <v>0</v>
      </c>
      <c r="AN139" s="212">
        <f>'2.2 SK Sportuojantieji ir tr.'!AI139+SUC1_Treneriai!AD131</f>
        <v>0</v>
      </c>
      <c r="AO139" s="212">
        <f>'2.2 SK Sportuojantieji ir tr.'!AJ139+SUC1_Treneriai!AE131</f>
        <v>0</v>
      </c>
      <c r="AP139" s="212">
        <f>'2.2 SK Sportuojantieji ir tr.'!AK139+SUC1_Treneriai!AF131</f>
        <v>0</v>
      </c>
      <c r="AR139" s="190" t="str">
        <f>IF(SUC1_Treneriai!C131&gt;M139,"Klaida! Negali būti mažiau trenerių negu SUC1 formoje","")</f>
        <v/>
      </c>
    </row>
    <row r="140" spans="1:44" ht="10.5" customHeight="1">
      <c r="A140" s="40" t="s">
        <v>222</v>
      </c>
      <c r="B140" s="41" t="s">
        <v>154</v>
      </c>
      <c r="C140" s="212">
        <f>'SUC1_B. duomenys'!C152</f>
        <v>2</v>
      </c>
      <c r="D140" s="212">
        <f>'SUC1_B. duomenys'!D152</f>
        <v>0</v>
      </c>
      <c r="E140" s="212">
        <f>'SUC1_B. duomenys'!E152</f>
        <v>0</v>
      </c>
      <c r="F140" s="50">
        <f>'SUC1_B. duomenys'!F152</f>
        <v>2</v>
      </c>
      <c r="G140" s="212">
        <f>'SUC1_B. duomenys'!G152</f>
        <v>0</v>
      </c>
      <c r="H140" s="212">
        <f>'2.2 SK Sportuojantieji ir tr.'!C140</f>
        <v>0</v>
      </c>
      <c r="I140" s="212">
        <f>'2.2 SK Sportuojantieji ir tr.'!D140</f>
        <v>0</v>
      </c>
      <c r="J140" s="212">
        <f>'2.2 SK Sportuojantieji ir tr.'!E140</f>
        <v>0</v>
      </c>
      <c r="K140" s="328">
        <f t="shared" si="24"/>
        <v>0</v>
      </c>
      <c r="L140" s="212">
        <f>'2.2 SK Sportuojantieji ir tr.'!G140</f>
        <v>0</v>
      </c>
      <c r="M140" s="50">
        <f>'2.2 SK Sportuojantieji ir tr.'!H140+SUC1_Treneriai!C132</f>
        <v>0</v>
      </c>
      <c r="N140" s="212">
        <f>'2.2 SK Sportuojantieji ir tr.'!I140+SUC1_Treneriai!D132</f>
        <v>0</v>
      </c>
      <c r="O140" s="36">
        <f t="shared" si="25"/>
        <v>0</v>
      </c>
      <c r="P140" s="212">
        <f>'2.2 SK Sportuojantieji ir tr.'!K140+SUC1_Treneriai!F132</f>
        <v>0</v>
      </c>
      <c r="Q140" s="212">
        <f>'2.2 SK Sportuojantieji ir tr.'!L140+SUC1_Treneriai!G132</f>
        <v>0</v>
      </c>
      <c r="R140" s="212">
        <f>'2.2 SK Sportuojantieji ir tr.'!M140+SUC1_Treneriai!H132</f>
        <v>0</v>
      </c>
      <c r="S140" s="212">
        <f>'2.2 SK Sportuojantieji ir tr.'!N140+SUC1_Treneriai!I132</f>
        <v>0</v>
      </c>
      <c r="T140" s="212">
        <f>'2.2 SK Sportuojantieji ir tr.'!O140+SUC1_Treneriai!J132</f>
        <v>0</v>
      </c>
      <c r="U140" s="212">
        <f>'2.2 SK Sportuojantieji ir tr.'!P140+SUC1_Treneriai!K132</f>
        <v>0</v>
      </c>
      <c r="V140" s="212">
        <f>'2.2 SK Sportuojantieji ir tr.'!Q140+SUC1_Treneriai!L132</f>
        <v>0</v>
      </c>
      <c r="W140" s="212">
        <f>'2.2 SK Sportuojantieji ir tr.'!R140+SUC1_Treneriai!M132</f>
        <v>0</v>
      </c>
      <c r="X140" s="212">
        <f>'2.2 SK Sportuojantieji ir tr.'!S140+SUC1_Treneriai!N132</f>
        <v>0</v>
      </c>
      <c r="Y140" s="212">
        <f>'2.2 SK Sportuojantieji ir tr.'!T140+SUC1_Treneriai!O132</f>
        <v>0</v>
      </c>
      <c r="Z140" s="212">
        <f>'2.2 SK Sportuojantieji ir tr.'!U140+SUC1_Treneriai!P132</f>
        <v>0</v>
      </c>
      <c r="AA140" s="212">
        <f>'2.2 SK Sportuojantieji ir tr.'!V140+SUC1_Treneriai!Q132</f>
        <v>0</v>
      </c>
      <c r="AB140" s="212">
        <f>'2.2 SK Sportuojantieji ir tr.'!W140+SUC1_Treneriai!R132</f>
        <v>0</v>
      </c>
      <c r="AC140" s="212">
        <f>'2.2 SK Sportuojantieji ir tr.'!X140+SUC1_Treneriai!S132</f>
        <v>0</v>
      </c>
      <c r="AD140" s="212">
        <f>'2.2 SK Sportuojantieji ir tr.'!Y140+SUC1_Treneriai!T132</f>
        <v>0</v>
      </c>
      <c r="AE140" s="212">
        <f>'2.2 SK Sportuojantieji ir tr.'!Z140+SUC1_Treneriai!U132</f>
        <v>0</v>
      </c>
      <c r="AF140" s="212">
        <f>'2.2 SK Sportuojantieji ir tr.'!AA140+SUC1_Treneriai!V132</f>
        <v>0</v>
      </c>
      <c r="AG140" s="212">
        <f>'2.2 SK Sportuojantieji ir tr.'!AB140+SUC1_Treneriai!W132</f>
        <v>0</v>
      </c>
      <c r="AH140" s="212">
        <f>'2.2 SK Sportuojantieji ir tr.'!AC140+SUC1_Treneriai!X132</f>
        <v>0</v>
      </c>
      <c r="AI140" s="212">
        <f>'2.2 SK Sportuojantieji ir tr.'!AD140+SUC1_Treneriai!Y132</f>
        <v>0</v>
      </c>
      <c r="AJ140" s="212">
        <f>'2.2 SK Sportuojantieji ir tr.'!AE140+SUC1_Treneriai!Z132</f>
        <v>0</v>
      </c>
      <c r="AK140" s="212">
        <f>'2.2 SK Sportuojantieji ir tr.'!AF140+SUC1_Treneriai!AA132</f>
        <v>0</v>
      </c>
      <c r="AL140" s="212">
        <f>'2.2 SK Sportuojantieji ir tr.'!AG140+SUC1_Treneriai!AB132</f>
        <v>0</v>
      </c>
      <c r="AM140" s="212">
        <f>'2.2 SK Sportuojantieji ir tr.'!AH140+SUC1_Treneriai!AC132</f>
        <v>0</v>
      </c>
      <c r="AN140" s="212">
        <f>'2.2 SK Sportuojantieji ir tr.'!AI140+SUC1_Treneriai!AD132</f>
        <v>0</v>
      </c>
      <c r="AO140" s="212">
        <f>'2.2 SK Sportuojantieji ir tr.'!AJ140+SUC1_Treneriai!AE132</f>
        <v>0</v>
      </c>
      <c r="AP140" s="212">
        <f>'2.2 SK Sportuojantieji ir tr.'!AK140+SUC1_Treneriai!AF132</f>
        <v>0</v>
      </c>
      <c r="AR140" s="190" t="str">
        <f>IF(SUC1_Treneriai!C132&gt;M140,"Klaida! Negali būti mažiau trenerių negu SUC1 formoje","")</f>
        <v/>
      </c>
    </row>
    <row r="141" spans="1:44" ht="10.5" customHeight="1">
      <c r="A141" s="40" t="s">
        <v>223</v>
      </c>
      <c r="B141" s="41" t="s">
        <v>155</v>
      </c>
      <c r="C141" s="212">
        <f>'SUC1_B. duomenys'!C153</f>
        <v>6</v>
      </c>
      <c r="D141" s="212">
        <f>'SUC1_B. duomenys'!D153</f>
        <v>5</v>
      </c>
      <c r="E141" s="212">
        <f>'SUC1_B. duomenys'!E153</f>
        <v>0</v>
      </c>
      <c r="F141" s="50">
        <f>'SUC1_B. duomenys'!F153</f>
        <v>11</v>
      </c>
      <c r="G141" s="212">
        <f>'SUC1_B. duomenys'!G153</f>
        <v>0</v>
      </c>
      <c r="H141" s="212">
        <f>'2.2 SK Sportuojantieji ir tr.'!C141</f>
        <v>0</v>
      </c>
      <c r="I141" s="212">
        <f>'2.2 SK Sportuojantieji ir tr.'!D141</f>
        <v>0</v>
      </c>
      <c r="J141" s="212">
        <f>'2.2 SK Sportuojantieji ir tr.'!E141</f>
        <v>0</v>
      </c>
      <c r="K141" s="328">
        <f t="shared" si="24"/>
        <v>0</v>
      </c>
      <c r="L141" s="212">
        <f>'2.2 SK Sportuojantieji ir tr.'!G141</f>
        <v>0</v>
      </c>
      <c r="M141" s="50">
        <f>'2.2 SK Sportuojantieji ir tr.'!H141+SUC1_Treneriai!C133</f>
        <v>0</v>
      </c>
      <c r="N141" s="212">
        <f>'2.2 SK Sportuojantieji ir tr.'!I141+SUC1_Treneriai!D133</f>
        <v>0</v>
      </c>
      <c r="O141" s="36">
        <f t="shared" si="25"/>
        <v>0</v>
      </c>
      <c r="P141" s="212">
        <f>'2.2 SK Sportuojantieji ir tr.'!K141+SUC1_Treneriai!F133</f>
        <v>0</v>
      </c>
      <c r="Q141" s="212">
        <f>'2.2 SK Sportuojantieji ir tr.'!L141+SUC1_Treneriai!G133</f>
        <v>0</v>
      </c>
      <c r="R141" s="212">
        <f>'2.2 SK Sportuojantieji ir tr.'!M141+SUC1_Treneriai!H133</f>
        <v>0</v>
      </c>
      <c r="S141" s="212">
        <f>'2.2 SK Sportuojantieji ir tr.'!N141+SUC1_Treneriai!I133</f>
        <v>0</v>
      </c>
      <c r="T141" s="212">
        <f>'2.2 SK Sportuojantieji ir tr.'!O141+SUC1_Treneriai!J133</f>
        <v>0</v>
      </c>
      <c r="U141" s="212">
        <f>'2.2 SK Sportuojantieji ir tr.'!P141+SUC1_Treneriai!K133</f>
        <v>0</v>
      </c>
      <c r="V141" s="212">
        <f>'2.2 SK Sportuojantieji ir tr.'!Q141+SUC1_Treneriai!L133</f>
        <v>0</v>
      </c>
      <c r="W141" s="212">
        <f>'2.2 SK Sportuojantieji ir tr.'!R141+SUC1_Treneriai!M133</f>
        <v>0</v>
      </c>
      <c r="X141" s="212">
        <f>'2.2 SK Sportuojantieji ir tr.'!S141+SUC1_Treneriai!N133</f>
        <v>0</v>
      </c>
      <c r="Y141" s="212">
        <f>'2.2 SK Sportuojantieji ir tr.'!T141+SUC1_Treneriai!O133</f>
        <v>0</v>
      </c>
      <c r="Z141" s="212">
        <f>'2.2 SK Sportuojantieji ir tr.'!U141+SUC1_Treneriai!P133</f>
        <v>0</v>
      </c>
      <c r="AA141" s="212">
        <f>'2.2 SK Sportuojantieji ir tr.'!V141+SUC1_Treneriai!Q133</f>
        <v>0</v>
      </c>
      <c r="AB141" s="212">
        <f>'2.2 SK Sportuojantieji ir tr.'!W141+SUC1_Treneriai!R133</f>
        <v>0</v>
      </c>
      <c r="AC141" s="212">
        <f>'2.2 SK Sportuojantieji ir tr.'!X141+SUC1_Treneriai!S133</f>
        <v>0</v>
      </c>
      <c r="AD141" s="212">
        <f>'2.2 SK Sportuojantieji ir tr.'!Y141+SUC1_Treneriai!T133</f>
        <v>0</v>
      </c>
      <c r="AE141" s="212">
        <f>'2.2 SK Sportuojantieji ir tr.'!Z141+SUC1_Treneriai!U133</f>
        <v>0</v>
      </c>
      <c r="AF141" s="212">
        <f>'2.2 SK Sportuojantieji ir tr.'!AA141+SUC1_Treneriai!V133</f>
        <v>0</v>
      </c>
      <c r="AG141" s="212">
        <f>'2.2 SK Sportuojantieji ir tr.'!AB141+SUC1_Treneriai!W133</f>
        <v>0</v>
      </c>
      <c r="AH141" s="212">
        <f>'2.2 SK Sportuojantieji ir tr.'!AC141+SUC1_Treneriai!X133</f>
        <v>0</v>
      </c>
      <c r="AI141" s="212">
        <f>'2.2 SK Sportuojantieji ir tr.'!AD141+SUC1_Treneriai!Y133</f>
        <v>0</v>
      </c>
      <c r="AJ141" s="212">
        <f>'2.2 SK Sportuojantieji ir tr.'!AE141+SUC1_Treneriai!Z133</f>
        <v>0</v>
      </c>
      <c r="AK141" s="212">
        <f>'2.2 SK Sportuojantieji ir tr.'!AF141+SUC1_Treneriai!AA133</f>
        <v>0</v>
      </c>
      <c r="AL141" s="212">
        <f>'2.2 SK Sportuojantieji ir tr.'!AG141+SUC1_Treneriai!AB133</f>
        <v>0</v>
      </c>
      <c r="AM141" s="212">
        <f>'2.2 SK Sportuojantieji ir tr.'!AH141+SUC1_Treneriai!AC133</f>
        <v>0</v>
      </c>
      <c r="AN141" s="212">
        <f>'2.2 SK Sportuojantieji ir tr.'!AI141+SUC1_Treneriai!AD133</f>
        <v>0</v>
      </c>
      <c r="AO141" s="212">
        <f>'2.2 SK Sportuojantieji ir tr.'!AJ141+SUC1_Treneriai!AE133</f>
        <v>0</v>
      </c>
      <c r="AP141" s="212">
        <f>'2.2 SK Sportuojantieji ir tr.'!AK141+SUC1_Treneriai!AF133</f>
        <v>0</v>
      </c>
      <c r="AR141" s="190" t="str">
        <f>IF(SUC1_Treneriai!C133&gt;M141,"Klaida! Negali būti mažiau trenerių negu SUC1 formoje","")</f>
        <v/>
      </c>
    </row>
    <row r="142" spans="1:44" ht="10.5" customHeight="1">
      <c r="A142" s="40" t="s">
        <v>360</v>
      </c>
      <c r="B142" s="41" t="s">
        <v>156</v>
      </c>
      <c r="C142" s="212">
        <f>'SUC1_B. duomenys'!C154</f>
        <v>57</v>
      </c>
      <c r="D142" s="212">
        <f>'SUC1_B. duomenys'!D154</f>
        <v>0</v>
      </c>
      <c r="E142" s="212">
        <f>'SUC1_B. duomenys'!E154</f>
        <v>0</v>
      </c>
      <c r="F142" s="50">
        <f>'SUC1_B. duomenys'!F154</f>
        <v>57</v>
      </c>
      <c r="G142" s="212">
        <f>'SUC1_B. duomenys'!G154</f>
        <v>7</v>
      </c>
      <c r="H142" s="212">
        <f>'2.2 SK Sportuojantieji ir tr.'!C142</f>
        <v>0</v>
      </c>
      <c r="I142" s="212">
        <f>'2.2 SK Sportuojantieji ir tr.'!D142</f>
        <v>0</v>
      </c>
      <c r="J142" s="212">
        <f>'2.2 SK Sportuojantieji ir tr.'!E142</f>
        <v>0</v>
      </c>
      <c r="K142" s="328">
        <f t="shared" si="24"/>
        <v>0</v>
      </c>
      <c r="L142" s="212">
        <f>'2.2 SK Sportuojantieji ir tr.'!G142</f>
        <v>0</v>
      </c>
      <c r="M142" s="50">
        <f>'2.2 SK Sportuojantieji ir tr.'!H142+SUC1_Treneriai!C134</f>
        <v>2</v>
      </c>
      <c r="N142" s="212">
        <f>'2.2 SK Sportuojantieji ir tr.'!I142+SUC1_Treneriai!D134</f>
        <v>2</v>
      </c>
      <c r="O142" s="36">
        <f t="shared" si="25"/>
        <v>1</v>
      </c>
      <c r="P142" s="212">
        <f>'2.2 SK Sportuojantieji ir tr.'!K142+SUC1_Treneriai!F134</f>
        <v>0</v>
      </c>
      <c r="Q142" s="212">
        <f>'2.2 SK Sportuojantieji ir tr.'!L142+SUC1_Treneriai!G134</f>
        <v>0</v>
      </c>
      <c r="R142" s="212">
        <f>'2.2 SK Sportuojantieji ir tr.'!M142+SUC1_Treneriai!H134</f>
        <v>1</v>
      </c>
      <c r="S142" s="212">
        <f>'2.2 SK Sportuojantieji ir tr.'!N142+SUC1_Treneriai!I134</f>
        <v>0</v>
      </c>
      <c r="T142" s="212">
        <f>'2.2 SK Sportuojantieji ir tr.'!O142+SUC1_Treneriai!J134</f>
        <v>0</v>
      </c>
      <c r="U142" s="212">
        <f>'2.2 SK Sportuojantieji ir tr.'!P142+SUC1_Treneriai!K134</f>
        <v>0</v>
      </c>
      <c r="V142" s="212">
        <f>'2.2 SK Sportuojantieji ir tr.'!Q142+SUC1_Treneriai!L134</f>
        <v>0</v>
      </c>
      <c r="W142" s="212">
        <f>'2.2 SK Sportuojantieji ir tr.'!R142+SUC1_Treneriai!M134</f>
        <v>0</v>
      </c>
      <c r="X142" s="212">
        <f>'2.2 SK Sportuojantieji ir tr.'!S142+SUC1_Treneriai!N134</f>
        <v>0</v>
      </c>
      <c r="Y142" s="212">
        <f>'2.2 SK Sportuojantieji ir tr.'!T142+SUC1_Treneriai!O134</f>
        <v>0</v>
      </c>
      <c r="Z142" s="212">
        <f>'2.2 SK Sportuojantieji ir tr.'!U142+SUC1_Treneriai!P134</f>
        <v>0</v>
      </c>
      <c r="AA142" s="212">
        <f>'2.2 SK Sportuojantieji ir tr.'!V142+SUC1_Treneriai!Q134</f>
        <v>0</v>
      </c>
      <c r="AB142" s="212">
        <f>'2.2 SK Sportuojantieji ir tr.'!W142+SUC1_Treneriai!R134</f>
        <v>0</v>
      </c>
      <c r="AC142" s="212">
        <f>'2.2 SK Sportuojantieji ir tr.'!X142+SUC1_Treneriai!S134</f>
        <v>0</v>
      </c>
      <c r="AD142" s="212">
        <f>'2.2 SK Sportuojantieji ir tr.'!Y142+SUC1_Treneriai!T134</f>
        <v>0</v>
      </c>
      <c r="AE142" s="212">
        <f>'2.2 SK Sportuojantieji ir tr.'!Z142+SUC1_Treneriai!U134</f>
        <v>0</v>
      </c>
      <c r="AF142" s="212">
        <f>'2.2 SK Sportuojantieji ir tr.'!AA142+SUC1_Treneriai!V134</f>
        <v>0</v>
      </c>
      <c r="AG142" s="212">
        <f>'2.2 SK Sportuojantieji ir tr.'!AB142+SUC1_Treneriai!W134</f>
        <v>0</v>
      </c>
      <c r="AH142" s="212">
        <f>'2.2 SK Sportuojantieji ir tr.'!AC142+SUC1_Treneriai!X134</f>
        <v>0</v>
      </c>
      <c r="AI142" s="212">
        <f>'2.2 SK Sportuojantieji ir tr.'!AD142+SUC1_Treneriai!Y134</f>
        <v>0</v>
      </c>
      <c r="AJ142" s="212">
        <f>'2.2 SK Sportuojantieji ir tr.'!AE142+SUC1_Treneriai!Z134</f>
        <v>0</v>
      </c>
      <c r="AK142" s="212">
        <f>'2.2 SK Sportuojantieji ir tr.'!AF142+SUC1_Treneriai!AA134</f>
        <v>0</v>
      </c>
      <c r="AL142" s="212">
        <f>'2.2 SK Sportuojantieji ir tr.'!AG142+SUC1_Treneriai!AB134</f>
        <v>0</v>
      </c>
      <c r="AM142" s="212">
        <f>'2.2 SK Sportuojantieji ir tr.'!AH142+SUC1_Treneriai!AC134</f>
        <v>0</v>
      </c>
      <c r="AN142" s="212">
        <f>'2.2 SK Sportuojantieji ir tr.'!AI142+SUC1_Treneriai!AD134</f>
        <v>0</v>
      </c>
      <c r="AO142" s="212">
        <f>'2.2 SK Sportuojantieji ir tr.'!AJ142+SUC1_Treneriai!AE134</f>
        <v>0</v>
      </c>
      <c r="AP142" s="212">
        <f>'2.2 SK Sportuojantieji ir tr.'!AK142+SUC1_Treneriai!AF134</f>
        <v>0</v>
      </c>
      <c r="AR142" s="190" t="str">
        <f>IF(SUC1_Treneriai!C134&gt;M142,"Klaida! Negali būti mažiau trenerių negu SUC1 formoje","")</f>
        <v/>
      </c>
    </row>
    <row r="143" spans="1:44" ht="10.5" customHeight="1">
      <c r="A143" s="40"/>
      <c r="B143" s="42" t="s">
        <v>157</v>
      </c>
      <c r="C143" s="50">
        <f t="shared" ref="C143:U143" si="26">SUM(C139:C142)</f>
        <v>66</v>
      </c>
      <c r="D143" s="50">
        <f>SUM(D139:D142)</f>
        <v>6</v>
      </c>
      <c r="E143" s="50">
        <f t="shared" ref="E143:L143" si="27">SUM(E139:E142)</f>
        <v>0</v>
      </c>
      <c r="F143" s="50">
        <f t="shared" si="27"/>
        <v>72</v>
      </c>
      <c r="G143" s="50">
        <f t="shared" si="27"/>
        <v>7</v>
      </c>
      <c r="H143" s="50">
        <f>SUM(H139:H142)</f>
        <v>2</v>
      </c>
      <c r="I143" s="50">
        <f t="shared" si="27"/>
        <v>8</v>
      </c>
      <c r="J143" s="50">
        <f t="shared" si="27"/>
        <v>70</v>
      </c>
      <c r="K143" s="50">
        <f t="shared" si="27"/>
        <v>80</v>
      </c>
      <c r="L143" s="50">
        <f t="shared" si="27"/>
        <v>13</v>
      </c>
      <c r="M143" s="50">
        <f t="shared" si="26"/>
        <v>2</v>
      </c>
      <c r="N143" s="50">
        <f t="shared" si="26"/>
        <v>2</v>
      </c>
      <c r="O143" s="50">
        <f>SUM(O139:O142)</f>
        <v>1</v>
      </c>
      <c r="P143" s="50">
        <f>SUM(P139:P142)</f>
        <v>0</v>
      </c>
      <c r="Q143" s="50">
        <f t="shared" si="26"/>
        <v>0</v>
      </c>
      <c r="R143" s="50">
        <f t="shared" si="26"/>
        <v>1</v>
      </c>
      <c r="S143" s="50">
        <f t="shared" si="26"/>
        <v>0</v>
      </c>
      <c r="T143" s="50">
        <f t="shared" si="26"/>
        <v>0</v>
      </c>
      <c r="U143" s="50">
        <f t="shared" si="26"/>
        <v>0</v>
      </c>
      <c r="V143" s="50">
        <f t="shared" ref="V143:AP143" si="28">SUM(V139:V142)</f>
        <v>0</v>
      </c>
      <c r="W143" s="50">
        <f t="shared" ref="W143:AO143" si="29">SUM(W139:W142)</f>
        <v>0</v>
      </c>
      <c r="X143" s="50">
        <f t="shared" si="29"/>
        <v>0</v>
      </c>
      <c r="Y143" s="50">
        <f t="shared" si="29"/>
        <v>0</v>
      </c>
      <c r="Z143" s="50">
        <f t="shared" si="29"/>
        <v>0</v>
      </c>
      <c r="AA143" s="50">
        <f t="shared" si="29"/>
        <v>0</v>
      </c>
      <c r="AB143" s="50">
        <f t="shared" si="29"/>
        <v>0</v>
      </c>
      <c r="AC143" s="50">
        <f t="shared" si="29"/>
        <v>0</v>
      </c>
      <c r="AD143" s="50">
        <f t="shared" si="29"/>
        <v>0</v>
      </c>
      <c r="AE143" s="50">
        <f t="shared" si="29"/>
        <v>1</v>
      </c>
      <c r="AF143" s="50">
        <f t="shared" si="29"/>
        <v>0</v>
      </c>
      <c r="AG143" s="50">
        <f t="shared" si="29"/>
        <v>1</v>
      </c>
      <c r="AH143" s="50">
        <f t="shared" si="29"/>
        <v>0</v>
      </c>
      <c r="AI143" s="50">
        <f t="shared" si="29"/>
        <v>0</v>
      </c>
      <c r="AJ143" s="50">
        <f t="shared" si="29"/>
        <v>0</v>
      </c>
      <c r="AK143" s="50">
        <f t="shared" si="29"/>
        <v>0</v>
      </c>
      <c r="AL143" s="50">
        <f t="shared" si="29"/>
        <v>0</v>
      </c>
      <c r="AM143" s="50">
        <f t="shared" si="29"/>
        <v>0</v>
      </c>
      <c r="AN143" s="50">
        <f t="shared" si="29"/>
        <v>0</v>
      </c>
      <c r="AO143" s="50">
        <f t="shared" si="29"/>
        <v>0</v>
      </c>
      <c r="AP143" s="50">
        <f t="shared" si="28"/>
        <v>0</v>
      </c>
      <c r="AR143" s="190" t="str">
        <f>IF(SUC1_Treneriai!C135&gt;M143,"Klaida! Negali būti mažiau trenerių negu SUC2 formoje","")</f>
        <v/>
      </c>
    </row>
    <row r="144" spans="1:44" ht="10.5" customHeight="1">
      <c r="A144" s="40"/>
      <c r="B144" s="42" t="s">
        <v>500</v>
      </c>
      <c r="C144" s="50">
        <f t="shared" ref="C144:AP144" si="30">SUM(C143,C137,C130,C119,C67)</f>
        <v>3173</v>
      </c>
      <c r="D144" s="50">
        <f t="shared" si="30"/>
        <v>48</v>
      </c>
      <c r="E144" s="50">
        <f t="shared" si="30"/>
        <v>0</v>
      </c>
      <c r="F144" s="50">
        <f t="shared" si="30"/>
        <v>3221</v>
      </c>
      <c r="G144" s="50">
        <f t="shared" si="30"/>
        <v>995</v>
      </c>
      <c r="H144" s="50">
        <f>SUM(H143,H137,H130,H119,H67)</f>
        <v>8109</v>
      </c>
      <c r="I144" s="50">
        <f t="shared" si="30"/>
        <v>1597</v>
      </c>
      <c r="J144" s="50">
        <f t="shared" si="30"/>
        <v>2678</v>
      </c>
      <c r="K144" s="50">
        <f t="shared" si="30"/>
        <v>12384</v>
      </c>
      <c r="L144" s="50">
        <f t="shared" si="30"/>
        <v>4061</v>
      </c>
      <c r="M144" s="50">
        <f t="shared" si="30"/>
        <v>245</v>
      </c>
      <c r="N144" s="50">
        <f t="shared" si="30"/>
        <v>87</v>
      </c>
      <c r="O144" s="50">
        <f t="shared" si="30"/>
        <v>119</v>
      </c>
      <c r="P144" s="50">
        <f t="shared" si="30"/>
        <v>15</v>
      </c>
      <c r="Q144" s="50">
        <f t="shared" si="30"/>
        <v>44</v>
      </c>
      <c r="R144" s="50">
        <f t="shared" si="30"/>
        <v>35</v>
      </c>
      <c r="S144" s="50">
        <f t="shared" si="30"/>
        <v>18</v>
      </c>
      <c r="T144" s="50">
        <f t="shared" si="30"/>
        <v>10</v>
      </c>
      <c r="U144" s="50">
        <f t="shared" si="30"/>
        <v>4</v>
      </c>
      <c r="V144" s="50">
        <f t="shared" si="30"/>
        <v>173</v>
      </c>
      <c r="W144" s="50">
        <f t="shared" si="30"/>
        <v>6</v>
      </c>
      <c r="X144" s="50">
        <f t="shared" si="30"/>
        <v>32</v>
      </c>
      <c r="Y144" s="50">
        <f t="shared" si="30"/>
        <v>18</v>
      </c>
      <c r="Z144" s="50">
        <f t="shared" si="30"/>
        <v>5</v>
      </c>
      <c r="AA144" s="50">
        <f t="shared" si="30"/>
        <v>8</v>
      </c>
      <c r="AB144" s="50">
        <f t="shared" si="30"/>
        <v>2</v>
      </c>
      <c r="AC144" s="50">
        <f t="shared" si="30"/>
        <v>1</v>
      </c>
      <c r="AD144" s="50">
        <f t="shared" si="30"/>
        <v>2</v>
      </c>
      <c r="AE144" s="50">
        <f t="shared" si="30"/>
        <v>38</v>
      </c>
      <c r="AF144" s="50">
        <f t="shared" si="30"/>
        <v>20</v>
      </c>
      <c r="AG144" s="50">
        <f t="shared" si="30"/>
        <v>30</v>
      </c>
      <c r="AH144" s="50">
        <f t="shared" si="30"/>
        <v>2</v>
      </c>
      <c r="AI144" s="50">
        <f t="shared" si="30"/>
        <v>4</v>
      </c>
      <c r="AJ144" s="50">
        <f t="shared" si="30"/>
        <v>16</v>
      </c>
      <c r="AK144" s="50">
        <f t="shared" si="30"/>
        <v>2</v>
      </c>
      <c r="AL144" s="50">
        <f t="shared" si="30"/>
        <v>2</v>
      </c>
      <c r="AM144" s="50">
        <f t="shared" si="30"/>
        <v>3</v>
      </c>
      <c r="AN144" s="50">
        <f t="shared" si="30"/>
        <v>3</v>
      </c>
      <c r="AO144" s="50">
        <f t="shared" si="30"/>
        <v>3</v>
      </c>
      <c r="AP144" s="50">
        <f t="shared" si="30"/>
        <v>232</v>
      </c>
      <c r="AR144" s="190" t="str">
        <f>IF(SUC1_Treneriai!C147&gt;M144,"Klaida! Negali būti mažiau trenerių negu SUC2 formoje","")</f>
        <v/>
      </c>
    </row>
    <row r="145" spans="1:42" ht="10.5" customHeight="1">
      <c r="A145" s="45"/>
      <c r="B145" s="46"/>
      <c r="C145" s="66"/>
      <c r="D145" s="66"/>
      <c r="E145" s="66"/>
      <c r="F145" s="66"/>
      <c r="G145" s="66"/>
      <c r="H145" s="66"/>
      <c r="I145" s="66"/>
      <c r="J145" s="66"/>
      <c r="K145" s="66"/>
      <c r="L145" s="66"/>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row>
    <row r="146" spans="1:42" ht="19.5" customHeight="1">
      <c r="A146" s="47"/>
      <c r="B146" s="2"/>
      <c r="C146" s="67"/>
      <c r="D146" s="67"/>
      <c r="E146" s="67"/>
      <c r="F146" s="67"/>
      <c r="G146" s="67"/>
      <c r="H146" s="67"/>
      <c r="I146" s="67"/>
      <c r="J146" s="67"/>
      <c r="K146" s="67"/>
      <c r="L146" s="67"/>
      <c r="M146" s="68"/>
      <c r="N146" s="68"/>
      <c r="O146" s="68"/>
      <c r="P146" s="67"/>
      <c r="Q146" s="67"/>
      <c r="R146" s="67"/>
      <c r="S146" s="67"/>
      <c r="T146" s="67"/>
      <c r="U146" s="67"/>
      <c r="V146" s="67"/>
      <c r="W146" s="67"/>
      <c r="X146" s="67"/>
      <c r="Y146" s="67"/>
      <c r="Z146" s="67"/>
      <c r="AA146" s="67"/>
      <c r="AB146" s="67"/>
      <c r="AC146" s="67"/>
      <c r="AD146" s="67"/>
      <c r="AE146" s="67"/>
      <c r="AF146" s="67"/>
      <c r="AG146" s="67"/>
      <c r="AH146" s="67"/>
      <c r="AI146" s="67"/>
      <c r="AJ146" s="67"/>
      <c r="AK146" s="67"/>
      <c r="AL146" s="67"/>
      <c r="AM146" s="67"/>
      <c r="AN146" s="67"/>
      <c r="AO146" s="67"/>
      <c r="AP146" s="67"/>
    </row>
    <row r="147" spans="1:42">
      <c r="A147" s="47"/>
      <c r="B147" s="2"/>
      <c r="C147" s="67"/>
      <c r="D147" s="67"/>
      <c r="E147" s="67"/>
      <c r="F147" s="67"/>
      <c r="G147" s="67"/>
      <c r="H147" s="67"/>
      <c r="I147" s="67"/>
      <c r="J147" s="67"/>
      <c r="K147" s="67"/>
      <c r="L147" s="67"/>
      <c r="M147" s="68"/>
      <c r="N147" s="68"/>
      <c r="O147" s="68"/>
      <c r="P147" s="67"/>
      <c r="Q147" s="67"/>
      <c r="R147" s="67"/>
      <c r="S147" s="67"/>
      <c r="T147" s="67"/>
      <c r="U147" s="67"/>
      <c r="V147" s="67"/>
      <c r="W147" s="67"/>
      <c r="X147" s="67"/>
      <c r="Y147" s="67"/>
      <c r="Z147" s="67"/>
      <c r="AA147" s="67"/>
      <c r="AB147" s="67"/>
      <c r="AC147" s="67"/>
      <c r="AD147" s="67"/>
      <c r="AE147" s="67"/>
      <c r="AF147" s="67"/>
      <c r="AG147" s="67"/>
      <c r="AH147" s="67"/>
      <c r="AI147" s="67"/>
      <c r="AJ147" s="67"/>
      <c r="AK147" s="67"/>
      <c r="AL147" s="67"/>
      <c r="AM147" s="67"/>
      <c r="AN147" s="67"/>
      <c r="AO147" s="67"/>
      <c r="AP147" s="67"/>
    </row>
    <row r="148" spans="1:42">
      <c r="A148" s="47"/>
      <c r="B148" s="283" t="s">
        <v>521</v>
      </c>
      <c r="C148" s="69">
        <f>'KKS1_1.Duomenys apie org.'!K29+'KKS1_1.Duomenys apie org.'!K30+'KKS1_1.Duomenys apie org.'!K31</f>
        <v>3173</v>
      </c>
      <c r="D148" s="69">
        <f>'KKS1_1.Duomenys apie org.'!L29+'KKS1_1.Duomenys apie org.'!L30+'KKS1_1.Duomenys apie org.'!L31</f>
        <v>48</v>
      </c>
      <c r="E148" s="69">
        <f>'KKS1_1.Duomenys apie org.'!M29+'KKS1_1.Duomenys apie org.'!M30+'KKS1_1.Duomenys apie org.'!M31</f>
        <v>0</v>
      </c>
      <c r="F148" s="69">
        <f>'KKS1_1.Duomenys apie org.'!N29+'KKS1_1.Duomenys apie org.'!N30+'KKS1_1.Duomenys apie org.'!N31</f>
        <v>3221</v>
      </c>
      <c r="G148" s="69">
        <f>'KKS1_1.Duomenys apie org.'!O29+'KKS1_1.Duomenys apie org.'!O30+'KKS1_1.Duomenys apie org.'!O31</f>
        <v>995</v>
      </c>
      <c r="H148" s="69">
        <f>'KKS1_1.Duomenys apie org.'!K24+'KKS1_1.Duomenys apie org.'!K25+'KKS1_1.Duomenys apie org.'!K26+'KKS1_1.Duomenys apie org.'!K27+'KKS1_1.Duomenys apie org.'!K28</f>
        <v>8109</v>
      </c>
      <c r="I148" s="69">
        <f>'KKS1_1.Duomenys apie org.'!L24+'KKS1_1.Duomenys apie org.'!L25+'KKS1_1.Duomenys apie org.'!L26+'KKS1_1.Duomenys apie org.'!L27+'KKS1_1.Duomenys apie org.'!L28</f>
        <v>1597</v>
      </c>
      <c r="J148" s="69">
        <f>'KKS1_1.Duomenys apie org.'!M24+'KKS1_1.Duomenys apie org.'!M25+'KKS1_1.Duomenys apie org.'!M26+'KKS1_1.Duomenys apie org.'!M27+'KKS1_1.Duomenys apie org.'!M28</f>
        <v>2678</v>
      </c>
      <c r="K148" s="69">
        <f>'KKS1_1.Duomenys apie org.'!N24+'KKS1_1.Duomenys apie org.'!N25+'KKS1_1.Duomenys apie org.'!N26+'KKS1_1.Duomenys apie org.'!N27+'KKS1_1.Duomenys apie org.'!N28</f>
        <v>12384</v>
      </c>
      <c r="L148" s="69">
        <f>'KKS1_1.Duomenys apie org.'!O24+'KKS1_1.Duomenys apie org.'!O25+'KKS1_1.Duomenys apie org.'!O26+'KKS1_1.Duomenys apie org.'!O27+'KKS1_1.Duomenys apie org.'!O28</f>
        <v>4061</v>
      </c>
      <c r="M148" s="68"/>
      <c r="N148" s="643" t="str">
        <f>IF(OR(C149&gt;0,D149&gt;0,E149&gt;0,F149&gt;0,G149&gt;0,H149&gt;0,I149&gt;0,J149&gt;0,K149&gt;0,L149&gt;0),"Sportuojančiųjų skirtumo tarp lentelių duomenų neturi būti, todėl patikrinimo raudonoje eilutėje turi būti matomi „0“",IF(OR(C149&lt;0,D149&lt;0,E149&lt;0,F149&lt;0,G149&lt;0,H149&lt;0,I149&lt;0,J149&lt;0,K149&lt;0,L149&lt;0),"Sportuojančiųjų skirtumo tarp lentelių duomenų neturi būti, todėl patikrinimo raudonoje eilutėje turi būti matomi „0“",""))</f>
        <v/>
      </c>
      <c r="O148" s="643"/>
      <c r="P148" s="643"/>
      <c r="Q148" s="643"/>
      <c r="R148" s="643"/>
      <c r="S148" s="643"/>
      <c r="T148" s="643"/>
      <c r="U148" s="643"/>
      <c r="V148" s="643"/>
      <c r="W148" s="643"/>
      <c r="X148" s="643"/>
      <c r="Y148" s="643"/>
      <c r="Z148" s="643"/>
      <c r="AA148" s="643"/>
      <c r="AB148" s="643"/>
      <c r="AC148" s="643"/>
      <c r="AD148" s="643"/>
      <c r="AE148" s="643"/>
      <c r="AF148" s="643"/>
      <c r="AG148" s="643"/>
      <c r="AH148" s="643"/>
      <c r="AI148" s="643"/>
      <c r="AJ148" s="643"/>
      <c r="AK148" s="643"/>
      <c r="AL148" s="643"/>
      <c r="AM148" s="643"/>
      <c r="AN148" s="643"/>
      <c r="AO148" s="643"/>
      <c r="AP148" s="643"/>
    </row>
    <row r="149" spans="1:42">
      <c r="A149" s="47"/>
      <c r="B149" s="48" t="s">
        <v>502</v>
      </c>
      <c r="C149" s="70">
        <f>C144-C148</f>
        <v>0</v>
      </c>
      <c r="D149" s="70">
        <f t="shared" ref="D149:E149" si="31">D144-D148</f>
        <v>0</v>
      </c>
      <c r="E149" s="70">
        <f t="shared" si="31"/>
        <v>0</v>
      </c>
      <c r="F149" s="70">
        <f>F144-F148</f>
        <v>0</v>
      </c>
      <c r="G149" s="70">
        <f>G144-G148</f>
        <v>0</v>
      </c>
      <c r="H149" s="70">
        <f>H144-H148</f>
        <v>0</v>
      </c>
      <c r="I149" s="70">
        <f>I144-I148</f>
        <v>0</v>
      </c>
      <c r="J149" s="70">
        <f t="shared" ref="J149:K149" si="32">J144-J148</f>
        <v>0</v>
      </c>
      <c r="K149" s="70">
        <f t="shared" si="32"/>
        <v>0</v>
      </c>
      <c r="L149" s="70">
        <f>L144-L148</f>
        <v>0</v>
      </c>
      <c r="M149" s="68"/>
      <c r="N149" s="643"/>
      <c r="O149" s="643"/>
      <c r="P149" s="643"/>
      <c r="Q149" s="643"/>
      <c r="R149" s="643"/>
      <c r="S149" s="643"/>
      <c r="T149" s="643"/>
      <c r="U149" s="643"/>
      <c r="V149" s="643"/>
      <c r="W149" s="643"/>
      <c r="X149" s="643"/>
      <c r="Y149" s="643"/>
      <c r="Z149" s="643"/>
      <c r="AA149" s="643"/>
      <c r="AB149" s="643"/>
      <c r="AC149" s="643"/>
      <c r="AD149" s="643"/>
      <c r="AE149" s="643"/>
      <c r="AF149" s="643"/>
      <c r="AG149" s="643"/>
      <c r="AH149" s="643"/>
      <c r="AI149" s="643"/>
      <c r="AJ149" s="643"/>
      <c r="AK149" s="643"/>
      <c r="AL149" s="643"/>
      <c r="AM149" s="643"/>
      <c r="AN149" s="643"/>
      <c r="AO149" s="643"/>
      <c r="AP149" s="643"/>
    </row>
    <row r="150" spans="1:42">
      <c r="A150" s="47"/>
      <c r="B150" s="49"/>
      <c r="C150" s="67"/>
      <c r="D150" s="67"/>
      <c r="E150" s="67"/>
      <c r="F150" s="67"/>
      <c r="G150" s="67"/>
      <c r="H150" s="67"/>
      <c r="I150" s="67"/>
      <c r="J150" s="67"/>
      <c r="K150" s="67"/>
      <c r="L150" s="67"/>
      <c r="M150" s="68"/>
      <c r="N150" s="68"/>
      <c r="O150" s="68"/>
      <c r="P150" s="67"/>
      <c r="Q150" s="67"/>
      <c r="R150" s="67"/>
      <c r="S150" s="67"/>
      <c r="T150" s="67"/>
      <c r="U150" s="67"/>
      <c r="V150" s="67"/>
      <c r="W150" s="67"/>
      <c r="X150" s="67"/>
      <c r="Y150" s="67"/>
      <c r="Z150" s="67"/>
      <c r="AA150" s="67"/>
      <c r="AB150" s="67"/>
      <c r="AC150" s="67"/>
      <c r="AD150" s="67"/>
      <c r="AE150" s="67"/>
      <c r="AF150" s="67"/>
      <c r="AG150" s="67"/>
      <c r="AH150" s="67"/>
      <c r="AI150" s="67"/>
      <c r="AJ150" s="67"/>
      <c r="AK150" s="67"/>
      <c r="AL150" s="67"/>
      <c r="AM150" s="67"/>
      <c r="AN150" s="67"/>
      <c r="AO150" s="67"/>
      <c r="AP150" s="67"/>
    </row>
    <row r="151" spans="1:42">
      <c r="A151" s="47"/>
      <c r="B151" s="284" t="s">
        <v>522</v>
      </c>
      <c r="C151" s="71"/>
      <c r="D151" s="635" t="str">
        <f>IF(OR(M152&gt;0,N152&gt;0,O152&gt;0,P152&gt;0,Q152&gt;0,R152&gt;0,S152&gt;0,T152&gt;0,U152&gt;0,V152&gt;0),"Trenerių skirtumo tarp lentelių duomenų neturi būti, todėl patikrinimo raudonoje eilutėje turi būti matomi „0“",IF(OR(M152&lt;0,N152&lt;0,O152&lt;0,P152&lt;0,Q152&lt;0,R152&lt;0,S152&lt;0,T152&lt;0,U152&lt;0,V152&lt;0),"Trenerių skirtumo tarp lentelių duomenų neturi būti, todėl patikrinimo raudonoje eilutėje turi būti matomi „0“",""))</f>
        <v/>
      </c>
      <c r="E151" s="635"/>
      <c r="F151" s="635"/>
      <c r="G151" s="635"/>
      <c r="H151" s="635"/>
      <c r="I151" s="635"/>
      <c r="J151" s="635"/>
      <c r="K151" s="635"/>
      <c r="L151" s="635"/>
      <c r="M151" s="72">
        <f>'2.1.Darbuotojai'!E$24</f>
        <v>245</v>
      </c>
      <c r="N151" s="72">
        <f>'2.1.Darbuotojai'!F$24</f>
        <v>87</v>
      </c>
      <c r="O151" s="72">
        <f>'2.1.Darbuotojai'!G$24</f>
        <v>119</v>
      </c>
      <c r="P151" s="72">
        <f>'2.1.Darbuotojai'!H$24</f>
        <v>15</v>
      </c>
      <c r="Q151" s="72">
        <f>'2.1.Darbuotojai'!I$24</f>
        <v>44</v>
      </c>
      <c r="R151" s="72">
        <f>'2.1.Darbuotojai'!J$24</f>
        <v>35</v>
      </c>
      <c r="S151" s="72">
        <f>'2.1.Darbuotojai'!K$24</f>
        <v>18</v>
      </c>
      <c r="T151" s="72">
        <f>'2.1.Darbuotojai'!L$24</f>
        <v>10</v>
      </c>
      <c r="U151" s="72">
        <f>'2.1.Darbuotojai'!M$24</f>
        <v>4</v>
      </c>
      <c r="V151" s="72">
        <f>'2.1.Darbuotojai'!N$24</f>
        <v>173</v>
      </c>
      <c r="W151" s="72">
        <f>'2.1.Darbuotojai'!O$24</f>
        <v>6</v>
      </c>
      <c r="X151" s="72">
        <f>'2.1.Darbuotojai'!P$24</f>
        <v>32</v>
      </c>
      <c r="Y151" s="72">
        <f>'2.1.Darbuotojai'!Q$24</f>
        <v>18</v>
      </c>
      <c r="Z151" s="72">
        <f>'2.1.Darbuotojai'!R$24</f>
        <v>5</v>
      </c>
      <c r="AA151" s="72">
        <f>'2.1.Darbuotojai'!S$24</f>
        <v>8</v>
      </c>
      <c r="AB151" s="72">
        <f>'2.1.Darbuotojai'!T$24</f>
        <v>2</v>
      </c>
      <c r="AC151" s="72">
        <f>'2.1.Darbuotojai'!U$24</f>
        <v>1</v>
      </c>
      <c r="AD151" s="72">
        <f>'2.1.Darbuotojai'!V$24</f>
        <v>2</v>
      </c>
      <c r="AE151" s="72">
        <f>'2.1.Darbuotojai'!W$24</f>
        <v>38</v>
      </c>
      <c r="AF151" s="72">
        <f>'2.1.Darbuotojai'!X$24</f>
        <v>20</v>
      </c>
      <c r="AG151" s="72">
        <f>'2.1.Darbuotojai'!Y$24</f>
        <v>30</v>
      </c>
      <c r="AH151" s="72">
        <f>'2.1.Darbuotojai'!Z$24</f>
        <v>2</v>
      </c>
      <c r="AI151" s="72">
        <f>'2.1.Darbuotojai'!AA$24</f>
        <v>4</v>
      </c>
      <c r="AJ151" s="72">
        <f>'2.1.Darbuotojai'!AB$24</f>
        <v>16</v>
      </c>
      <c r="AK151" s="72">
        <f>'2.1.Darbuotojai'!AC$24</f>
        <v>2</v>
      </c>
      <c r="AL151" s="72">
        <f>'2.1.Darbuotojai'!AD$24</f>
        <v>2</v>
      </c>
      <c r="AM151" s="72">
        <f>'2.1.Darbuotojai'!AE$24</f>
        <v>3</v>
      </c>
      <c r="AN151" s="72">
        <f>'2.1.Darbuotojai'!AF$24</f>
        <v>3</v>
      </c>
      <c r="AO151" s="72">
        <f>'2.1.Darbuotojai'!AG$24</f>
        <v>3</v>
      </c>
      <c r="AP151" s="72"/>
    </row>
    <row r="152" spans="1:42">
      <c r="A152" s="47"/>
      <c r="B152" s="48" t="s">
        <v>502</v>
      </c>
      <c r="C152" s="67"/>
      <c r="D152" s="635"/>
      <c r="E152" s="635"/>
      <c r="F152" s="635"/>
      <c r="G152" s="635"/>
      <c r="H152" s="635"/>
      <c r="I152" s="635"/>
      <c r="J152" s="635"/>
      <c r="K152" s="635"/>
      <c r="L152" s="635"/>
      <c r="M152" s="73">
        <f t="shared" ref="M152:S152" si="33">M144-M151</f>
        <v>0</v>
      </c>
      <c r="N152" s="73">
        <f t="shared" si="33"/>
        <v>0</v>
      </c>
      <c r="O152" s="73">
        <f t="shared" si="33"/>
        <v>0</v>
      </c>
      <c r="P152" s="73">
        <f t="shared" si="33"/>
        <v>0</v>
      </c>
      <c r="Q152" s="73">
        <f t="shared" si="33"/>
        <v>0</v>
      </c>
      <c r="R152" s="73">
        <f t="shared" si="33"/>
        <v>0</v>
      </c>
      <c r="S152" s="73">
        <f t="shared" si="33"/>
        <v>0</v>
      </c>
      <c r="T152" s="73">
        <f t="shared" ref="T152:AG152" si="34">T144-T151</f>
        <v>0</v>
      </c>
      <c r="U152" s="73">
        <f t="shared" si="34"/>
        <v>0</v>
      </c>
      <c r="V152" s="73">
        <f t="shared" si="34"/>
        <v>0</v>
      </c>
      <c r="W152" s="73">
        <f t="shared" si="34"/>
        <v>0</v>
      </c>
      <c r="X152" s="73">
        <f t="shared" si="34"/>
        <v>0</v>
      </c>
      <c r="Y152" s="73">
        <f t="shared" si="34"/>
        <v>0</v>
      </c>
      <c r="Z152" s="73">
        <f t="shared" si="34"/>
        <v>0</v>
      </c>
      <c r="AA152" s="73">
        <f t="shared" si="34"/>
        <v>0</v>
      </c>
      <c r="AB152" s="73">
        <f t="shared" si="34"/>
        <v>0</v>
      </c>
      <c r="AC152" s="73">
        <f t="shared" si="34"/>
        <v>0</v>
      </c>
      <c r="AD152" s="73">
        <f t="shared" si="34"/>
        <v>0</v>
      </c>
      <c r="AE152" s="73">
        <f t="shared" si="34"/>
        <v>0</v>
      </c>
      <c r="AF152" s="73">
        <f t="shared" si="34"/>
        <v>0</v>
      </c>
      <c r="AG152" s="73">
        <f t="shared" si="34"/>
        <v>0</v>
      </c>
      <c r="AH152" s="73">
        <f t="shared" ref="AH152:AO152" si="35">AH144-AH151</f>
        <v>0</v>
      </c>
      <c r="AI152" s="73">
        <f t="shared" si="35"/>
        <v>0</v>
      </c>
      <c r="AJ152" s="73">
        <f t="shared" si="35"/>
        <v>0</v>
      </c>
      <c r="AK152" s="73">
        <f t="shared" si="35"/>
        <v>0</v>
      </c>
      <c r="AL152" s="73">
        <f t="shared" si="35"/>
        <v>0</v>
      </c>
      <c r="AM152" s="73">
        <f t="shared" si="35"/>
        <v>0</v>
      </c>
      <c r="AN152" s="73">
        <f t="shared" si="35"/>
        <v>0</v>
      </c>
      <c r="AO152" s="73">
        <f t="shared" si="35"/>
        <v>0</v>
      </c>
      <c r="AP152" s="73"/>
    </row>
    <row r="153" spans="1:42">
      <c r="A153" s="47"/>
      <c r="B153" s="49"/>
      <c r="C153" s="49"/>
      <c r="D153" s="49"/>
      <c r="E153" s="49"/>
      <c r="F153" s="49"/>
      <c r="G153" s="49"/>
      <c r="H153" s="49"/>
      <c r="I153" s="49"/>
      <c r="J153" s="49"/>
      <c r="K153" s="49"/>
      <c r="L153" s="49"/>
      <c r="M153" s="47"/>
      <c r="N153" s="47"/>
      <c r="O153" s="47"/>
      <c r="P153" s="49"/>
      <c r="Q153" s="49"/>
      <c r="R153" s="49"/>
      <c r="S153" s="49"/>
      <c r="T153" s="49"/>
      <c r="U153" s="49"/>
      <c r="V153" s="49"/>
      <c r="W153" s="49"/>
      <c r="X153" s="49"/>
      <c r="Y153" s="49"/>
      <c r="Z153" s="49"/>
      <c r="AA153" s="49"/>
      <c r="AB153" s="49"/>
      <c r="AC153" s="49"/>
      <c r="AD153" s="49"/>
      <c r="AE153" s="49"/>
      <c r="AF153" s="49"/>
      <c r="AG153" s="49"/>
      <c r="AH153" s="49"/>
      <c r="AI153" s="49"/>
      <c r="AJ153" s="49"/>
      <c r="AK153" s="49"/>
      <c r="AL153" s="49"/>
      <c r="AM153" s="49"/>
      <c r="AN153" s="49"/>
      <c r="AO153" s="49"/>
      <c r="AP153" s="49"/>
    </row>
    <row r="154" spans="1:42">
      <c r="A154" s="47"/>
      <c r="B154" s="49"/>
      <c r="C154" s="49"/>
      <c r="D154" s="49"/>
      <c r="E154" s="49"/>
      <c r="F154" s="49"/>
      <c r="G154" s="49"/>
      <c r="H154" s="49"/>
      <c r="I154" s="49"/>
      <c r="J154" s="49"/>
      <c r="K154" s="49"/>
      <c r="L154" s="49"/>
      <c r="M154" s="47"/>
      <c r="N154" s="47"/>
      <c r="O154" s="47"/>
      <c r="P154" s="49"/>
      <c r="Q154" s="49"/>
      <c r="R154" s="49"/>
      <c r="S154" s="49"/>
      <c r="T154" s="49"/>
      <c r="U154" s="49"/>
      <c r="V154" s="49"/>
      <c r="W154" s="49"/>
      <c r="X154" s="49"/>
      <c r="Y154" s="49"/>
      <c r="Z154" s="49"/>
      <c r="AA154" s="49"/>
      <c r="AB154" s="49"/>
      <c r="AC154" s="49"/>
      <c r="AD154" s="49"/>
      <c r="AE154" s="49"/>
      <c r="AF154" s="49"/>
      <c r="AG154" s="49"/>
      <c r="AH154" s="49"/>
      <c r="AI154" s="49"/>
      <c r="AJ154" s="49"/>
      <c r="AK154" s="49"/>
      <c r="AL154" s="49"/>
      <c r="AM154" s="49"/>
      <c r="AN154" s="49"/>
      <c r="AO154" s="49"/>
      <c r="AP154" s="49"/>
    </row>
    <row r="155" spans="1:42" ht="7.5" customHeight="1">
      <c r="A155" s="47"/>
      <c r="B155" s="49"/>
      <c r="C155" s="49"/>
      <c r="D155" s="49"/>
      <c r="E155" s="49"/>
      <c r="F155" s="49"/>
      <c r="G155" s="49"/>
      <c r="H155" s="49"/>
      <c r="I155" s="49"/>
      <c r="J155" s="49"/>
      <c r="K155" s="49"/>
      <c r="L155" s="49"/>
      <c r="M155" s="47"/>
      <c r="N155" s="47"/>
      <c r="O155" s="47"/>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49"/>
    </row>
    <row r="156" spans="1:42">
      <c r="A156" s="437" t="s">
        <v>523</v>
      </c>
      <c r="B156" s="437"/>
      <c r="C156" s="437"/>
      <c r="D156" s="437"/>
      <c r="E156" s="437"/>
      <c r="F156" s="437"/>
      <c r="G156" s="437"/>
      <c r="H156" s="437"/>
      <c r="I156" s="437"/>
      <c r="J156" s="437"/>
      <c r="K156" s="437"/>
      <c r="L156" s="437"/>
      <c r="M156" s="437"/>
      <c r="N156" s="437"/>
      <c r="O156" s="437"/>
      <c r="P156" s="437"/>
      <c r="Q156" s="437"/>
      <c r="R156" s="437"/>
      <c r="S156" s="437"/>
      <c r="T156" s="437"/>
      <c r="U156" s="437"/>
      <c r="V156" s="437"/>
      <c r="W156" s="437"/>
      <c r="X156" s="437"/>
      <c r="Y156" s="437"/>
      <c r="Z156" s="437"/>
      <c r="AA156" s="437"/>
      <c r="AB156" s="437"/>
      <c r="AC156" s="437"/>
      <c r="AD156" s="437"/>
      <c r="AE156" s="437"/>
      <c r="AF156" s="437"/>
      <c r="AG156" s="437"/>
      <c r="AH156" s="437"/>
      <c r="AI156" s="437"/>
      <c r="AJ156" s="437"/>
      <c r="AK156" s="437"/>
      <c r="AL156" s="437"/>
      <c r="AM156" s="437"/>
      <c r="AN156" s="437"/>
      <c r="AO156" s="437"/>
      <c r="AP156" s="437"/>
    </row>
    <row r="157" spans="1:42" ht="23.25" customHeight="1">
      <c r="A157" s="631" t="s">
        <v>524</v>
      </c>
      <c r="B157" s="632"/>
      <c r="C157" s="632"/>
      <c r="D157" s="632"/>
      <c r="E157" s="632"/>
      <c r="F157" s="632"/>
      <c r="G157" s="632"/>
      <c r="H157" s="632"/>
      <c r="I157" s="632"/>
      <c r="J157" s="632"/>
      <c r="K157" s="632"/>
      <c r="L157" s="632"/>
      <c r="M157" s="632"/>
      <c r="N157" s="632"/>
      <c r="O157" s="632"/>
      <c r="P157" s="632"/>
      <c r="Q157" s="632"/>
      <c r="R157" s="632"/>
      <c r="S157" s="632"/>
      <c r="T157" s="632"/>
      <c r="U157" s="632"/>
      <c r="V157" s="632"/>
      <c r="W157" s="632"/>
      <c r="X157" s="632"/>
      <c r="Y157" s="632"/>
      <c r="Z157" s="632"/>
      <c r="AA157" s="632"/>
      <c r="AB157" s="632"/>
      <c r="AC157" s="632"/>
      <c r="AD157" s="632"/>
      <c r="AE157" s="632"/>
      <c r="AF157" s="632"/>
      <c r="AG157" s="632"/>
      <c r="AH157" s="632"/>
      <c r="AI157" s="632"/>
      <c r="AJ157" s="632"/>
      <c r="AK157" s="632"/>
      <c r="AL157" s="632"/>
      <c r="AM157" s="632"/>
      <c r="AN157" s="632"/>
      <c r="AO157" s="632"/>
      <c r="AP157" s="632"/>
    </row>
    <row r="158" spans="1:42" ht="17.25" customHeight="1">
      <c r="A158" s="631" t="s">
        <v>525</v>
      </c>
      <c r="B158" s="632"/>
      <c r="C158" s="632"/>
      <c r="D158" s="632"/>
      <c r="E158" s="632"/>
      <c r="F158" s="632"/>
      <c r="G158" s="632"/>
      <c r="H158" s="632"/>
      <c r="I158" s="632"/>
      <c r="J158" s="632"/>
      <c r="K158" s="632"/>
      <c r="L158" s="632"/>
      <c r="M158" s="632"/>
      <c r="N158" s="632"/>
      <c r="O158" s="632"/>
      <c r="P158" s="632"/>
      <c r="Q158" s="632"/>
      <c r="R158" s="632"/>
      <c r="S158" s="632"/>
      <c r="T158" s="632"/>
      <c r="U158" s="632"/>
      <c r="V158" s="632"/>
      <c r="W158" s="632"/>
      <c r="X158" s="632"/>
      <c r="Y158" s="632"/>
      <c r="Z158" s="632"/>
      <c r="AA158" s="632"/>
      <c r="AB158" s="632"/>
      <c r="AC158" s="632"/>
      <c r="AD158" s="632"/>
      <c r="AE158" s="632"/>
      <c r="AF158" s="632"/>
      <c r="AG158" s="632"/>
      <c r="AH158" s="632"/>
      <c r="AI158" s="632"/>
      <c r="AJ158" s="632"/>
      <c r="AK158" s="632"/>
      <c r="AL158" s="632"/>
      <c r="AM158" s="632"/>
      <c r="AN158" s="632"/>
      <c r="AO158" s="632"/>
      <c r="AP158" s="632"/>
    </row>
    <row r="159" spans="1:42" ht="18" customHeight="1">
      <c r="A159" s="631" t="s">
        <v>526</v>
      </c>
      <c r="B159" s="632"/>
      <c r="C159" s="632"/>
      <c r="D159" s="632"/>
      <c r="E159" s="632"/>
      <c r="F159" s="632"/>
      <c r="G159" s="632"/>
      <c r="H159" s="632"/>
      <c r="I159" s="632"/>
      <c r="J159" s="632"/>
      <c r="K159" s="632"/>
      <c r="L159" s="632"/>
      <c r="M159" s="632"/>
      <c r="N159" s="632"/>
      <c r="O159" s="632"/>
      <c r="P159" s="632"/>
      <c r="Q159" s="632"/>
      <c r="R159" s="632"/>
      <c r="S159" s="632"/>
      <c r="T159" s="632"/>
      <c r="U159" s="632"/>
      <c r="V159" s="632"/>
      <c r="W159" s="632"/>
      <c r="X159" s="632"/>
      <c r="Y159" s="632"/>
      <c r="Z159" s="632"/>
      <c r="AA159" s="632"/>
      <c r="AB159" s="632"/>
      <c r="AC159" s="632"/>
      <c r="AD159" s="632"/>
      <c r="AE159" s="632"/>
      <c r="AF159" s="632"/>
      <c r="AG159" s="632"/>
      <c r="AH159" s="632"/>
      <c r="AI159" s="632"/>
      <c r="AJ159" s="632"/>
      <c r="AK159" s="632"/>
      <c r="AL159" s="632"/>
      <c r="AM159" s="632"/>
      <c r="AN159" s="632"/>
      <c r="AO159" s="632"/>
      <c r="AP159" s="632"/>
    </row>
    <row r="160" spans="1:42">
      <c r="A160" s="631" t="s">
        <v>527</v>
      </c>
      <c r="B160" s="632"/>
      <c r="C160" s="632"/>
      <c r="D160" s="632"/>
      <c r="E160" s="632"/>
      <c r="F160" s="632"/>
      <c r="G160" s="632"/>
      <c r="H160" s="632"/>
      <c r="I160" s="632"/>
      <c r="J160" s="632"/>
      <c r="K160" s="632"/>
      <c r="L160" s="632"/>
      <c r="M160" s="632"/>
      <c r="N160" s="632"/>
      <c r="O160" s="632"/>
      <c r="P160" s="632"/>
      <c r="Q160" s="632"/>
      <c r="R160" s="632"/>
      <c r="S160" s="632"/>
      <c r="T160" s="632"/>
      <c r="U160" s="632"/>
      <c r="V160" s="632"/>
      <c r="W160" s="632"/>
      <c r="X160" s="632"/>
      <c r="Y160" s="632"/>
      <c r="Z160" s="632"/>
      <c r="AA160" s="632"/>
      <c r="AB160" s="632"/>
      <c r="AC160" s="632"/>
      <c r="AD160" s="632"/>
      <c r="AE160" s="632"/>
      <c r="AF160" s="632"/>
      <c r="AG160" s="632"/>
      <c r="AH160" s="632"/>
      <c r="AI160" s="632"/>
      <c r="AJ160" s="632"/>
      <c r="AK160" s="632"/>
      <c r="AL160" s="632"/>
      <c r="AM160" s="632"/>
      <c r="AN160" s="632"/>
      <c r="AO160" s="632"/>
      <c r="AP160" s="632"/>
    </row>
    <row r="161" spans="1:42" ht="38.25" customHeight="1">
      <c r="A161" s="631" t="s">
        <v>508</v>
      </c>
      <c r="B161" s="632"/>
      <c r="C161" s="632"/>
      <c r="D161" s="632"/>
      <c r="E161" s="632"/>
      <c r="F161" s="632"/>
      <c r="G161" s="632"/>
      <c r="H161" s="632"/>
      <c r="I161" s="632"/>
      <c r="J161" s="632"/>
      <c r="K161" s="632"/>
      <c r="L161" s="632"/>
      <c r="M161" s="632"/>
      <c r="N161" s="632"/>
      <c r="O161" s="632"/>
      <c r="P161" s="632"/>
      <c r="Q161" s="632"/>
      <c r="R161" s="632"/>
      <c r="S161" s="632"/>
      <c r="T161" s="632"/>
      <c r="U161" s="632"/>
      <c r="V161" s="632"/>
      <c r="W161" s="632"/>
      <c r="X161" s="632"/>
      <c r="Y161" s="632"/>
      <c r="Z161" s="632"/>
      <c r="AA161" s="632"/>
      <c r="AB161" s="632"/>
      <c r="AC161" s="632"/>
      <c r="AD161" s="632"/>
      <c r="AE161" s="632"/>
      <c r="AF161" s="632"/>
      <c r="AG161" s="632"/>
      <c r="AH161" s="632"/>
      <c r="AI161" s="632"/>
      <c r="AJ161" s="632"/>
      <c r="AK161" s="632"/>
      <c r="AL161" s="632"/>
      <c r="AM161" s="632"/>
      <c r="AN161" s="632"/>
      <c r="AO161" s="632"/>
      <c r="AP161" s="632"/>
    </row>
    <row r="162" spans="1:42" ht="29.25" customHeight="1">
      <c r="A162" s="631" t="s">
        <v>528</v>
      </c>
      <c r="B162" s="632"/>
      <c r="C162" s="632"/>
      <c r="D162" s="632"/>
      <c r="E162" s="632"/>
      <c r="F162" s="632"/>
      <c r="G162" s="632"/>
      <c r="H162" s="632"/>
      <c r="I162" s="632"/>
      <c r="J162" s="632"/>
      <c r="K162" s="632"/>
      <c r="L162" s="632"/>
      <c r="M162" s="632"/>
      <c r="N162" s="632"/>
      <c r="O162" s="632"/>
      <c r="P162" s="632"/>
      <c r="Q162" s="632"/>
      <c r="R162" s="632"/>
      <c r="S162" s="632"/>
      <c r="T162" s="632"/>
      <c r="U162" s="632"/>
      <c r="V162" s="632"/>
      <c r="W162" s="632"/>
      <c r="X162" s="632"/>
      <c r="Y162" s="632"/>
      <c r="Z162" s="632"/>
      <c r="AA162" s="632"/>
      <c r="AB162" s="632"/>
      <c r="AC162" s="632"/>
      <c r="AD162" s="632"/>
      <c r="AE162" s="632"/>
      <c r="AF162" s="632"/>
      <c r="AG162" s="632"/>
      <c r="AH162" s="632"/>
      <c r="AI162" s="632"/>
      <c r="AJ162" s="632"/>
      <c r="AK162" s="632"/>
      <c r="AL162" s="632"/>
      <c r="AM162" s="632"/>
      <c r="AN162" s="632"/>
      <c r="AO162" s="632"/>
      <c r="AP162" s="632"/>
    </row>
    <row r="163" spans="1:42" ht="18" customHeight="1">
      <c r="A163" s="631" t="s">
        <v>529</v>
      </c>
      <c r="B163" s="632"/>
      <c r="C163" s="632"/>
      <c r="D163" s="632"/>
      <c r="E163" s="632"/>
      <c r="F163" s="632"/>
      <c r="G163" s="632"/>
      <c r="H163" s="632"/>
      <c r="I163" s="632"/>
      <c r="J163" s="632"/>
      <c r="K163" s="632"/>
      <c r="L163" s="632"/>
      <c r="M163" s="632"/>
      <c r="N163" s="632"/>
      <c r="O163" s="632"/>
      <c r="P163" s="632"/>
      <c r="Q163" s="632"/>
      <c r="R163" s="632"/>
      <c r="S163" s="632"/>
      <c r="T163" s="632"/>
      <c r="U163" s="632"/>
      <c r="V163" s="632"/>
      <c r="W163" s="632"/>
      <c r="X163" s="632"/>
      <c r="Y163" s="632"/>
      <c r="Z163" s="632"/>
      <c r="AA163" s="632"/>
      <c r="AB163" s="632"/>
      <c r="AC163" s="632"/>
      <c r="AD163" s="632"/>
      <c r="AE163" s="632"/>
      <c r="AF163" s="632"/>
      <c r="AG163" s="632"/>
      <c r="AH163" s="632"/>
      <c r="AI163" s="632"/>
      <c r="AJ163" s="632"/>
      <c r="AK163" s="632"/>
      <c r="AL163" s="632"/>
      <c r="AM163" s="632"/>
      <c r="AN163" s="632"/>
      <c r="AO163" s="632"/>
      <c r="AP163" s="632"/>
    </row>
    <row r="164" spans="1:42" ht="19.5" customHeight="1">
      <c r="A164" s="637" t="s">
        <v>530</v>
      </c>
      <c r="B164" s="638"/>
      <c r="C164" s="638"/>
      <c r="D164" s="638"/>
      <c r="E164" s="638"/>
      <c r="F164" s="638"/>
      <c r="G164" s="638"/>
      <c r="H164" s="638"/>
      <c r="I164" s="638"/>
      <c r="J164" s="638"/>
      <c r="K164" s="638"/>
      <c r="L164" s="638"/>
      <c r="M164" s="638"/>
      <c r="N164" s="638"/>
      <c r="O164" s="638"/>
      <c r="P164" s="638"/>
      <c r="Q164" s="638"/>
      <c r="R164" s="638"/>
      <c r="S164" s="638"/>
      <c r="T164" s="638"/>
      <c r="U164" s="638"/>
      <c r="V164" s="638"/>
      <c r="W164" s="638"/>
      <c r="X164" s="638"/>
      <c r="Y164" s="638"/>
      <c r="Z164" s="638"/>
      <c r="AA164" s="638"/>
      <c r="AB164" s="638"/>
      <c r="AC164" s="638"/>
      <c r="AD164" s="638"/>
      <c r="AE164" s="638"/>
      <c r="AF164" s="638"/>
      <c r="AG164" s="638"/>
      <c r="AH164" s="638"/>
      <c r="AI164" s="638"/>
      <c r="AJ164" s="638"/>
      <c r="AK164" s="638"/>
      <c r="AL164" s="638"/>
      <c r="AM164" s="638"/>
      <c r="AN164" s="638"/>
      <c r="AO164" s="638"/>
      <c r="AP164" s="638"/>
    </row>
    <row r="165" spans="1:42" customFormat="1" ht="15.75" customHeight="1">
      <c r="A165" s="566" t="s">
        <v>531</v>
      </c>
      <c r="B165" s="566"/>
      <c r="C165" s="566"/>
      <c r="D165" s="566"/>
      <c r="E165" s="566"/>
      <c r="F165" s="566"/>
      <c r="G165" s="566"/>
      <c r="H165" s="566"/>
      <c r="I165" s="566"/>
      <c r="J165" s="566"/>
      <c r="K165" s="566"/>
      <c r="L165" s="566"/>
      <c r="M165" s="566"/>
      <c r="N165" s="566"/>
      <c r="O165" s="566"/>
      <c r="P165" s="566"/>
      <c r="Q165" s="566"/>
      <c r="R165" s="566"/>
      <c r="S165" s="566"/>
      <c r="T165" s="566"/>
      <c r="U165" s="566"/>
      <c r="V165" s="566"/>
      <c r="W165" s="566"/>
      <c r="X165" s="566"/>
      <c r="Y165" s="566"/>
      <c r="Z165" s="566"/>
      <c r="AA165" s="566"/>
      <c r="AB165" s="566"/>
      <c r="AC165" s="566"/>
      <c r="AD165" s="566"/>
      <c r="AE165" s="566"/>
      <c r="AF165" s="566"/>
      <c r="AG165" s="566"/>
      <c r="AH165" s="566"/>
      <c r="AI165" s="566"/>
      <c r="AJ165" s="566"/>
      <c r="AK165" s="566"/>
      <c r="AL165" s="566"/>
      <c r="AM165" s="566"/>
      <c r="AN165" s="252"/>
      <c r="AO165" s="252"/>
      <c r="AP165" s="252"/>
    </row>
    <row r="166" spans="1:42" customFormat="1" ht="18.75" customHeight="1">
      <c r="A166" s="566" t="s">
        <v>532</v>
      </c>
      <c r="B166" s="566"/>
      <c r="C166" s="566"/>
      <c r="D166" s="566"/>
      <c r="E166" s="566"/>
      <c r="F166" s="566"/>
      <c r="G166" s="566"/>
      <c r="H166" s="566"/>
      <c r="I166" s="566"/>
      <c r="J166" s="566"/>
      <c r="K166" s="566"/>
      <c r="L166" s="566"/>
      <c r="M166" s="566"/>
      <c r="N166" s="566"/>
      <c r="O166" s="566"/>
      <c r="P166" s="566"/>
      <c r="Q166" s="566"/>
      <c r="R166" s="566"/>
      <c r="S166" s="566"/>
      <c r="T166" s="566"/>
      <c r="U166" s="566"/>
      <c r="V166" s="566"/>
      <c r="W166" s="566"/>
      <c r="X166" s="566"/>
      <c r="Y166" s="566"/>
      <c r="Z166" s="566"/>
      <c r="AA166" s="566"/>
      <c r="AB166" s="566"/>
      <c r="AC166" s="566"/>
      <c r="AD166" s="566"/>
      <c r="AE166" s="566"/>
      <c r="AF166" s="566"/>
      <c r="AG166" s="566"/>
      <c r="AH166" s="566"/>
      <c r="AI166" s="566"/>
      <c r="AJ166" s="566"/>
      <c r="AK166" s="566"/>
      <c r="AL166" s="566"/>
      <c r="AM166" s="566"/>
      <c r="AN166" s="566"/>
      <c r="AO166" s="566"/>
      <c r="AP166" s="252"/>
    </row>
    <row r="167" spans="1:42" customFormat="1" ht="18" customHeight="1">
      <c r="A167" s="566" t="s">
        <v>533</v>
      </c>
      <c r="B167" s="566"/>
      <c r="C167" s="566"/>
      <c r="D167" s="566"/>
      <c r="E167" s="566"/>
      <c r="F167" s="566"/>
      <c r="G167" s="566"/>
      <c r="H167" s="566"/>
      <c r="I167" s="566"/>
      <c r="J167" s="566"/>
      <c r="K167" s="566"/>
      <c r="L167" s="566"/>
      <c r="M167" s="566"/>
      <c r="N167" s="566"/>
      <c r="O167" s="566"/>
      <c r="P167" s="566"/>
      <c r="Q167" s="566"/>
      <c r="R167" s="566"/>
      <c r="S167" s="566"/>
      <c r="T167" s="566"/>
      <c r="U167" s="566"/>
      <c r="V167" s="566"/>
      <c r="W167" s="566"/>
      <c r="X167" s="566"/>
      <c r="Y167" s="566"/>
      <c r="Z167" s="566"/>
      <c r="AA167" s="566"/>
      <c r="AB167" s="566"/>
      <c r="AC167" s="566"/>
      <c r="AD167" s="566"/>
      <c r="AE167" s="566"/>
      <c r="AF167" s="566"/>
      <c r="AG167" s="566"/>
      <c r="AH167" s="566"/>
      <c r="AI167" s="566"/>
      <c r="AJ167" s="566"/>
      <c r="AK167" s="566"/>
      <c r="AL167" s="566"/>
      <c r="AM167" s="566"/>
      <c r="AN167" s="566"/>
      <c r="AO167" s="566"/>
      <c r="AP167" s="252"/>
    </row>
    <row r="168" spans="1:42" customFormat="1" ht="13.5" customHeight="1">
      <c r="A168" s="566" t="s">
        <v>418</v>
      </c>
      <c r="B168" s="566"/>
      <c r="C168" s="566"/>
      <c r="D168" s="566"/>
      <c r="E168" s="566"/>
      <c r="F168" s="566"/>
      <c r="G168" s="566"/>
      <c r="H168" s="566"/>
      <c r="I168" s="566"/>
      <c r="J168" s="566"/>
      <c r="K168" s="566"/>
      <c r="L168" s="566"/>
      <c r="M168" s="566"/>
      <c r="N168" s="566"/>
      <c r="O168" s="566"/>
      <c r="P168" s="566"/>
      <c r="Q168" s="566"/>
      <c r="R168" s="566"/>
      <c r="S168" s="566"/>
      <c r="T168" s="566"/>
      <c r="U168" s="566"/>
      <c r="V168" s="566"/>
      <c r="W168" s="566"/>
      <c r="X168" s="566"/>
      <c r="Y168" s="566"/>
      <c r="Z168" s="566"/>
      <c r="AA168" s="566"/>
      <c r="AB168" s="566"/>
      <c r="AC168" s="566"/>
      <c r="AD168" s="566"/>
      <c r="AE168" s="566"/>
      <c r="AF168" s="566"/>
      <c r="AG168" s="566"/>
      <c r="AH168" s="566"/>
      <c r="AI168" s="566"/>
      <c r="AJ168" s="252"/>
      <c r="AK168" s="252"/>
      <c r="AL168" s="252"/>
      <c r="AM168" s="252"/>
      <c r="AN168" s="252"/>
      <c r="AO168" s="252"/>
      <c r="AP168" s="252"/>
    </row>
    <row r="169" spans="1:42" customFormat="1" ht="18" customHeight="1">
      <c r="A169" s="566" t="s">
        <v>419</v>
      </c>
      <c r="B169" s="566"/>
      <c r="C169" s="566"/>
      <c r="D169" s="566"/>
      <c r="E169" s="566"/>
      <c r="F169" s="566"/>
      <c r="G169" s="566"/>
      <c r="H169" s="566"/>
      <c r="I169" s="566"/>
      <c r="J169" s="566"/>
      <c r="K169" s="566"/>
      <c r="L169" s="566"/>
      <c r="M169" s="566"/>
      <c r="N169" s="566"/>
      <c r="O169" s="566"/>
      <c r="P169" s="566"/>
      <c r="Q169" s="566"/>
      <c r="R169" s="566"/>
      <c r="S169" s="566"/>
      <c r="T169" s="566"/>
      <c r="U169" s="566"/>
      <c r="V169" s="566"/>
      <c r="W169" s="566"/>
      <c r="X169" s="566"/>
      <c r="Y169" s="566"/>
      <c r="Z169" s="566"/>
      <c r="AA169" s="566"/>
      <c r="AB169" s="566"/>
      <c r="AC169" s="566"/>
      <c r="AD169" s="566"/>
      <c r="AE169" s="566"/>
      <c r="AF169" s="566"/>
      <c r="AG169" s="566"/>
      <c r="AH169" s="566"/>
      <c r="AI169" s="566"/>
      <c r="AJ169" s="566"/>
      <c r="AK169" s="566"/>
      <c r="AL169" s="566"/>
      <c r="AM169" s="566"/>
      <c r="AN169" s="566"/>
      <c r="AO169" s="566"/>
      <c r="AP169" s="252"/>
    </row>
    <row r="170" spans="1:42" customFormat="1" ht="18" customHeight="1">
      <c r="A170" s="637" t="s">
        <v>534</v>
      </c>
      <c r="B170" s="638"/>
      <c r="C170" s="638"/>
      <c r="D170" s="638"/>
      <c r="E170" s="638"/>
      <c r="F170" s="638"/>
      <c r="G170" s="638"/>
      <c r="H170" s="638"/>
      <c r="I170" s="638"/>
      <c r="J170" s="638"/>
      <c r="K170" s="638"/>
      <c r="L170" s="638"/>
      <c r="M170" s="638"/>
      <c r="N170" s="638"/>
      <c r="O170" s="638"/>
      <c r="P170" s="638"/>
      <c r="Q170" s="638"/>
      <c r="R170" s="638"/>
      <c r="S170" s="638"/>
      <c r="T170" s="638"/>
      <c r="U170" s="638"/>
      <c r="V170" s="638"/>
      <c r="W170" s="638"/>
      <c r="X170" s="638"/>
      <c r="Y170" s="638"/>
      <c r="Z170" s="638"/>
      <c r="AA170" s="638"/>
      <c r="AB170" s="638"/>
      <c r="AC170" s="638"/>
      <c r="AD170" s="638"/>
      <c r="AE170" s="638"/>
      <c r="AF170" s="638"/>
      <c r="AG170" s="638"/>
      <c r="AH170" s="638"/>
      <c r="AI170" s="638"/>
      <c r="AJ170" s="638"/>
      <c r="AK170" s="638"/>
      <c r="AL170" s="368"/>
      <c r="AM170" s="368"/>
      <c r="AN170" s="368"/>
      <c r="AO170" s="368"/>
      <c r="AP170" s="252"/>
    </row>
    <row r="171" spans="1:42">
      <c r="A171" s="637"/>
      <c r="B171" s="638"/>
      <c r="C171" s="638"/>
      <c r="D171" s="638"/>
      <c r="E171" s="638"/>
      <c r="F171" s="638"/>
      <c r="G171" s="638"/>
      <c r="H171" s="638"/>
      <c r="I171" s="638"/>
      <c r="J171" s="638"/>
      <c r="K171" s="638"/>
      <c r="L171" s="638"/>
      <c r="M171" s="638"/>
      <c r="N171" s="638"/>
      <c r="O171" s="638"/>
      <c r="P171" s="638"/>
      <c r="Q171" s="638"/>
      <c r="R171" s="638"/>
      <c r="S171" s="638"/>
      <c r="T171" s="638"/>
      <c r="U171" s="638"/>
      <c r="V171" s="638"/>
      <c r="W171" s="638"/>
      <c r="X171" s="638"/>
      <c r="Y171" s="638"/>
      <c r="Z171" s="638"/>
      <c r="AA171" s="638"/>
      <c r="AB171" s="638"/>
      <c r="AC171" s="638"/>
      <c r="AD171" s="638"/>
      <c r="AE171" s="638"/>
      <c r="AF171" s="638"/>
      <c r="AG171" s="638"/>
      <c r="AH171" s="638"/>
      <c r="AI171" s="638"/>
      <c r="AJ171" s="638"/>
      <c r="AK171" s="638"/>
      <c r="AL171" s="638"/>
      <c r="AM171" s="638"/>
      <c r="AN171" s="638"/>
      <c r="AO171" s="638"/>
      <c r="AP171" s="638"/>
    </row>
    <row r="331" ht="11.25" customHeight="1"/>
  </sheetData>
  <sheetProtection algorithmName="SHA-512" hashValue="nsVXQFL4HosMiZWrNYcee38u8Wrp4yOHWzoGXyqjIALU4S3RF2vI5T5FzrmB+qqsPkfFxmwo5jfK1eO5F1Uvjw==" saltValue="Y7xfnO4dSl9wIkFN0H7UMQ==" spinCount="100000" sheet="1" objects="1" scenarios="1"/>
  <mergeCells count="74">
    <mergeCell ref="A3:F3"/>
    <mergeCell ref="A164:AP164"/>
    <mergeCell ref="A161:AP161"/>
    <mergeCell ref="A162:AP162"/>
    <mergeCell ref="A163:AP163"/>
    <mergeCell ref="A160:AP160"/>
    <mergeCell ref="AJ5:AO5"/>
    <mergeCell ref="M6:M8"/>
    <mergeCell ref="N6:N8"/>
    <mergeCell ref="A159:AP159"/>
    <mergeCell ref="C5:G5"/>
    <mergeCell ref="H5:L5"/>
    <mergeCell ref="O6:O8"/>
    <mergeCell ref="P6:U6"/>
    <mergeCell ref="V6:V8"/>
    <mergeCell ref="W6:W8"/>
    <mergeCell ref="X6:X8"/>
    <mergeCell ref="Y6:Y8"/>
    <mergeCell ref="Z6:Z8"/>
    <mergeCell ref="AA6:AA8"/>
    <mergeCell ref="AB6:AB8"/>
    <mergeCell ref="AC6:AC8"/>
    <mergeCell ref="A171:AP171"/>
    <mergeCell ref="A1:AP1"/>
    <mergeCell ref="A2:AP2"/>
    <mergeCell ref="A156:AP156"/>
    <mergeCell ref="A157:AP157"/>
    <mergeCell ref="C4:L4"/>
    <mergeCell ref="B10:S10"/>
    <mergeCell ref="A158:AP158"/>
    <mergeCell ref="N148:AP149"/>
    <mergeCell ref="D151:L152"/>
    <mergeCell ref="M4:AD4"/>
    <mergeCell ref="AE4:AO4"/>
    <mergeCell ref="M5:X5"/>
    <mergeCell ref="Y5:AD5"/>
    <mergeCell ref="AE5:AI5"/>
    <mergeCell ref="AD6:AD8"/>
    <mergeCell ref="AE6:AE8"/>
    <mergeCell ref="AF6:AF8"/>
    <mergeCell ref="AG6:AG8"/>
    <mergeCell ref="AH6:AH8"/>
    <mergeCell ref="AI6:AI8"/>
    <mergeCell ref="AJ6:AJ8"/>
    <mergeCell ref="AK6:AK8"/>
    <mergeCell ref="AL6:AL8"/>
    <mergeCell ref="AM6:AM8"/>
    <mergeCell ref="U7:U8"/>
    <mergeCell ref="A4:A8"/>
    <mergeCell ref="B4:B8"/>
    <mergeCell ref="C6:C8"/>
    <mergeCell ref="D6:D8"/>
    <mergeCell ref="E6:E8"/>
    <mergeCell ref="A165:AM165"/>
    <mergeCell ref="K6:K8"/>
    <mergeCell ref="L6:L8"/>
    <mergeCell ref="AP4:AP8"/>
    <mergeCell ref="F6:F8"/>
    <mergeCell ref="G6:G8"/>
    <mergeCell ref="H6:H8"/>
    <mergeCell ref="I6:I8"/>
    <mergeCell ref="J6:J8"/>
    <mergeCell ref="AN6:AN8"/>
    <mergeCell ref="AO6:AO8"/>
    <mergeCell ref="P7:P8"/>
    <mergeCell ref="Q7:Q8"/>
    <mergeCell ref="R7:R8"/>
    <mergeCell ref="S7:S8"/>
    <mergeCell ref="T7:T8"/>
    <mergeCell ref="A167:AO167"/>
    <mergeCell ref="A166:AO166"/>
    <mergeCell ref="A168:AI168"/>
    <mergeCell ref="A169:AO169"/>
    <mergeCell ref="A170:AK170"/>
  </mergeCells>
  <phoneticPr fontId="15" type="noConversion"/>
  <conditionalFormatting sqref="C11:E66 G11:G66">
    <cfRule type="cellIs" dxfId="22" priority="38" stopIfTrue="1" operator="equal">
      <formula>0</formula>
    </cfRule>
    <cfRule type="cellIs" dxfId="21" priority="39" stopIfTrue="1" operator="equal">
      <formula>0</formula>
    </cfRule>
  </conditionalFormatting>
  <conditionalFormatting sqref="C11:E66 G11:J66 L11:N66 P11:AP66">
    <cfRule type="cellIs" dxfId="20" priority="37" stopIfTrue="1" operator="equal">
      <formula>0</formula>
    </cfRule>
  </conditionalFormatting>
  <conditionalFormatting sqref="C69:E118 G69:G118">
    <cfRule type="cellIs" dxfId="19" priority="13" stopIfTrue="1" operator="equal">
      <formula>0</formula>
    </cfRule>
    <cfRule type="cellIs" dxfId="18" priority="14" stopIfTrue="1" operator="equal">
      <formula>0</formula>
    </cfRule>
  </conditionalFormatting>
  <conditionalFormatting sqref="C69:E118 G69:J118">
    <cfRule type="cellIs" dxfId="17" priority="12" stopIfTrue="1" operator="equal">
      <formula>0</formula>
    </cfRule>
  </conditionalFormatting>
  <conditionalFormatting sqref="C139:G142">
    <cfRule type="cellIs" dxfId="16" priority="9" stopIfTrue="1" operator="equal">
      <formula>0</formula>
    </cfRule>
    <cfRule type="cellIs" dxfId="15" priority="10" stopIfTrue="1" operator="equal">
      <formula>0</formula>
    </cfRule>
  </conditionalFormatting>
  <conditionalFormatting sqref="C139:J142">
    <cfRule type="cellIs" dxfId="14" priority="8" stopIfTrue="1" operator="equal">
      <formula>0</formula>
    </cfRule>
  </conditionalFormatting>
  <conditionalFormatting sqref="H121:J129">
    <cfRule type="cellIs" dxfId="13" priority="32" stopIfTrue="1" operator="equal">
      <formula>0</formula>
    </cfRule>
  </conditionalFormatting>
  <conditionalFormatting sqref="H132:J136">
    <cfRule type="cellIs" dxfId="12" priority="31" stopIfTrue="1" operator="equal">
      <formula>0</formula>
    </cfRule>
  </conditionalFormatting>
  <conditionalFormatting sqref="L69:N118">
    <cfRule type="cellIs" dxfId="11" priority="21" stopIfTrue="1" operator="equal">
      <formula>0</formula>
    </cfRule>
  </conditionalFormatting>
  <conditionalFormatting sqref="L121:N129">
    <cfRule type="cellIs" dxfId="10" priority="20" stopIfTrue="1" operator="equal">
      <formula>0</formula>
    </cfRule>
  </conditionalFormatting>
  <conditionalFormatting sqref="L132:N136">
    <cfRule type="cellIs" dxfId="9" priority="19" stopIfTrue="1" operator="equal">
      <formula>0</formula>
    </cfRule>
  </conditionalFormatting>
  <conditionalFormatting sqref="L139:N142">
    <cfRule type="cellIs" dxfId="8" priority="18" stopIfTrue="1" operator="equal">
      <formula>0</formula>
    </cfRule>
  </conditionalFormatting>
  <conditionalFormatting sqref="P69:AP118">
    <cfRule type="cellIs" dxfId="7" priority="1" stopIfTrue="1" operator="equal">
      <formula>0</formula>
    </cfRule>
  </conditionalFormatting>
  <conditionalFormatting sqref="P121:AP129">
    <cfRule type="cellIs" dxfId="6" priority="2" stopIfTrue="1" operator="equal">
      <formula>0</formula>
    </cfRule>
  </conditionalFormatting>
  <conditionalFormatting sqref="P132:AP136">
    <cfRule type="cellIs" dxfId="5" priority="4" stopIfTrue="1" operator="equal">
      <formula>0</formula>
    </cfRule>
  </conditionalFormatting>
  <conditionalFormatting sqref="P139:AP142">
    <cfRule type="cellIs" dxfId="4" priority="3" stopIfTrue="1" operator="equal">
      <formula>0</formula>
    </cfRule>
  </conditionalFormatting>
  <printOptions horizontalCentered="1"/>
  <pageMargins left="0.39370078740157483" right="0.31496062992125984" top="0.78740157480314965" bottom="0.39370078740157483" header="0.19685039370078741" footer="0.23622047244094491"/>
  <pageSetup paperSize="9" scale="75" fitToHeight="3"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13"/>
  </sheetPr>
  <dimension ref="A1:AD48"/>
  <sheetViews>
    <sheetView showGridLines="0" zoomScale="160" zoomScaleNormal="160" workbookViewId="0">
      <pane ySplit="5" topLeftCell="A36" activePane="bottomLeft" state="frozenSplit"/>
      <selection pane="bottomLeft" activeCell="A43" sqref="A43:XFD43"/>
    </sheetView>
  </sheetViews>
  <sheetFormatPr defaultColWidth="8" defaultRowHeight="12.75"/>
  <cols>
    <col min="1" max="1" width="3.625" style="22" customWidth="1"/>
    <col min="2" max="2" width="18.125" style="21" customWidth="1"/>
    <col min="3" max="4" width="3.375" style="57" customWidth="1"/>
    <col min="5" max="5" width="5.375" style="57" customWidth="1"/>
    <col min="6" max="17" width="3.375" style="57" customWidth="1"/>
    <col min="18" max="18" width="5.75" style="57" customWidth="1"/>
    <col min="19" max="16384" width="8" style="3"/>
  </cols>
  <sheetData>
    <row r="1" spans="1:30" ht="15.75">
      <c r="A1" s="606" t="str">
        <f>'KKS1_1.Duomenys apie org.'!A13:AI13</f>
        <v>Klaipėdos miesto savivaldybės administracijos Kultūros, sporto ir turizmo departamento Sporto, jaunimo ir bendruomeninių reikalų skyrius</v>
      </c>
      <c r="B1" s="606"/>
      <c r="C1" s="606"/>
      <c r="D1" s="606"/>
      <c r="E1" s="606"/>
      <c r="F1" s="606"/>
      <c r="G1" s="606"/>
      <c r="H1" s="606"/>
      <c r="I1" s="606"/>
      <c r="J1" s="606"/>
      <c r="K1" s="606"/>
      <c r="L1" s="606"/>
      <c r="M1" s="606"/>
      <c r="N1" s="606"/>
      <c r="O1" s="606"/>
      <c r="P1" s="606"/>
      <c r="Q1" s="606"/>
      <c r="R1" s="606"/>
      <c r="S1" s="228"/>
      <c r="T1" s="228"/>
      <c r="U1" s="228"/>
      <c r="V1" s="228"/>
      <c r="W1" s="228"/>
      <c r="X1" s="228"/>
      <c r="Y1" s="228"/>
      <c r="Z1" s="228"/>
      <c r="AA1" s="228"/>
      <c r="AB1" s="228"/>
      <c r="AC1" s="228"/>
      <c r="AD1" s="228"/>
    </row>
    <row r="2" spans="1:30" ht="8.25" customHeight="1">
      <c r="A2" s="647" t="s">
        <v>343</v>
      </c>
      <c r="B2" s="647"/>
      <c r="C2" s="647"/>
      <c r="D2" s="647"/>
      <c r="E2" s="647"/>
      <c r="F2" s="647"/>
      <c r="G2" s="647"/>
      <c r="H2" s="647"/>
      <c r="I2" s="647"/>
      <c r="J2" s="647"/>
      <c r="K2" s="647"/>
      <c r="L2" s="647"/>
      <c r="M2" s="647"/>
      <c r="N2" s="647"/>
      <c r="O2" s="647"/>
      <c r="P2" s="647"/>
      <c r="Q2" s="647"/>
      <c r="R2" s="647"/>
      <c r="S2" s="228"/>
      <c r="T2" s="228"/>
      <c r="U2" s="228"/>
      <c r="V2" s="228"/>
      <c r="W2" s="228"/>
      <c r="X2" s="228"/>
      <c r="Y2" s="228"/>
      <c r="Z2" s="228"/>
      <c r="AA2" s="228"/>
      <c r="AB2" s="228"/>
      <c r="AC2" s="228"/>
      <c r="AD2" s="228"/>
    </row>
    <row r="3" spans="1:30" ht="25.5" customHeight="1">
      <c r="A3" s="337" t="s">
        <v>535</v>
      </c>
      <c r="B3" s="337"/>
      <c r="C3" s="337"/>
      <c r="D3" s="337"/>
      <c r="E3" s="337"/>
      <c r="F3" s="337"/>
      <c r="G3" s="337"/>
      <c r="H3" s="337"/>
      <c r="I3" s="337"/>
      <c r="J3" s="337"/>
      <c r="K3" s="337"/>
      <c r="L3" s="337"/>
      <c r="M3" s="337"/>
      <c r="N3" s="337"/>
      <c r="O3" s="337"/>
      <c r="P3" s="337"/>
      <c r="Q3" s="337"/>
      <c r="R3" s="338" t="s">
        <v>339</v>
      </c>
    </row>
    <row r="4" spans="1:30" ht="90" customHeight="1">
      <c r="A4" s="84" t="s">
        <v>16</v>
      </c>
      <c r="B4" s="27"/>
      <c r="C4" s="85" t="s">
        <v>392</v>
      </c>
      <c r="D4" s="85" t="s">
        <v>358</v>
      </c>
      <c r="E4" s="85" t="s">
        <v>536</v>
      </c>
      <c r="F4" s="86" t="s">
        <v>537</v>
      </c>
      <c r="G4" s="85" t="s">
        <v>538</v>
      </c>
      <c r="H4" s="85" t="s">
        <v>97</v>
      </c>
      <c r="I4" s="85" t="s">
        <v>98</v>
      </c>
      <c r="J4" s="85" t="s">
        <v>539</v>
      </c>
      <c r="K4" s="85" t="s">
        <v>540</v>
      </c>
      <c r="L4" s="85" t="s">
        <v>541</v>
      </c>
      <c r="M4" s="85" t="s">
        <v>542</v>
      </c>
      <c r="N4" s="85" t="s">
        <v>543</v>
      </c>
      <c r="O4" s="85" t="s">
        <v>544</v>
      </c>
      <c r="P4" s="85" t="s">
        <v>545</v>
      </c>
      <c r="Q4" s="85" t="s">
        <v>546</v>
      </c>
      <c r="R4" s="58" t="s">
        <v>547</v>
      </c>
    </row>
    <row r="5" spans="1:30" ht="11.25" customHeight="1">
      <c r="A5" s="59">
        <v>1</v>
      </c>
      <c r="B5" s="62">
        <v>2</v>
      </c>
      <c r="C5" s="59">
        <v>3</v>
      </c>
      <c r="D5" s="62">
        <v>4</v>
      </c>
      <c r="E5" s="59">
        <v>5</v>
      </c>
      <c r="F5" s="59">
        <v>6</v>
      </c>
      <c r="G5" s="62">
        <v>7</v>
      </c>
      <c r="H5" s="59">
        <v>8</v>
      </c>
      <c r="I5" s="62">
        <v>9</v>
      </c>
      <c r="J5" s="59">
        <v>10</v>
      </c>
      <c r="K5" s="59">
        <v>11</v>
      </c>
      <c r="L5" s="62">
        <v>12</v>
      </c>
      <c r="M5" s="59">
        <v>13</v>
      </c>
      <c r="N5" s="62">
        <v>14</v>
      </c>
      <c r="O5" s="59">
        <v>15</v>
      </c>
      <c r="P5" s="62">
        <v>16</v>
      </c>
      <c r="Q5" s="59">
        <v>17</v>
      </c>
      <c r="R5" s="59">
        <v>18</v>
      </c>
    </row>
    <row r="6" spans="1:30" ht="12" customHeight="1">
      <c r="A6" s="63" t="s">
        <v>221</v>
      </c>
      <c r="B6" s="88" t="s">
        <v>260</v>
      </c>
      <c r="C6" s="117"/>
      <c r="D6" s="117"/>
      <c r="E6" s="117"/>
      <c r="F6" s="117">
        <v>1</v>
      </c>
      <c r="G6" s="117"/>
      <c r="H6" s="209">
        <f>SUC1_Bazės!$C7</f>
        <v>0</v>
      </c>
      <c r="I6" s="209">
        <f>SUC1_Bazės!$C8</f>
        <v>0</v>
      </c>
      <c r="J6" s="209">
        <f>SUC1_Bazės!$C9</f>
        <v>0</v>
      </c>
      <c r="K6" s="117"/>
      <c r="L6" s="117"/>
      <c r="M6" s="117"/>
      <c r="N6" s="117"/>
      <c r="O6" s="117"/>
      <c r="P6" s="117"/>
      <c r="Q6" s="117"/>
      <c r="R6" s="61">
        <f>SUM(C6:Q6)</f>
        <v>1</v>
      </c>
    </row>
    <row r="7" spans="1:30" ht="12" customHeight="1">
      <c r="A7" s="63" t="s">
        <v>222</v>
      </c>
      <c r="B7" s="88" t="s">
        <v>261</v>
      </c>
      <c r="C7" s="117"/>
      <c r="D7" s="117"/>
      <c r="E7" s="117"/>
      <c r="F7" s="117"/>
      <c r="G7" s="117"/>
      <c r="H7" s="209">
        <f>SUC1_Bazės!$D7</f>
        <v>0</v>
      </c>
      <c r="I7" s="209">
        <f>SUC1_Bazės!$D8</f>
        <v>0</v>
      </c>
      <c r="J7" s="209">
        <f>SUC1_Bazės!$D9</f>
        <v>0</v>
      </c>
      <c r="K7" s="117"/>
      <c r="L7" s="117"/>
      <c r="M7" s="117"/>
      <c r="N7" s="117"/>
      <c r="O7" s="117"/>
      <c r="P7" s="117"/>
      <c r="Q7" s="117"/>
      <c r="R7" s="61">
        <f>SUM(C7:Q7)</f>
        <v>0</v>
      </c>
    </row>
    <row r="8" spans="1:30" ht="12" customHeight="1">
      <c r="A8" s="63" t="s">
        <v>223</v>
      </c>
      <c r="B8" s="88" t="s">
        <v>262</v>
      </c>
      <c r="C8" s="60">
        <f>SUM(C9:C10)</f>
        <v>0</v>
      </c>
      <c r="D8" s="60">
        <f t="shared" ref="D8:Q8" si="0">SUM(D9:D10)</f>
        <v>0</v>
      </c>
      <c r="E8" s="60">
        <f t="shared" si="0"/>
        <v>0</v>
      </c>
      <c r="F8" s="60">
        <f t="shared" si="0"/>
        <v>0</v>
      </c>
      <c r="G8" s="60">
        <f t="shared" si="0"/>
        <v>0</v>
      </c>
      <c r="H8" s="210">
        <f t="shared" si="0"/>
        <v>2</v>
      </c>
      <c r="I8" s="210">
        <f t="shared" si="0"/>
        <v>0</v>
      </c>
      <c r="J8" s="210">
        <f t="shared" si="0"/>
        <v>0</v>
      </c>
      <c r="K8" s="60">
        <f t="shared" si="0"/>
        <v>22</v>
      </c>
      <c r="L8" s="60">
        <f t="shared" si="0"/>
        <v>0</v>
      </c>
      <c r="M8" s="60">
        <f t="shared" si="0"/>
        <v>0</v>
      </c>
      <c r="N8" s="60">
        <f t="shared" si="0"/>
        <v>0</v>
      </c>
      <c r="O8" s="60">
        <f t="shared" si="0"/>
        <v>0</v>
      </c>
      <c r="P8" s="60">
        <f t="shared" si="0"/>
        <v>0</v>
      </c>
      <c r="Q8" s="60">
        <f t="shared" si="0"/>
        <v>0</v>
      </c>
      <c r="R8" s="61">
        <f>SUM(C8:Q8)</f>
        <v>24</v>
      </c>
    </row>
    <row r="9" spans="1:30" ht="22.5" customHeight="1">
      <c r="A9" s="63" t="s">
        <v>548</v>
      </c>
      <c r="B9" s="110" t="s">
        <v>277</v>
      </c>
      <c r="C9" s="117"/>
      <c r="D9" s="117"/>
      <c r="E9" s="117"/>
      <c r="F9" s="117"/>
      <c r="G9" s="117"/>
      <c r="H9" s="209">
        <f>SUC1_Bazės!$E7</f>
        <v>1</v>
      </c>
      <c r="I9" s="209">
        <f>SUC1_Bazės!$E8</f>
        <v>0</v>
      </c>
      <c r="J9" s="209">
        <f>SUC1_Bazės!$E9</f>
        <v>0</v>
      </c>
      <c r="K9" s="117"/>
      <c r="L9" s="117"/>
      <c r="M9" s="117"/>
      <c r="N9" s="117"/>
      <c r="O9" s="117"/>
      <c r="P9" s="117"/>
      <c r="Q9" s="117"/>
      <c r="R9" s="61">
        <f>SUM(C9:Q9)</f>
        <v>1</v>
      </c>
    </row>
    <row r="10" spans="1:30" ht="12" customHeight="1">
      <c r="A10" s="63" t="s">
        <v>549</v>
      </c>
      <c r="B10" s="110" t="s">
        <v>201</v>
      </c>
      <c r="C10" s="117"/>
      <c r="D10" s="117"/>
      <c r="E10" s="117"/>
      <c r="F10" s="117"/>
      <c r="G10" s="117"/>
      <c r="H10" s="209">
        <f>SUC1_Bazės!$F7</f>
        <v>1</v>
      </c>
      <c r="I10" s="209">
        <f>SUC1_Bazės!$F8</f>
        <v>0</v>
      </c>
      <c r="J10" s="209">
        <f>SUC1_Bazės!$F9</f>
        <v>0</v>
      </c>
      <c r="K10" s="117">
        <v>22</v>
      </c>
      <c r="L10" s="117"/>
      <c r="M10" s="117"/>
      <c r="N10" s="117"/>
      <c r="O10" s="117"/>
      <c r="P10" s="117"/>
      <c r="Q10" s="117"/>
      <c r="R10" s="61">
        <f t="shared" ref="R10:R43" si="1">SUM(C10:Q10)</f>
        <v>23</v>
      </c>
    </row>
    <row r="11" spans="1:30" ht="12" customHeight="1">
      <c r="A11" s="63" t="s">
        <v>360</v>
      </c>
      <c r="B11" s="88" t="s">
        <v>263</v>
      </c>
      <c r="C11" s="117"/>
      <c r="D11" s="117"/>
      <c r="E11" s="117"/>
      <c r="F11" s="117"/>
      <c r="G11" s="117"/>
      <c r="H11" s="209">
        <f>SUC1_Bazės!$G7</f>
        <v>1</v>
      </c>
      <c r="I11" s="209">
        <f>SUC1_Bazės!$G8</f>
        <v>0</v>
      </c>
      <c r="J11" s="209">
        <f>SUC1_Bazės!$G9</f>
        <v>0</v>
      </c>
      <c r="K11" s="117"/>
      <c r="L11" s="117"/>
      <c r="M11" s="117"/>
      <c r="N11" s="117"/>
      <c r="O11" s="117"/>
      <c r="P11" s="117"/>
      <c r="Q11" s="117"/>
      <c r="R11" s="61">
        <f t="shared" si="1"/>
        <v>1</v>
      </c>
    </row>
    <row r="12" spans="1:30" ht="12" customHeight="1">
      <c r="A12" s="63" t="s">
        <v>362</v>
      </c>
      <c r="B12" s="88" t="s">
        <v>264</v>
      </c>
      <c r="C12" s="117"/>
      <c r="D12" s="117"/>
      <c r="E12" s="117"/>
      <c r="F12" s="117"/>
      <c r="G12" s="117"/>
      <c r="H12" s="209">
        <f>SUC1_Bazės!$H7</f>
        <v>0</v>
      </c>
      <c r="I12" s="209">
        <f>SUC1_Bazės!$H8</f>
        <v>0</v>
      </c>
      <c r="J12" s="209">
        <f>SUC1_Bazės!$H9</f>
        <v>0</v>
      </c>
      <c r="K12" s="117"/>
      <c r="L12" s="117"/>
      <c r="M12" s="117"/>
      <c r="N12" s="117"/>
      <c r="O12" s="117"/>
      <c r="P12" s="117"/>
      <c r="Q12" s="117"/>
      <c r="R12" s="61">
        <f t="shared" si="1"/>
        <v>0</v>
      </c>
    </row>
    <row r="13" spans="1:30" ht="12" customHeight="1">
      <c r="A13" s="63" t="s">
        <v>364</v>
      </c>
      <c r="B13" s="88" t="s">
        <v>265</v>
      </c>
      <c r="C13" s="60">
        <f>C14+C15+C16</f>
        <v>0</v>
      </c>
      <c r="D13" s="60">
        <f t="shared" ref="D13:Q13" si="2">D14+D15+D16</f>
        <v>0</v>
      </c>
      <c r="E13" s="60">
        <f t="shared" si="2"/>
        <v>0</v>
      </c>
      <c r="F13" s="60">
        <f t="shared" si="2"/>
        <v>2</v>
      </c>
      <c r="G13" s="60">
        <f t="shared" si="2"/>
        <v>0</v>
      </c>
      <c r="H13" s="60">
        <f t="shared" si="2"/>
        <v>1</v>
      </c>
      <c r="I13" s="60">
        <f t="shared" si="2"/>
        <v>0</v>
      </c>
      <c r="J13" s="60">
        <f t="shared" si="2"/>
        <v>0</v>
      </c>
      <c r="K13" s="60">
        <f t="shared" si="2"/>
        <v>0</v>
      </c>
      <c r="L13" s="60">
        <f t="shared" si="2"/>
        <v>0</v>
      </c>
      <c r="M13" s="60">
        <f t="shared" si="2"/>
        <v>0</v>
      </c>
      <c r="N13" s="60">
        <f t="shared" si="2"/>
        <v>0</v>
      </c>
      <c r="O13" s="60">
        <f t="shared" si="2"/>
        <v>0</v>
      </c>
      <c r="P13" s="60">
        <f t="shared" si="2"/>
        <v>0</v>
      </c>
      <c r="Q13" s="60">
        <f t="shared" si="2"/>
        <v>0</v>
      </c>
      <c r="R13" s="61">
        <f>SUM(C13:Q13)</f>
        <v>3</v>
      </c>
    </row>
    <row r="14" spans="1:30" ht="12" customHeight="1">
      <c r="A14" s="63" t="s">
        <v>550</v>
      </c>
      <c r="B14" s="110" t="s">
        <v>278</v>
      </c>
      <c r="C14" s="117"/>
      <c r="D14" s="117"/>
      <c r="E14" s="117"/>
      <c r="F14" s="117">
        <v>1</v>
      </c>
      <c r="G14" s="117"/>
      <c r="H14" s="209">
        <f>SUC1_Bazės!$I7</f>
        <v>0</v>
      </c>
      <c r="I14" s="209">
        <f>SUC1_Bazės!$I8</f>
        <v>0</v>
      </c>
      <c r="J14" s="209">
        <f>SUC1_Bazės!$I9</f>
        <v>0</v>
      </c>
      <c r="K14" s="117"/>
      <c r="L14" s="117"/>
      <c r="M14" s="117"/>
      <c r="N14" s="117"/>
      <c r="O14" s="117"/>
      <c r="P14" s="117"/>
      <c r="Q14" s="117"/>
      <c r="R14" s="61">
        <f t="shared" si="1"/>
        <v>1</v>
      </c>
    </row>
    <row r="15" spans="1:30" ht="12" customHeight="1">
      <c r="A15" s="63" t="s">
        <v>551</v>
      </c>
      <c r="B15" s="110" t="s">
        <v>279</v>
      </c>
      <c r="C15" s="117"/>
      <c r="D15" s="117"/>
      <c r="E15" s="117"/>
      <c r="F15" s="117"/>
      <c r="G15" s="117"/>
      <c r="H15" s="209">
        <f>SUC1_Bazės!$J7</f>
        <v>1</v>
      </c>
      <c r="I15" s="209">
        <f>SUC1_Bazės!$J8</f>
        <v>0</v>
      </c>
      <c r="J15" s="209">
        <f>SUC1_Bazės!$J9</f>
        <v>0</v>
      </c>
      <c r="K15" s="117"/>
      <c r="L15" s="117"/>
      <c r="M15" s="117"/>
      <c r="N15" s="117"/>
      <c r="O15" s="117"/>
      <c r="P15" s="117"/>
      <c r="Q15" s="117"/>
      <c r="R15" s="61">
        <f>SUM(C15:Q15)</f>
        <v>1</v>
      </c>
    </row>
    <row r="16" spans="1:30" ht="12" customHeight="1">
      <c r="A16" s="63" t="s">
        <v>552</v>
      </c>
      <c r="B16" s="110" t="s">
        <v>553</v>
      </c>
      <c r="C16" s="117"/>
      <c r="D16" s="117"/>
      <c r="E16" s="117"/>
      <c r="F16" s="117">
        <v>1</v>
      </c>
      <c r="G16" s="117"/>
      <c r="H16" s="209">
        <f>SUC1_Bazės!$K7</f>
        <v>0</v>
      </c>
      <c r="I16" s="209">
        <f>SUC1_Bazės!$K8</f>
        <v>0</v>
      </c>
      <c r="J16" s="209">
        <f>SUC1_Bazės!$K9</f>
        <v>0</v>
      </c>
      <c r="K16" s="117"/>
      <c r="L16" s="117"/>
      <c r="M16" s="117"/>
      <c r="N16" s="117"/>
      <c r="O16" s="117"/>
      <c r="P16" s="117"/>
      <c r="Q16" s="117"/>
      <c r="R16" s="61">
        <f>SUM(C16:Q16)</f>
        <v>1</v>
      </c>
    </row>
    <row r="17" spans="1:18" ht="12" customHeight="1">
      <c r="A17" s="63" t="s">
        <v>365</v>
      </c>
      <c r="B17" s="93" t="s">
        <v>266</v>
      </c>
      <c r="C17" s="60">
        <f>C18+C19+C20</f>
        <v>2</v>
      </c>
      <c r="D17" s="60">
        <f t="shared" ref="D17:Q17" si="3">D18+D19+D20</f>
        <v>0</v>
      </c>
      <c r="E17" s="60">
        <f t="shared" si="3"/>
        <v>0</v>
      </c>
      <c r="F17" s="60">
        <f t="shared" si="3"/>
        <v>0</v>
      </c>
      <c r="G17" s="60">
        <f t="shared" si="3"/>
        <v>0</v>
      </c>
      <c r="H17" s="60">
        <f t="shared" si="3"/>
        <v>18</v>
      </c>
      <c r="I17" s="60">
        <f t="shared" si="3"/>
        <v>0</v>
      </c>
      <c r="J17" s="60">
        <f t="shared" si="3"/>
        <v>0</v>
      </c>
      <c r="K17" s="60">
        <f t="shared" si="3"/>
        <v>51</v>
      </c>
      <c r="L17" s="60">
        <f t="shared" si="3"/>
        <v>3</v>
      </c>
      <c r="M17" s="60">
        <f t="shared" si="3"/>
        <v>3</v>
      </c>
      <c r="N17" s="60">
        <f t="shared" si="3"/>
        <v>5</v>
      </c>
      <c r="O17" s="60">
        <f t="shared" si="3"/>
        <v>0</v>
      </c>
      <c r="P17" s="60">
        <f t="shared" si="3"/>
        <v>0</v>
      </c>
      <c r="Q17" s="60">
        <f t="shared" si="3"/>
        <v>0</v>
      </c>
      <c r="R17" s="61">
        <f t="shared" si="1"/>
        <v>82</v>
      </c>
    </row>
    <row r="18" spans="1:18" ht="12" customHeight="1">
      <c r="A18" s="63" t="s">
        <v>554</v>
      </c>
      <c r="B18" s="110" t="s">
        <v>555</v>
      </c>
      <c r="C18" s="117">
        <v>1</v>
      </c>
      <c r="D18" s="117"/>
      <c r="E18" s="117"/>
      <c r="F18" s="117"/>
      <c r="G18" s="117"/>
      <c r="H18" s="209">
        <f>SUC1_Bazės!$L7</f>
        <v>4</v>
      </c>
      <c r="I18" s="209">
        <f>SUC1_Bazės!$L8</f>
        <v>0</v>
      </c>
      <c r="J18" s="209">
        <f>SUC1_Bazės!$L9</f>
        <v>0</v>
      </c>
      <c r="K18" s="117"/>
      <c r="L18" s="117">
        <v>3</v>
      </c>
      <c r="M18" s="117">
        <v>3</v>
      </c>
      <c r="N18" s="117">
        <v>5</v>
      </c>
      <c r="O18" s="117"/>
      <c r="P18" s="117"/>
      <c r="Q18" s="117"/>
      <c r="R18" s="61">
        <f t="shared" si="1"/>
        <v>16</v>
      </c>
    </row>
    <row r="19" spans="1:18" ht="12" customHeight="1">
      <c r="A19" s="63" t="s">
        <v>556</v>
      </c>
      <c r="B19" s="110" t="s">
        <v>557</v>
      </c>
      <c r="C19" s="117"/>
      <c r="D19" s="117"/>
      <c r="E19" s="117"/>
      <c r="F19" s="117"/>
      <c r="G19" s="117"/>
      <c r="H19" s="209">
        <f>SUC1_Bazės!$M7</f>
        <v>2</v>
      </c>
      <c r="I19" s="209">
        <f>SUC1_Bazės!$M8</f>
        <v>0</v>
      </c>
      <c r="J19" s="209">
        <f>SUC1_Bazės!$M9</f>
        <v>0</v>
      </c>
      <c r="K19" s="117">
        <v>42</v>
      </c>
      <c r="L19" s="117"/>
      <c r="M19" s="117"/>
      <c r="N19" s="117"/>
      <c r="O19" s="117"/>
      <c r="P19" s="117"/>
      <c r="Q19" s="117"/>
      <c r="R19" s="61">
        <f t="shared" si="1"/>
        <v>44</v>
      </c>
    </row>
    <row r="20" spans="1:18" ht="12" customHeight="1">
      <c r="A20" s="63" t="s">
        <v>558</v>
      </c>
      <c r="B20" s="110" t="s">
        <v>283</v>
      </c>
      <c r="C20" s="117">
        <v>1</v>
      </c>
      <c r="D20" s="117"/>
      <c r="E20" s="117"/>
      <c r="F20" s="117"/>
      <c r="G20" s="117"/>
      <c r="H20" s="209">
        <f>SUC1_Bazės!$N7</f>
        <v>12</v>
      </c>
      <c r="I20" s="209">
        <f>SUC1_Bazės!$N8</f>
        <v>0</v>
      </c>
      <c r="J20" s="209">
        <f>SUC1_Bazės!$N9</f>
        <v>0</v>
      </c>
      <c r="K20" s="117">
        <v>9</v>
      </c>
      <c r="L20" s="117"/>
      <c r="M20" s="117"/>
      <c r="N20" s="117"/>
      <c r="O20" s="117"/>
      <c r="P20" s="117"/>
      <c r="Q20" s="117"/>
      <c r="R20" s="61">
        <f t="shared" si="1"/>
        <v>22</v>
      </c>
    </row>
    <row r="21" spans="1:18" ht="12" customHeight="1">
      <c r="A21" s="63" t="s">
        <v>366</v>
      </c>
      <c r="B21" s="88" t="s">
        <v>267</v>
      </c>
      <c r="C21" s="117"/>
      <c r="D21" s="117">
        <v>1</v>
      </c>
      <c r="E21" s="117"/>
      <c r="F21" s="117"/>
      <c r="G21" s="117"/>
      <c r="H21" s="209">
        <f>SUC1_Bazės!$O7</f>
        <v>0</v>
      </c>
      <c r="I21" s="209">
        <f>SUC1_Bazės!$O8</f>
        <v>0</v>
      </c>
      <c r="J21" s="209">
        <f>SUC1_Bazės!$O9</f>
        <v>0</v>
      </c>
      <c r="K21" s="117"/>
      <c r="L21" s="117"/>
      <c r="M21" s="117"/>
      <c r="N21" s="117"/>
      <c r="O21" s="117"/>
      <c r="P21" s="117"/>
      <c r="Q21" s="117"/>
      <c r="R21" s="61">
        <f t="shared" si="1"/>
        <v>1</v>
      </c>
    </row>
    <row r="22" spans="1:18" ht="12" customHeight="1">
      <c r="A22" s="63" t="s">
        <v>395</v>
      </c>
      <c r="B22" s="88" t="s">
        <v>268</v>
      </c>
      <c r="C22" s="117"/>
      <c r="D22" s="117"/>
      <c r="E22" s="117"/>
      <c r="F22" s="117"/>
      <c r="G22" s="117"/>
      <c r="H22" s="209">
        <f>SUC1_Bazės!$P7</f>
        <v>0</v>
      </c>
      <c r="I22" s="209">
        <f>SUC1_Bazės!$P8</f>
        <v>0</v>
      </c>
      <c r="J22" s="209">
        <f>SUC1_Bazės!$P9</f>
        <v>0</v>
      </c>
      <c r="K22" s="117"/>
      <c r="L22" s="117"/>
      <c r="M22" s="117"/>
      <c r="N22" s="117"/>
      <c r="O22" s="117"/>
      <c r="P22" s="117"/>
      <c r="Q22" s="117"/>
      <c r="R22" s="61">
        <f t="shared" si="1"/>
        <v>0</v>
      </c>
    </row>
    <row r="23" spans="1:18" ht="12" customHeight="1">
      <c r="A23" s="63" t="s">
        <v>397</v>
      </c>
      <c r="B23" s="88" t="s">
        <v>269</v>
      </c>
      <c r="C23" s="117"/>
      <c r="D23" s="117"/>
      <c r="E23" s="117"/>
      <c r="F23" s="117"/>
      <c r="G23" s="117"/>
      <c r="H23" s="209">
        <f>SUC1_Bazės!$Q7</f>
        <v>0</v>
      </c>
      <c r="I23" s="209">
        <f>SUC1_Bazės!$Q8</f>
        <v>0</v>
      </c>
      <c r="J23" s="209">
        <f>SUC1_Bazės!$Q9</f>
        <v>0</v>
      </c>
      <c r="K23" s="117"/>
      <c r="L23" s="117"/>
      <c r="M23" s="117"/>
      <c r="N23" s="117"/>
      <c r="O23" s="117"/>
      <c r="P23" s="117"/>
      <c r="Q23" s="117"/>
      <c r="R23" s="61">
        <f t="shared" si="1"/>
        <v>0</v>
      </c>
    </row>
    <row r="24" spans="1:18" ht="12" customHeight="1">
      <c r="A24" s="63" t="s">
        <v>399</v>
      </c>
      <c r="B24" s="88" t="s">
        <v>270</v>
      </c>
      <c r="C24" s="117"/>
      <c r="D24" s="117"/>
      <c r="E24" s="117"/>
      <c r="F24" s="117"/>
      <c r="G24" s="117"/>
      <c r="H24" s="209">
        <f>SUC1_Bazės!$R7</f>
        <v>0</v>
      </c>
      <c r="I24" s="209">
        <f>SUC1_Bazės!$R8</f>
        <v>0</v>
      </c>
      <c r="J24" s="209">
        <f>SUC1_Bazės!$R9</f>
        <v>0</v>
      </c>
      <c r="K24" s="117"/>
      <c r="L24" s="117"/>
      <c r="M24" s="117"/>
      <c r="N24" s="117"/>
      <c r="O24" s="117"/>
      <c r="P24" s="117"/>
      <c r="Q24" s="117"/>
      <c r="R24" s="61">
        <f t="shared" si="1"/>
        <v>0</v>
      </c>
    </row>
    <row r="25" spans="1:18" ht="12" customHeight="1">
      <c r="A25" s="63" t="s">
        <v>401</v>
      </c>
      <c r="B25" s="88" t="s">
        <v>271</v>
      </c>
      <c r="C25" s="117"/>
      <c r="D25" s="117"/>
      <c r="E25" s="117"/>
      <c r="F25" s="117"/>
      <c r="G25" s="117"/>
      <c r="H25" s="209">
        <f>SUC1_Bazės!$S7</f>
        <v>0</v>
      </c>
      <c r="I25" s="209">
        <f>SUC1_Bazės!$S8</f>
        <v>0</v>
      </c>
      <c r="J25" s="209">
        <f>SUC1_Bazės!$S9</f>
        <v>0</v>
      </c>
      <c r="K25" s="117"/>
      <c r="L25" s="117"/>
      <c r="M25" s="117"/>
      <c r="N25" s="117"/>
      <c r="O25" s="117"/>
      <c r="P25" s="117"/>
      <c r="Q25" s="117"/>
      <c r="R25" s="61">
        <f t="shared" si="1"/>
        <v>0</v>
      </c>
    </row>
    <row r="26" spans="1:18" ht="12" customHeight="1">
      <c r="A26" s="63" t="s">
        <v>559</v>
      </c>
      <c r="B26" s="88" t="s">
        <v>272</v>
      </c>
      <c r="C26" s="117"/>
      <c r="D26" s="117"/>
      <c r="E26" s="117"/>
      <c r="F26" s="117">
        <v>1</v>
      </c>
      <c r="G26" s="117"/>
      <c r="H26" s="209">
        <f>SUC1_Bazės!$T7</f>
        <v>0</v>
      </c>
      <c r="I26" s="209">
        <f>SUC1_Bazės!$T8</f>
        <v>0</v>
      </c>
      <c r="J26" s="209">
        <f>SUC1_Bazės!$T9</f>
        <v>0</v>
      </c>
      <c r="K26" s="117"/>
      <c r="L26" s="117"/>
      <c r="M26" s="117"/>
      <c r="N26" s="117"/>
      <c r="O26" s="117"/>
      <c r="P26" s="117"/>
      <c r="Q26" s="117"/>
      <c r="R26" s="61">
        <f t="shared" si="1"/>
        <v>1</v>
      </c>
    </row>
    <row r="27" spans="1:18" ht="12" customHeight="1">
      <c r="A27" s="63" t="s">
        <v>560</v>
      </c>
      <c r="B27" s="88" t="s">
        <v>273</v>
      </c>
      <c r="C27" s="60">
        <f>C28+C29</f>
        <v>0</v>
      </c>
      <c r="D27" s="60">
        <f t="shared" ref="D27:Q27" si="4">D28+D29</f>
        <v>0</v>
      </c>
      <c r="E27" s="60">
        <f t="shared" si="4"/>
        <v>0</v>
      </c>
      <c r="F27" s="60">
        <f t="shared" si="4"/>
        <v>0</v>
      </c>
      <c r="G27" s="60">
        <f t="shared" si="4"/>
        <v>0</v>
      </c>
      <c r="H27" s="60">
        <f t="shared" si="4"/>
        <v>0</v>
      </c>
      <c r="I27" s="60">
        <f t="shared" si="4"/>
        <v>0</v>
      </c>
      <c r="J27" s="60">
        <f t="shared" si="4"/>
        <v>0</v>
      </c>
      <c r="K27" s="60">
        <f t="shared" si="4"/>
        <v>0</v>
      </c>
      <c r="L27" s="60">
        <f t="shared" si="4"/>
        <v>0</v>
      </c>
      <c r="M27" s="60">
        <f t="shared" si="4"/>
        <v>0</v>
      </c>
      <c r="N27" s="60">
        <f t="shared" si="4"/>
        <v>0</v>
      </c>
      <c r="O27" s="60">
        <f t="shared" si="4"/>
        <v>0</v>
      </c>
      <c r="P27" s="60">
        <f t="shared" si="4"/>
        <v>0</v>
      </c>
      <c r="Q27" s="60">
        <f t="shared" si="4"/>
        <v>0</v>
      </c>
      <c r="R27" s="61">
        <f t="shared" si="1"/>
        <v>0</v>
      </c>
    </row>
    <row r="28" spans="1:18" ht="12" customHeight="1">
      <c r="A28" s="63" t="s">
        <v>561</v>
      </c>
      <c r="B28" s="89" t="s">
        <v>562</v>
      </c>
      <c r="C28" s="117"/>
      <c r="D28" s="117"/>
      <c r="E28" s="117"/>
      <c r="F28" s="117"/>
      <c r="G28" s="117"/>
      <c r="H28" s="209">
        <f>SUC1_Bazės!$U7</f>
        <v>0</v>
      </c>
      <c r="I28" s="209">
        <f>SUC1_Bazės!$U8</f>
        <v>0</v>
      </c>
      <c r="J28" s="209">
        <f>SUC1_Bazės!$U9</f>
        <v>0</v>
      </c>
      <c r="K28" s="117"/>
      <c r="L28" s="117"/>
      <c r="M28" s="117"/>
      <c r="N28" s="117"/>
      <c r="O28" s="117"/>
      <c r="P28" s="117"/>
      <c r="Q28" s="117"/>
      <c r="R28" s="61">
        <f t="shared" si="1"/>
        <v>0</v>
      </c>
    </row>
    <row r="29" spans="1:18" ht="12" customHeight="1">
      <c r="A29" s="63" t="s">
        <v>563</v>
      </c>
      <c r="B29" s="89" t="s">
        <v>564</v>
      </c>
      <c r="C29" s="117"/>
      <c r="D29" s="117"/>
      <c r="E29" s="117"/>
      <c r="F29" s="117"/>
      <c r="G29" s="117"/>
      <c r="H29" s="209">
        <f>SUC1_Bazės!$V7</f>
        <v>0</v>
      </c>
      <c r="I29" s="209">
        <f>SUC1_Bazės!$V8</f>
        <v>0</v>
      </c>
      <c r="J29" s="209">
        <f>SUC1_Bazės!$V9</f>
        <v>0</v>
      </c>
      <c r="K29" s="117"/>
      <c r="L29" s="117"/>
      <c r="M29" s="117"/>
      <c r="N29" s="117"/>
      <c r="O29" s="117"/>
      <c r="P29" s="117"/>
      <c r="Q29" s="117"/>
      <c r="R29" s="61">
        <f t="shared" si="1"/>
        <v>0</v>
      </c>
    </row>
    <row r="30" spans="1:18" ht="12" customHeight="1">
      <c r="A30" s="63" t="s">
        <v>565</v>
      </c>
      <c r="B30" s="88" t="s">
        <v>286</v>
      </c>
      <c r="C30" s="117"/>
      <c r="D30" s="117"/>
      <c r="E30" s="117"/>
      <c r="F30" s="117"/>
      <c r="G30" s="117"/>
      <c r="H30" s="209">
        <f>SUC1_Bazės!$W7</f>
        <v>13</v>
      </c>
      <c r="I30" s="209">
        <f>SUC1_Bazės!$W8</f>
        <v>0</v>
      </c>
      <c r="J30" s="209">
        <f>SUC1_Bazės!$W9</f>
        <v>0</v>
      </c>
      <c r="K30" s="117">
        <v>22</v>
      </c>
      <c r="L30" s="117"/>
      <c r="M30" s="117"/>
      <c r="N30" s="117"/>
      <c r="O30" s="117"/>
      <c r="P30" s="117"/>
      <c r="Q30" s="117"/>
      <c r="R30" s="61">
        <f t="shared" si="1"/>
        <v>35</v>
      </c>
    </row>
    <row r="31" spans="1:18" ht="12" customHeight="1">
      <c r="A31" s="63" t="s">
        <v>566</v>
      </c>
      <c r="B31" s="88" t="s">
        <v>287</v>
      </c>
      <c r="C31" s="117"/>
      <c r="D31" s="117"/>
      <c r="E31" s="117"/>
      <c r="F31" s="117"/>
      <c r="G31" s="117"/>
      <c r="H31" s="209">
        <f>SUC1_Bazės!$X7</f>
        <v>8</v>
      </c>
      <c r="I31" s="209">
        <f>SUC1_Bazės!$X8</f>
        <v>0</v>
      </c>
      <c r="J31" s="209">
        <f>SUC1_Bazės!$X9</f>
        <v>0</v>
      </c>
      <c r="K31" s="117">
        <v>21</v>
      </c>
      <c r="L31" s="117"/>
      <c r="M31" s="117"/>
      <c r="N31" s="117"/>
      <c r="O31" s="117"/>
      <c r="P31" s="117"/>
      <c r="Q31" s="117"/>
      <c r="R31" s="61">
        <f t="shared" si="1"/>
        <v>29</v>
      </c>
    </row>
    <row r="32" spans="1:18" ht="12" customHeight="1">
      <c r="A32" s="63" t="s">
        <v>567</v>
      </c>
      <c r="B32" s="88" t="s">
        <v>288</v>
      </c>
      <c r="C32" s="117"/>
      <c r="D32" s="117"/>
      <c r="E32" s="117"/>
      <c r="F32" s="117"/>
      <c r="G32" s="117"/>
      <c r="H32" s="209">
        <f>SUC1_Bazės!$Y7</f>
        <v>11</v>
      </c>
      <c r="I32" s="209">
        <f>SUC1_Bazės!$Y8</f>
        <v>0</v>
      </c>
      <c r="J32" s="209">
        <f>SUC1_Bazės!$Y9</f>
        <v>0</v>
      </c>
      <c r="K32" s="117">
        <v>19</v>
      </c>
      <c r="L32" s="117"/>
      <c r="M32" s="117"/>
      <c r="N32" s="117"/>
      <c r="O32" s="117"/>
      <c r="P32" s="117"/>
      <c r="Q32" s="117"/>
      <c r="R32" s="61">
        <f t="shared" si="1"/>
        <v>30</v>
      </c>
    </row>
    <row r="33" spans="1:22" ht="12" customHeight="1">
      <c r="A33" s="63" t="s">
        <v>568</v>
      </c>
      <c r="B33" s="88" t="s">
        <v>289</v>
      </c>
      <c r="C33" s="117">
        <v>1</v>
      </c>
      <c r="D33" s="117"/>
      <c r="E33" s="117"/>
      <c r="F33" s="117"/>
      <c r="G33" s="117"/>
      <c r="H33" s="209">
        <f>SUC1_Bazės!$Z7</f>
        <v>0</v>
      </c>
      <c r="I33" s="209">
        <f>SUC1_Bazės!$Z8</f>
        <v>0</v>
      </c>
      <c r="J33" s="209">
        <f>SUC1_Bazės!$Z9</f>
        <v>0</v>
      </c>
      <c r="K33" s="117"/>
      <c r="L33" s="117"/>
      <c r="M33" s="117"/>
      <c r="N33" s="117"/>
      <c r="O33" s="117"/>
      <c r="P33" s="117"/>
      <c r="Q33" s="117"/>
      <c r="R33" s="61">
        <f t="shared" si="1"/>
        <v>1</v>
      </c>
    </row>
    <row r="34" spans="1:22" ht="12" customHeight="1">
      <c r="A34" s="63" t="s">
        <v>569</v>
      </c>
      <c r="B34" s="88" t="s">
        <v>290</v>
      </c>
      <c r="C34" s="117"/>
      <c r="D34" s="117">
        <v>4</v>
      </c>
      <c r="E34" s="117"/>
      <c r="F34" s="117"/>
      <c r="G34" s="117"/>
      <c r="H34" s="209">
        <f>SUC1_Bazės!$AA7</f>
        <v>3</v>
      </c>
      <c r="I34" s="209">
        <f>SUC1_Bazės!$AA8</f>
        <v>0</v>
      </c>
      <c r="J34" s="209">
        <f>SUC1_Bazės!$AA9</f>
        <v>0</v>
      </c>
      <c r="K34" s="117"/>
      <c r="L34" s="117"/>
      <c r="M34" s="117"/>
      <c r="N34" s="117"/>
      <c r="O34" s="117"/>
      <c r="P34" s="117"/>
      <c r="Q34" s="117"/>
      <c r="R34" s="61">
        <f t="shared" si="1"/>
        <v>7</v>
      </c>
    </row>
    <row r="35" spans="1:22" ht="12" customHeight="1">
      <c r="A35" s="63" t="s">
        <v>570</v>
      </c>
      <c r="B35" s="88" t="s">
        <v>291</v>
      </c>
      <c r="C35" s="117"/>
      <c r="D35" s="117"/>
      <c r="E35" s="117"/>
      <c r="F35" s="117"/>
      <c r="G35" s="117"/>
      <c r="H35" s="209">
        <f>SUC1_Bazės!$AB7</f>
        <v>0</v>
      </c>
      <c r="I35" s="209">
        <f>SUC1_Bazės!$AB8</f>
        <v>0</v>
      </c>
      <c r="J35" s="209">
        <f>SUC1_Bazės!$AB9</f>
        <v>0</v>
      </c>
      <c r="K35" s="117"/>
      <c r="L35" s="117"/>
      <c r="M35" s="117"/>
      <c r="N35" s="117"/>
      <c r="O35" s="117"/>
      <c r="P35" s="117"/>
      <c r="Q35" s="117"/>
      <c r="R35" s="61">
        <f t="shared" si="1"/>
        <v>0</v>
      </c>
    </row>
    <row r="36" spans="1:22" ht="12" customHeight="1">
      <c r="A36" s="63" t="s">
        <v>571</v>
      </c>
      <c r="B36" s="88" t="s">
        <v>292</v>
      </c>
      <c r="C36" s="117"/>
      <c r="D36" s="117"/>
      <c r="E36" s="117"/>
      <c r="F36" s="117"/>
      <c r="G36" s="117"/>
      <c r="H36" s="209">
        <f>SUC1_Bazės!$AC7</f>
        <v>0</v>
      </c>
      <c r="I36" s="209">
        <f>SUC1_Bazės!$AC8</f>
        <v>0</v>
      </c>
      <c r="J36" s="209">
        <f>SUC1_Bazės!$AC9</f>
        <v>0</v>
      </c>
      <c r="K36" s="117"/>
      <c r="L36" s="117"/>
      <c r="M36" s="117"/>
      <c r="N36" s="117"/>
      <c r="O36" s="117"/>
      <c r="P36" s="117"/>
      <c r="Q36" s="117"/>
      <c r="R36" s="61">
        <f t="shared" si="1"/>
        <v>0</v>
      </c>
    </row>
    <row r="37" spans="1:22" ht="12" customHeight="1">
      <c r="A37" s="63" t="s">
        <v>572</v>
      </c>
      <c r="B37" s="88" t="s">
        <v>293</v>
      </c>
      <c r="C37" s="117"/>
      <c r="D37" s="117"/>
      <c r="E37" s="117"/>
      <c r="F37" s="117"/>
      <c r="G37" s="117"/>
      <c r="H37" s="209">
        <f>SUC1_Bazės!$AD7</f>
        <v>0</v>
      </c>
      <c r="I37" s="209">
        <f>SUC1_Bazės!$AD8</f>
        <v>0</v>
      </c>
      <c r="J37" s="209">
        <f>SUC1_Bazės!$AD9</f>
        <v>0</v>
      </c>
      <c r="K37" s="117"/>
      <c r="L37" s="117"/>
      <c r="M37" s="117"/>
      <c r="N37" s="117"/>
      <c r="O37" s="117"/>
      <c r="P37" s="117"/>
      <c r="Q37" s="117"/>
      <c r="R37" s="61">
        <f t="shared" si="1"/>
        <v>0</v>
      </c>
    </row>
    <row r="38" spans="1:22" ht="12" customHeight="1">
      <c r="A38" s="63" t="s">
        <v>573</v>
      </c>
      <c r="B38" s="88" t="s">
        <v>294</v>
      </c>
      <c r="C38" s="117"/>
      <c r="D38" s="117">
        <v>1</v>
      </c>
      <c r="E38" s="117"/>
      <c r="F38" s="117"/>
      <c r="G38" s="117"/>
      <c r="H38" s="209">
        <f>SUC1_Bazės!$AE7</f>
        <v>5</v>
      </c>
      <c r="I38" s="209">
        <f>SUC1_Bazės!$AE8</f>
        <v>0</v>
      </c>
      <c r="J38" s="209">
        <f>SUC1_Bazės!$AE9</f>
        <v>0</v>
      </c>
      <c r="K38" s="117"/>
      <c r="L38" s="117"/>
      <c r="M38" s="117"/>
      <c r="N38" s="117"/>
      <c r="O38" s="117"/>
      <c r="P38" s="117"/>
      <c r="Q38" s="117"/>
      <c r="R38" s="61">
        <f t="shared" si="1"/>
        <v>6</v>
      </c>
    </row>
    <row r="39" spans="1:22" ht="12" customHeight="1">
      <c r="A39" s="63" t="s">
        <v>574</v>
      </c>
      <c r="B39" s="88" t="s">
        <v>295</v>
      </c>
      <c r="C39" s="117"/>
      <c r="D39" s="117"/>
      <c r="E39" s="117"/>
      <c r="F39" s="117"/>
      <c r="G39" s="117"/>
      <c r="H39" s="209">
        <f>SUC1_Bazės!$AF7</f>
        <v>0</v>
      </c>
      <c r="I39" s="209">
        <f>SUC1_Bazės!$AF8</f>
        <v>0</v>
      </c>
      <c r="J39" s="209">
        <f>SUC1_Bazės!$AF9</f>
        <v>0</v>
      </c>
      <c r="K39" s="117"/>
      <c r="L39" s="117"/>
      <c r="M39" s="117"/>
      <c r="N39" s="117"/>
      <c r="O39" s="117"/>
      <c r="P39" s="117"/>
      <c r="Q39" s="117"/>
      <c r="R39" s="61">
        <f t="shared" si="1"/>
        <v>0</v>
      </c>
    </row>
    <row r="40" spans="1:22" ht="12" customHeight="1">
      <c r="A40" s="63" t="s">
        <v>575</v>
      </c>
      <c r="B40" s="88" t="s">
        <v>296</v>
      </c>
      <c r="C40" s="117"/>
      <c r="D40" s="117"/>
      <c r="E40" s="117"/>
      <c r="F40" s="117"/>
      <c r="G40" s="117"/>
      <c r="H40" s="209">
        <f>SUC1_Bazės!$AG7</f>
        <v>1</v>
      </c>
      <c r="I40" s="209">
        <f>SUC1_Bazės!$AG8</f>
        <v>0</v>
      </c>
      <c r="J40" s="209">
        <f>SUC1_Bazės!$AG9</f>
        <v>0</v>
      </c>
      <c r="K40" s="117"/>
      <c r="L40" s="117"/>
      <c r="M40" s="117"/>
      <c r="N40" s="117"/>
      <c r="O40" s="117"/>
      <c r="P40" s="117"/>
      <c r="Q40" s="117"/>
      <c r="R40" s="61">
        <f t="shared" si="1"/>
        <v>1</v>
      </c>
    </row>
    <row r="41" spans="1:22" ht="12" customHeight="1">
      <c r="A41" s="63" t="s">
        <v>576</v>
      </c>
      <c r="B41" s="88" t="s">
        <v>297</v>
      </c>
      <c r="C41" s="117"/>
      <c r="D41" s="117"/>
      <c r="E41" s="117"/>
      <c r="F41" s="117"/>
      <c r="G41" s="117"/>
      <c r="H41" s="209">
        <f>SUC1_Bazės!$AH7</f>
        <v>0</v>
      </c>
      <c r="I41" s="209">
        <f>SUC1_Bazės!$AH8</f>
        <v>0</v>
      </c>
      <c r="J41" s="209">
        <f>SUC1_Bazės!$AH9</f>
        <v>0</v>
      </c>
      <c r="K41" s="117"/>
      <c r="L41" s="117"/>
      <c r="M41" s="117"/>
      <c r="N41" s="117"/>
      <c r="O41" s="117"/>
      <c r="P41" s="117"/>
      <c r="Q41" s="117"/>
      <c r="R41" s="61">
        <f t="shared" si="1"/>
        <v>0</v>
      </c>
    </row>
    <row r="42" spans="1:22" ht="12" customHeight="1">
      <c r="A42" s="63" t="s">
        <v>577</v>
      </c>
      <c r="B42" s="88" t="s">
        <v>298</v>
      </c>
      <c r="C42" s="117"/>
      <c r="D42" s="117"/>
      <c r="E42" s="117"/>
      <c r="F42" s="117"/>
      <c r="G42" s="117"/>
      <c r="H42" s="209">
        <f>SUC1_Bazės!$AI7</f>
        <v>0</v>
      </c>
      <c r="I42" s="209">
        <f>SUC1_Bazės!$AI8</f>
        <v>0</v>
      </c>
      <c r="J42" s="209">
        <f>SUC1_Bazės!$AI9</f>
        <v>0</v>
      </c>
      <c r="K42" s="117"/>
      <c r="L42" s="117"/>
      <c r="M42" s="117"/>
      <c r="N42" s="117"/>
      <c r="O42" s="117"/>
      <c r="P42" s="117"/>
      <c r="Q42" s="117"/>
      <c r="R42" s="61">
        <f t="shared" si="1"/>
        <v>0</v>
      </c>
    </row>
    <row r="43" spans="1:22" ht="22.5" customHeight="1">
      <c r="A43" s="63" t="s">
        <v>578</v>
      </c>
      <c r="B43" s="88" t="s">
        <v>299</v>
      </c>
      <c r="C43" s="117"/>
      <c r="D43" s="117"/>
      <c r="E43" s="117"/>
      <c r="F43" s="117"/>
      <c r="G43" s="117"/>
      <c r="H43" s="209">
        <f>SUC1_Bazės!$AJ7</f>
        <v>4</v>
      </c>
      <c r="I43" s="209">
        <f>SUC1_Bazės!$AJ8</f>
        <v>0</v>
      </c>
      <c r="J43" s="209">
        <f>SUC1_Bazės!$AJ9</f>
        <v>0</v>
      </c>
      <c r="K43" s="117"/>
      <c r="L43" s="117"/>
      <c r="M43" s="117"/>
      <c r="N43" s="117"/>
      <c r="O43" s="117"/>
      <c r="P43" s="117"/>
      <c r="Q43" s="117"/>
      <c r="R43" s="61">
        <f t="shared" si="1"/>
        <v>4</v>
      </c>
    </row>
    <row r="44" spans="1:22" ht="23.25" customHeight="1">
      <c r="A44" s="63" t="s">
        <v>579</v>
      </c>
      <c r="B44" s="88" t="s">
        <v>580</v>
      </c>
      <c r="C44" s="117"/>
      <c r="D44" s="117"/>
      <c r="E44" s="117"/>
      <c r="F44" s="117"/>
      <c r="G44" s="117"/>
      <c r="H44" s="209">
        <f>SUC1_Bazės!$AK7</f>
        <v>0</v>
      </c>
      <c r="I44" s="209">
        <f>SUC1_Bazės!$AK8</f>
        <v>0</v>
      </c>
      <c r="J44" s="209">
        <f>SUC1_Bazės!$AK9</f>
        <v>0</v>
      </c>
      <c r="K44" s="117"/>
      <c r="L44" s="117"/>
      <c r="M44" s="117"/>
      <c r="N44" s="117"/>
      <c r="O44" s="117"/>
      <c r="P44" s="117"/>
      <c r="Q44" s="117"/>
      <c r="R44" s="61">
        <f>SUM(C44:Q44)</f>
        <v>0</v>
      </c>
    </row>
    <row r="45" spans="1:22" ht="15" customHeight="1">
      <c r="A45" s="63" t="s">
        <v>581</v>
      </c>
      <c r="B45" s="88" t="s">
        <v>300</v>
      </c>
      <c r="C45" s="117"/>
      <c r="D45" s="117"/>
      <c r="E45" s="117"/>
      <c r="F45" s="117"/>
      <c r="G45" s="117"/>
      <c r="H45" s="209">
        <f>SUC1_Bazės!$AL7</f>
        <v>0</v>
      </c>
      <c r="I45" s="209">
        <f>SUC1_Bazės!$AL8</f>
        <v>0</v>
      </c>
      <c r="J45" s="209">
        <f>SUC1_Bazės!$AL9</f>
        <v>0</v>
      </c>
      <c r="K45" s="117"/>
      <c r="L45" s="117"/>
      <c r="M45" s="117"/>
      <c r="N45" s="117"/>
      <c r="O45" s="117"/>
      <c r="P45" s="117"/>
      <c r="Q45" s="117"/>
      <c r="R45" s="61">
        <f>SUM(C45:Q45)</f>
        <v>0</v>
      </c>
    </row>
    <row r="46" spans="1:22" ht="13.5" customHeight="1">
      <c r="A46" s="63" t="s">
        <v>582</v>
      </c>
      <c r="B46" s="88" t="s">
        <v>301</v>
      </c>
      <c r="C46" s="117"/>
      <c r="D46" s="117"/>
      <c r="E46" s="117"/>
      <c r="F46" s="117"/>
      <c r="G46" s="117"/>
      <c r="H46" s="209">
        <f>SUC1_Bazės!$AM7</f>
        <v>1</v>
      </c>
      <c r="I46" s="209">
        <f>SUC1_Bazės!$AM8</f>
        <v>0</v>
      </c>
      <c r="J46" s="209">
        <f>SUC1_Bazės!$AM9</f>
        <v>0</v>
      </c>
      <c r="K46" s="117"/>
      <c r="L46" s="117"/>
      <c r="M46" s="117"/>
      <c r="N46" s="117"/>
      <c r="O46" s="117"/>
      <c r="P46" s="117"/>
      <c r="Q46" s="117"/>
      <c r="R46" s="61">
        <f>SUM(C46:Q46)</f>
        <v>1</v>
      </c>
    </row>
    <row r="47" spans="1:22" ht="12" customHeight="1">
      <c r="A47" s="63" t="s">
        <v>583</v>
      </c>
      <c r="B47" s="88" t="s">
        <v>584</v>
      </c>
      <c r="C47" s="117"/>
      <c r="D47" s="117"/>
      <c r="E47" s="117"/>
      <c r="F47" s="117"/>
      <c r="G47" s="117"/>
      <c r="H47" s="209">
        <f>SUC1_Bazės!$AN7</f>
        <v>0</v>
      </c>
      <c r="I47" s="209">
        <f>SUC1_Bazės!$AN8</f>
        <v>0</v>
      </c>
      <c r="J47" s="209">
        <f>SUC1_Bazės!$AN9</f>
        <v>0</v>
      </c>
      <c r="K47" s="117"/>
      <c r="L47" s="117"/>
      <c r="M47" s="117"/>
      <c r="N47" s="117"/>
      <c r="O47" s="117"/>
      <c r="P47" s="117"/>
      <c r="Q47" s="117">
        <v>155.19999999999999</v>
      </c>
      <c r="R47" s="61">
        <f>SUM(C47:Q47)</f>
        <v>155.19999999999999</v>
      </c>
      <c r="V47" s="252"/>
    </row>
    <row r="48" spans="1:22">
      <c r="C48" s="91">
        <f t="shared" ref="C48:R48" si="5">SUM(C21:C26,C28:C46,C17,C13,C8,C6:C7,C11,C12)</f>
        <v>3</v>
      </c>
      <c r="D48" s="91">
        <f t="shared" si="5"/>
        <v>6</v>
      </c>
      <c r="E48" s="91">
        <f t="shared" si="5"/>
        <v>0</v>
      </c>
      <c r="F48" s="91">
        <f t="shared" si="5"/>
        <v>4</v>
      </c>
      <c r="G48" s="91">
        <f t="shared" si="5"/>
        <v>0</v>
      </c>
      <c r="H48" s="91">
        <f t="shared" si="5"/>
        <v>68</v>
      </c>
      <c r="I48" s="91">
        <f t="shared" si="5"/>
        <v>0</v>
      </c>
      <c r="J48" s="91">
        <f t="shared" si="5"/>
        <v>0</v>
      </c>
      <c r="K48" s="91">
        <f t="shared" si="5"/>
        <v>135</v>
      </c>
      <c r="L48" s="91">
        <f t="shared" si="5"/>
        <v>3</v>
      </c>
      <c r="M48" s="91">
        <f t="shared" si="5"/>
        <v>3</v>
      </c>
      <c r="N48" s="91">
        <f t="shared" si="5"/>
        <v>5</v>
      </c>
      <c r="O48" s="91">
        <f t="shared" si="5"/>
        <v>0</v>
      </c>
      <c r="P48" s="91">
        <f t="shared" si="5"/>
        <v>0</v>
      </c>
      <c r="Q48" s="91">
        <f t="shared" si="5"/>
        <v>0</v>
      </c>
      <c r="R48" s="91">
        <f t="shared" si="5"/>
        <v>227</v>
      </c>
    </row>
  </sheetData>
  <sheetProtection algorithmName="SHA-512" hashValue="uFbXGrjs37EFI8ta9nZdNw5L78dLSY252EAQQKtWbnt+b92UAIVuyk8WHjd5i65V5cz12/jeo2N8iiVXxFL4NA==" saltValue="i3QHUs8eoa8Ifh/5wLMEfw==" spinCount="100000" sheet="1" objects="1" scenarios="1"/>
  <mergeCells count="2">
    <mergeCell ref="A2:R2"/>
    <mergeCell ref="A1:R1"/>
  </mergeCells>
  <phoneticPr fontId="18" type="noConversion"/>
  <conditionalFormatting sqref="H6:J7 H9:J12 H14:J16 H18:J26">
    <cfRule type="cellIs" dxfId="3" priority="2" stopIfTrue="1" operator="equal">
      <formula>0</formula>
    </cfRule>
  </conditionalFormatting>
  <conditionalFormatting sqref="H28:J47">
    <cfRule type="cellIs" dxfId="2" priority="1" stopIfTrue="1" operator="equal">
      <formula>0</formula>
    </cfRule>
  </conditionalFormatting>
  <printOptions horizontalCentered="1"/>
  <pageMargins left="0.55000000000000004" right="0.31496062992125984" top="0.56999999999999995" bottom="0.19685039370078741" header="0.15748031496062992" footer="0.19685039370078741"/>
  <pageSetup paperSize="9" orientation="portrait"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34"/>
  </sheetPr>
  <dimension ref="A1:V47"/>
  <sheetViews>
    <sheetView showGridLines="0" topLeftCell="A7" zoomScale="85" zoomScaleNormal="85" workbookViewId="0">
      <selection activeCell="AB35" sqref="AB35"/>
    </sheetView>
  </sheetViews>
  <sheetFormatPr defaultRowHeight="15.75"/>
  <cols>
    <col min="1" max="1" width="2.625" style="4" customWidth="1"/>
    <col min="2" max="2" width="5.25" style="4" customWidth="1"/>
    <col min="3" max="3" width="7.25" style="4" customWidth="1"/>
    <col min="4" max="4" width="9.5" style="4" customWidth="1"/>
    <col min="5" max="5" width="9" style="4" customWidth="1"/>
    <col min="6" max="6" width="8.625" style="4" customWidth="1"/>
    <col min="7" max="7" width="8.5" style="4" customWidth="1"/>
    <col min="8" max="8" width="9" style="4" customWidth="1"/>
    <col min="9" max="9" width="8.75" style="4" customWidth="1"/>
    <col min="10" max="10" width="8.5" style="4" customWidth="1"/>
    <col min="11" max="11" width="9.25" style="4" customWidth="1"/>
    <col min="12" max="12" width="8" style="4" customWidth="1"/>
    <col min="13" max="13" width="7.5" style="4" customWidth="1"/>
    <col min="14" max="15" width="7.25" style="4" customWidth="1"/>
    <col min="16" max="16" width="7.875" style="4" customWidth="1"/>
    <col min="17" max="17" width="7.25" customWidth="1"/>
    <col min="18" max="18" width="3.25" customWidth="1"/>
  </cols>
  <sheetData>
    <row r="1" spans="1:22" ht="14.25" customHeight="1">
      <c r="A1" s="606" t="str">
        <f>'KKS1_1.Duomenys apie org.'!A13:AI13</f>
        <v>Klaipėdos miesto savivaldybės administracijos Kultūros, sporto ir turizmo departamento Sporto, jaunimo ir bendruomeninių reikalų skyrius</v>
      </c>
      <c r="B1" s="606"/>
      <c r="C1" s="606"/>
      <c r="D1" s="606"/>
      <c r="E1" s="606"/>
      <c r="F1" s="606"/>
      <c r="G1" s="606"/>
      <c r="H1" s="606"/>
      <c r="I1" s="606"/>
      <c r="J1" s="606"/>
      <c r="K1" s="606"/>
      <c r="L1" s="606"/>
      <c r="M1" s="606"/>
      <c r="N1" s="606"/>
      <c r="O1" s="606"/>
      <c r="P1" s="606"/>
      <c r="Q1" s="606"/>
    </row>
    <row r="2" spans="1:22" ht="9.75" customHeight="1">
      <c r="A2" s="647" t="s">
        <v>343</v>
      </c>
      <c r="B2" s="647"/>
      <c r="C2" s="647"/>
      <c r="D2" s="647"/>
      <c r="E2" s="647"/>
      <c r="F2" s="647"/>
      <c r="G2" s="647"/>
      <c r="H2" s="647"/>
      <c r="I2" s="647"/>
      <c r="J2" s="647"/>
      <c r="K2" s="647"/>
      <c r="L2" s="647"/>
      <c r="M2" s="647"/>
      <c r="N2" s="647"/>
      <c r="O2" s="647"/>
      <c r="P2" s="647"/>
      <c r="Q2" s="647"/>
    </row>
    <row r="3" spans="1:22" ht="9.75" customHeight="1">
      <c r="A3" s="256"/>
      <c r="B3" s="256"/>
      <c r="C3" s="256"/>
      <c r="D3" s="256"/>
      <c r="E3" s="256"/>
      <c r="F3" s="256"/>
      <c r="G3" s="256"/>
      <c r="H3" s="256"/>
      <c r="I3" s="256"/>
      <c r="J3" s="256"/>
      <c r="K3" s="256"/>
      <c r="L3" s="256"/>
      <c r="M3" s="256"/>
      <c r="N3" s="256"/>
      <c r="O3" s="256"/>
      <c r="P3" s="256"/>
      <c r="Q3" s="256"/>
    </row>
    <row r="4" spans="1:22">
      <c r="A4" s="98" t="s">
        <v>585</v>
      </c>
      <c r="B4" s="83"/>
      <c r="C4" s="83"/>
      <c r="D4" s="83"/>
      <c r="E4" s="83"/>
      <c r="F4" s="83"/>
      <c r="G4" s="83"/>
      <c r="H4" s="83"/>
      <c r="I4" s="83"/>
      <c r="J4" s="83"/>
      <c r="K4" s="83"/>
      <c r="L4" s="83"/>
      <c r="M4" s="83"/>
    </row>
    <row r="5" spans="1:22" ht="13.5" customHeight="1">
      <c r="A5" s="98" t="s">
        <v>586</v>
      </c>
      <c r="B5" s="83"/>
      <c r="C5" s="83"/>
      <c r="D5" s="83"/>
      <c r="E5" s="83"/>
      <c r="F5" s="83"/>
      <c r="G5" s="83"/>
      <c r="H5" s="83"/>
      <c r="I5" s="83"/>
      <c r="J5" s="83"/>
      <c r="K5" s="83"/>
      <c r="L5" s="83"/>
      <c r="M5" s="83"/>
      <c r="Q5" s="339" t="s">
        <v>339</v>
      </c>
      <c r="S5" s="704" t="str">
        <f>IF(A10&lt;D10,"Dėmėsio! Neįrašėte bendrų savivaldybės lėšų arba jei įrašėte tai negali būti skirta savivaldybės lėšų sporto organizacijoms daugiau negu bendras savivaldybės biudžetas!","")</f>
        <v/>
      </c>
      <c r="T5" s="704"/>
      <c r="U5" s="704"/>
      <c r="V5" s="704"/>
    </row>
    <row r="6" spans="1:22" ht="13.5" customHeight="1">
      <c r="A6" s="680" t="s">
        <v>587</v>
      </c>
      <c r="B6" s="681"/>
      <c r="C6" s="682"/>
      <c r="D6" s="453" t="s">
        <v>588</v>
      </c>
      <c r="E6" s="376" t="s">
        <v>589</v>
      </c>
      <c r="F6" s="376" t="s">
        <v>590</v>
      </c>
      <c r="G6" s="678" t="s">
        <v>591</v>
      </c>
      <c r="H6" s="688" t="s">
        <v>592</v>
      </c>
      <c r="I6" s="689"/>
      <c r="J6" s="689"/>
      <c r="K6" s="689"/>
      <c r="L6" s="689"/>
      <c r="M6" s="689"/>
      <c r="N6" s="689"/>
      <c r="O6" s="689"/>
      <c r="P6" s="689"/>
      <c r="Q6" s="674"/>
      <c r="S6" s="704"/>
      <c r="T6" s="704"/>
      <c r="U6" s="704"/>
      <c r="V6" s="704"/>
    </row>
    <row r="7" spans="1:22" ht="21" customHeight="1">
      <c r="A7" s="690"/>
      <c r="B7" s="691"/>
      <c r="C7" s="692"/>
      <c r="D7" s="454"/>
      <c r="E7" s="376"/>
      <c r="F7" s="376"/>
      <c r="G7" s="678"/>
      <c r="H7" s="670" t="s">
        <v>593</v>
      </c>
      <c r="I7" s="671"/>
      <c r="J7" s="672" t="s">
        <v>594</v>
      </c>
      <c r="K7" s="671"/>
      <c r="L7" s="673" t="s">
        <v>595</v>
      </c>
      <c r="M7" s="674"/>
      <c r="N7" s="673" t="s">
        <v>596</v>
      </c>
      <c r="O7" s="674"/>
      <c r="P7" s="686" t="s">
        <v>30</v>
      </c>
      <c r="Q7" s="687"/>
      <c r="S7" s="704"/>
      <c r="T7" s="704"/>
      <c r="U7" s="704"/>
      <c r="V7" s="704"/>
    </row>
    <row r="8" spans="1:22" ht="56.25" customHeight="1">
      <c r="A8" s="683"/>
      <c r="B8" s="684"/>
      <c r="C8" s="685"/>
      <c r="D8" s="653"/>
      <c r="E8" s="376"/>
      <c r="F8" s="376"/>
      <c r="G8" s="678"/>
      <c r="H8" s="237" t="s">
        <v>597</v>
      </c>
      <c r="I8" s="207" t="s">
        <v>598</v>
      </c>
      <c r="J8" s="238" t="s">
        <v>597</v>
      </c>
      <c r="K8" s="207" t="s">
        <v>598</v>
      </c>
      <c r="L8" s="238" t="s">
        <v>597</v>
      </c>
      <c r="M8" s="207" t="s">
        <v>598</v>
      </c>
      <c r="N8" s="238" t="s">
        <v>597</v>
      </c>
      <c r="O8" s="207" t="s">
        <v>598</v>
      </c>
      <c r="P8" s="238" t="s">
        <v>597</v>
      </c>
      <c r="Q8" s="207" t="s">
        <v>598</v>
      </c>
      <c r="S8" s="704"/>
      <c r="T8" s="704"/>
      <c r="U8" s="704"/>
      <c r="V8" s="704"/>
    </row>
    <row r="9" spans="1:22" ht="9" customHeight="1">
      <c r="A9" s="507">
        <v>1</v>
      </c>
      <c r="B9" s="508"/>
      <c r="C9" s="509"/>
      <c r="D9" s="236">
        <v>2</v>
      </c>
      <c r="E9" s="236">
        <v>4</v>
      </c>
      <c r="F9" s="5">
        <v>5</v>
      </c>
      <c r="G9" s="213">
        <v>6</v>
      </c>
      <c r="H9" s="369">
        <v>7</v>
      </c>
      <c r="I9" s="370">
        <v>8</v>
      </c>
      <c r="J9" s="371">
        <v>9</v>
      </c>
      <c r="K9" s="370">
        <v>10</v>
      </c>
      <c r="L9" s="371">
        <v>11</v>
      </c>
      <c r="M9" s="370">
        <v>12</v>
      </c>
      <c r="N9" s="371">
        <v>13</v>
      </c>
      <c r="O9" s="370">
        <v>14</v>
      </c>
      <c r="P9" s="370">
        <v>10</v>
      </c>
      <c r="Q9" s="371"/>
      <c r="S9" s="704"/>
      <c r="T9" s="704"/>
      <c r="U9" s="704"/>
      <c r="V9" s="704"/>
    </row>
    <row r="10" spans="1:22" ht="15.75" customHeight="1">
      <c r="A10" s="701">
        <v>392113</v>
      </c>
      <c r="B10" s="702"/>
      <c r="C10" s="703"/>
      <c r="D10" s="251">
        <f>H26+H10</f>
        <v>13090.098</v>
      </c>
      <c r="E10" s="239">
        <f>IFERROR((D10*100)/A10,0)</f>
        <v>3.3383483842667805</v>
      </c>
      <c r="F10" s="106">
        <v>170519</v>
      </c>
      <c r="G10" s="240">
        <f>IFERROR((A10/F10*10000),0)</f>
        <v>22995.267389557765</v>
      </c>
      <c r="H10" s="214">
        <v>729.5</v>
      </c>
      <c r="I10" s="215">
        <v>677.9</v>
      </c>
      <c r="J10" s="215"/>
      <c r="K10" s="215"/>
      <c r="L10" s="215"/>
      <c r="M10" s="215"/>
      <c r="N10" s="215"/>
      <c r="O10" s="215"/>
      <c r="P10" s="242">
        <f>H10+J10+L10+N10</f>
        <v>729.5</v>
      </c>
      <c r="Q10" s="242">
        <f>I10+K10+M10+O10</f>
        <v>677.9</v>
      </c>
      <c r="S10" s="704"/>
      <c r="T10" s="704"/>
      <c r="U10" s="704"/>
      <c r="V10" s="704"/>
    </row>
    <row r="11" spans="1:22" ht="7.5" customHeight="1">
      <c r="A11" s="100"/>
      <c r="B11" s="100"/>
      <c r="C11" s="100"/>
      <c r="D11" s="100"/>
      <c r="E11" s="99"/>
      <c r="F11" s="99"/>
      <c r="G11" s="99"/>
      <c r="H11" s="109"/>
      <c r="I11" s="83"/>
      <c r="J11" s="83"/>
      <c r="K11" s="83"/>
      <c r="L11" s="83"/>
      <c r="M11" s="83"/>
    </row>
    <row r="12" spans="1:22" ht="10.5" customHeight="1">
      <c r="A12" s="14"/>
      <c r="B12"/>
      <c r="C12"/>
      <c r="D12"/>
      <c r="E12"/>
      <c r="F12"/>
      <c r="G12"/>
      <c r="H12"/>
      <c r="I12" s="252"/>
      <c r="J12" s="83"/>
      <c r="K12" s="83"/>
      <c r="L12" s="83"/>
      <c r="M12" s="83"/>
    </row>
    <row r="13" spans="1:22">
      <c r="A13" s="100"/>
      <c r="B13" s="100"/>
      <c r="C13" s="100"/>
      <c r="D13" s="100"/>
      <c r="E13" s="109"/>
      <c r="F13" s="109"/>
      <c r="G13" s="109"/>
      <c r="H13" s="109"/>
      <c r="I13" s="83"/>
      <c r="J13" s="83"/>
      <c r="K13" s="83"/>
      <c r="L13" s="83"/>
      <c r="M13" s="83"/>
    </row>
    <row r="14" spans="1:22" s="83" customFormat="1" ht="21.75" customHeight="1">
      <c r="A14" s="675" t="s">
        <v>599</v>
      </c>
      <c r="B14" s="676"/>
      <c r="C14" s="676"/>
      <c r="D14" s="676"/>
      <c r="E14" s="676"/>
      <c r="F14" s="676"/>
      <c r="G14" s="677"/>
      <c r="H14" s="677"/>
      <c r="I14" s="677"/>
      <c r="J14" s="677"/>
      <c r="K14" s="677"/>
      <c r="L14" s="677"/>
      <c r="M14" s="677"/>
      <c r="N14" s="82"/>
      <c r="O14" s="82"/>
      <c r="P14" s="243"/>
    </row>
    <row r="15" spans="1:22" ht="12.75" customHeight="1">
      <c r="A15" s="679" t="s">
        <v>16</v>
      </c>
      <c r="B15" s="680" t="s">
        <v>347</v>
      </c>
      <c r="C15" s="681"/>
      <c r="D15" s="682"/>
      <c r="E15" s="718" t="s">
        <v>600</v>
      </c>
      <c r="F15" s="719"/>
      <c r="G15" s="719"/>
      <c r="H15" s="719"/>
      <c r="I15" s="719"/>
      <c r="J15" s="719"/>
      <c r="K15" s="719"/>
      <c r="L15" s="720"/>
      <c r="M15" s="697" t="s">
        <v>243</v>
      </c>
      <c r="N15" s="698"/>
      <c r="O15" s="668" t="s">
        <v>253</v>
      </c>
      <c r="P15" s="669"/>
      <c r="Q15" s="244"/>
    </row>
    <row r="16" spans="1:22" ht="56.25" customHeight="1">
      <c r="A16" s="679"/>
      <c r="B16" s="683"/>
      <c r="C16" s="684"/>
      <c r="D16" s="685"/>
      <c r="E16" s="101" t="s">
        <v>254</v>
      </c>
      <c r="F16" s="101" t="s">
        <v>255</v>
      </c>
      <c r="G16" s="101" t="s">
        <v>256</v>
      </c>
      <c r="H16" s="101" t="s">
        <v>238</v>
      </c>
      <c r="I16" s="8" t="s">
        <v>601</v>
      </c>
      <c r="J16" s="8" t="s">
        <v>240</v>
      </c>
      <c r="K16" s="8" t="s">
        <v>241</v>
      </c>
      <c r="L16" s="248" t="s">
        <v>242</v>
      </c>
      <c r="M16" s="699"/>
      <c r="N16" s="700"/>
      <c r="O16" s="668"/>
      <c r="P16" s="669"/>
      <c r="Q16" s="279" t="s">
        <v>602</v>
      </c>
    </row>
    <row r="17" spans="1:18" ht="9" customHeight="1">
      <c r="A17" s="5">
        <v>1</v>
      </c>
      <c r="B17" s="507">
        <v>2</v>
      </c>
      <c r="C17" s="508"/>
      <c r="D17" s="509"/>
      <c r="E17" s="249">
        <v>3</v>
      </c>
      <c r="F17" s="249">
        <v>4</v>
      </c>
      <c r="G17" s="249">
        <v>5</v>
      </c>
      <c r="H17" s="249">
        <v>6</v>
      </c>
      <c r="I17" s="24">
        <v>7</v>
      </c>
      <c r="J17" s="5">
        <v>8</v>
      </c>
      <c r="K17" s="5">
        <v>9</v>
      </c>
      <c r="L17" s="5">
        <v>10</v>
      </c>
      <c r="M17" s="507">
        <v>11</v>
      </c>
      <c r="N17" s="721"/>
      <c r="O17" s="648">
        <v>12</v>
      </c>
      <c r="P17" s="377"/>
      <c r="Q17" s="245"/>
    </row>
    <row r="18" spans="1:18" ht="26.25" customHeight="1">
      <c r="A18" s="25" t="s">
        <v>221</v>
      </c>
      <c r="B18" s="654" t="s">
        <v>603</v>
      </c>
      <c r="C18" s="655"/>
      <c r="D18" s="656"/>
      <c r="E18" s="215"/>
      <c r="F18" s="215"/>
      <c r="G18" s="215"/>
      <c r="H18" s="215"/>
      <c r="I18" s="216"/>
      <c r="J18" s="215"/>
      <c r="K18" s="215"/>
      <c r="L18" s="250"/>
      <c r="M18" s="693">
        <f>SUM(E18:L18)</f>
        <v>0</v>
      </c>
      <c r="N18" s="694"/>
      <c r="O18" s="649">
        <f>SUM(A34:Q34)</f>
        <v>0</v>
      </c>
      <c r="P18" s="650"/>
      <c r="Q18" s="280">
        <f>M18-O18</f>
        <v>0</v>
      </c>
      <c r="R18" s="262" t="str">
        <f>IF(Q18="","",IF(Q18&gt;0,"Nepanaudotos lėšos",IF(Q18&lt;0,"Išleista daugiau negu buvo gauta lėšų","")))</f>
        <v/>
      </c>
    </row>
    <row r="19" spans="1:18">
      <c r="A19" s="23" t="s">
        <v>222</v>
      </c>
      <c r="B19" s="654" t="s">
        <v>392</v>
      </c>
      <c r="C19" s="655"/>
      <c r="D19" s="656"/>
      <c r="E19" s="215">
        <v>32.585000000000001</v>
      </c>
      <c r="F19" s="215">
        <v>28.353000000000002</v>
      </c>
      <c r="G19" s="215">
        <v>25.193000000000001</v>
      </c>
      <c r="H19" s="215">
        <v>548.774</v>
      </c>
      <c r="I19" s="215"/>
      <c r="J19" s="215">
        <v>340.11099999999999</v>
      </c>
      <c r="K19" s="215"/>
      <c r="L19" s="250">
        <v>211.506</v>
      </c>
      <c r="M19" s="693">
        <f t="shared" ref="M19:M24" si="0">SUM(E19:L19)</f>
        <v>1186.5219999999999</v>
      </c>
      <c r="N19" s="694"/>
      <c r="O19" s="651">
        <v>1129.884</v>
      </c>
      <c r="P19" s="652"/>
      <c r="Q19" s="280">
        <f>M19-O19</f>
        <v>56.63799999999992</v>
      </c>
      <c r="R19" s="262" t="str">
        <f t="shared" ref="R19:R26" si="1">IF(Q19="","",IF(Q19&gt;0,"Nepanaudotos lėšos",IF(Q19&lt;0,"Išleista daugiau negu buvo gauta lėšų","")))</f>
        <v>Nepanaudotos lėšos</v>
      </c>
    </row>
    <row r="20" spans="1:18" ht="13.5" customHeight="1">
      <c r="A20" s="23" t="s">
        <v>223</v>
      </c>
      <c r="B20" s="654" t="s">
        <v>358</v>
      </c>
      <c r="C20" s="655"/>
      <c r="D20" s="656"/>
      <c r="E20" s="215">
        <v>93.584999999999994</v>
      </c>
      <c r="F20" s="215">
        <v>57.375</v>
      </c>
      <c r="G20" s="215">
        <v>88.126999999999995</v>
      </c>
      <c r="H20" s="215">
        <v>2553.3240000000001</v>
      </c>
      <c r="I20" s="215"/>
      <c r="J20" s="215">
        <v>6567.7830000000004</v>
      </c>
      <c r="K20" s="215"/>
      <c r="L20" s="250">
        <v>759.63400000000001</v>
      </c>
      <c r="M20" s="693">
        <f t="shared" si="0"/>
        <v>10119.828</v>
      </c>
      <c r="N20" s="694"/>
      <c r="O20" s="651">
        <v>4066.4780000000001</v>
      </c>
      <c r="P20" s="652"/>
      <c r="Q20" s="280">
        <f t="shared" ref="Q20:Q25" si="2">M20-O20</f>
        <v>6053.3499999999995</v>
      </c>
      <c r="R20" s="262" t="str">
        <f t="shared" si="1"/>
        <v>Nepanaudotos lėšos</v>
      </c>
    </row>
    <row r="21" spans="1:18" ht="26.25" customHeight="1">
      <c r="A21" s="23" t="s">
        <v>360</v>
      </c>
      <c r="B21" s="654" t="s">
        <v>393</v>
      </c>
      <c r="C21" s="655"/>
      <c r="D21" s="656"/>
      <c r="E21" s="215"/>
      <c r="F21" s="215"/>
      <c r="G21" s="215"/>
      <c r="H21" s="215"/>
      <c r="I21" s="215"/>
      <c r="J21" s="215"/>
      <c r="K21" s="215"/>
      <c r="L21" s="250"/>
      <c r="M21" s="693">
        <f t="shared" si="0"/>
        <v>0</v>
      </c>
      <c r="N21" s="694"/>
      <c r="O21" s="651"/>
      <c r="P21" s="652"/>
      <c r="Q21" s="280">
        <f t="shared" si="2"/>
        <v>0</v>
      </c>
      <c r="R21" s="262" t="str">
        <f t="shared" si="1"/>
        <v/>
      </c>
    </row>
    <row r="22" spans="1:18" ht="15" customHeight="1">
      <c r="A22" s="23" t="s">
        <v>362</v>
      </c>
      <c r="B22" s="654" t="s">
        <v>361</v>
      </c>
      <c r="C22" s="655"/>
      <c r="D22" s="656"/>
      <c r="E22" s="215"/>
      <c r="F22" s="215"/>
      <c r="G22" s="215"/>
      <c r="H22" s="215"/>
      <c r="I22" s="215"/>
      <c r="J22" s="215"/>
      <c r="K22" s="215"/>
      <c r="L22" s="250"/>
      <c r="M22" s="693">
        <f t="shared" si="0"/>
        <v>0</v>
      </c>
      <c r="N22" s="694"/>
      <c r="O22" s="651"/>
      <c r="P22" s="652"/>
      <c r="Q22" s="280">
        <f t="shared" si="2"/>
        <v>0</v>
      </c>
      <c r="R22" s="262" t="str">
        <f t="shared" si="1"/>
        <v/>
      </c>
    </row>
    <row r="23" spans="1:18" ht="24" customHeight="1">
      <c r="A23" s="23" t="s">
        <v>364</v>
      </c>
      <c r="B23" s="654" t="s">
        <v>604</v>
      </c>
      <c r="C23" s="655"/>
      <c r="D23" s="656"/>
      <c r="E23" s="221">
        <f>SUC1_Finansai!C9</f>
        <v>102.6</v>
      </c>
      <c r="F23" s="221">
        <f>SUC1_Finansai!D9</f>
        <v>0</v>
      </c>
      <c r="G23" s="221">
        <f>SUC1_Finansai!E9</f>
        <v>69.3</v>
      </c>
      <c r="H23" s="221">
        <f>SUC1_Finansai!F9</f>
        <v>9258.5</v>
      </c>
      <c r="I23" s="221">
        <f>SUC1_Finansai!G9</f>
        <v>209.6</v>
      </c>
      <c r="J23" s="221">
        <f>SUC1_Finansai!H9</f>
        <v>286.94</v>
      </c>
      <c r="K23" s="221">
        <f>SUC1_Finansai!I9</f>
        <v>0</v>
      </c>
      <c r="L23" s="221">
        <f>SUC1_Finansai!J9</f>
        <v>134.1</v>
      </c>
      <c r="M23" s="693">
        <f t="shared" si="0"/>
        <v>10061.040000000001</v>
      </c>
      <c r="N23" s="694"/>
      <c r="O23" s="660">
        <f>SUC1_Finansai!V9</f>
        <v>9803.7900000000027</v>
      </c>
      <c r="P23" s="661"/>
      <c r="Q23" s="280">
        <f t="shared" si="2"/>
        <v>257.24999999999818</v>
      </c>
      <c r="R23" s="262" t="str">
        <f t="shared" si="1"/>
        <v>Nepanaudotos lėšos</v>
      </c>
    </row>
    <row r="24" spans="1:18" ht="25.5" customHeight="1">
      <c r="A24" s="23" t="s">
        <v>365</v>
      </c>
      <c r="B24" s="654" t="s">
        <v>605</v>
      </c>
      <c r="C24" s="655"/>
      <c r="D24" s="656"/>
      <c r="E24" s="221">
        <f>SUC1_Finansai!C10</f>
        <v>0</v>
      </c>
      <c r="F24" s="221">
        <f>SUC1_Finansai!D10</f>
        <v>0</v>
      </c>
      <c r="G24" s="221">
        <f>SUC1_Finansai!E10</f>
        <v>0</v>
      </c>
      <c r="H24" s="221">
        <f>SUC1_Finansai!F10</f>
        <v>0</v>
      </c>
      <c r="I24" s="221">
        <f>SUC1_Finansai!G10</f>
        <v>0</v>
      </c>
      <c r="J24" s="221">
        <f>SUC1_Finansai!H10</f>
        <v>0</v>
      </c>
      <c r="K24" s="221">
        <f>SUC1_Finansai!I10</f>
        <v>0</v>
      </c>
      <c r="L24" s="221">
        <f>SUC1_Finansai!J10</f>
        <v>0</v>
      </c>
      <c r="M24" s="693">
        <f t="shared" si="0"/>
        <v>0</v>
      </c>
      <c r="N24" s="694"/>
      <c r="O24" s="660">
        <f>SUC1_Finansai!V10</f>
        <v>0</v>
      </c>
      <c r="P24" s="661"/>
      <c r="Q24" s="280">
        <f t="shared" si="2"/>
        <v>0</v>
      </c>
      <c r="R24" s="262" t="str">
        <f t="shared" si="1"/>
        <v/>
      </c>
    </row>
    <row r="25" spans="1:18" ht="25.5" customHeight="1">
      <c r="A25" s="23" t="s">
        <v>366</v>
      </c>
      <c r="B25" s="654" t="s">
        <v>606</v>
      </c>
      <c r="C25" s="655"/>
      <c r="D25" s="656"/>
      <c r="E25" s="221">
        <f>SUC1_Finansai!C11</f>
        <v>0</v>
      </c>
      <c r="F25" s="221">
        <f>SUC1_Finansai!D11</f>
        <v>0</v>
      </c>
      <c r="G25" s="221">
        <f>SUC1_Finansai!E11</f>
        <v>0</v>
      </c>
      <c r="H25" s="221">
        <f>SUC1_Finansai!F11</f>
        <v>0</v>
      </c>
      <c r="I25" s="221">
        <f>SUC1_Finansai!G11</f>
        <v>0</v>
      </c>
      <c r="J25" s="221">
        <f>SUC1_Finansai!H11</f>
        <v>0</v>
      </c>
      <c r="K25" s="221">
        <f>SUC1_Finansai!I11</f>
        <v>0</v>
      </c>
      <c r="L25" s="221">
        <f>SUC1_Finansai!J11</f>
        <v>0</v>
      </c>
      <c r="M25" s="693">
        <f>SUM(E25:L25)</f>
        <v>0</v>
      </c>
      <c r="N25" s="694"/>
      <c r="O25" s="660">
        <f>SUC1_Finansai!V11</f>
        <v>0</v>
      </c>
      <c r="P25" s="661"/>
      <c r="Q25" s="280">
        <f t="shared" si="2"/>
        <v>0</v>
      </c>
      <c r="R25" s="262" t="str">
        <f t="shared" si="1"/>
        <v/>
      </c>
    </row>
    <row r="26" spans="1:18">
      <c r="A26" s="26"/>
      <c r="B26" s="657" t="s">
        <v>95</v>
      </c>
      <c r="C26" s="658"/>
      <c r="D26" s="659"/>
      <c r="E26" s="222">
        <f t="shared" ref="E26:K26" si="3">SUM(E18:E25)</f>
        <v>228.76999999999998</v>
      </c>
      <c r="F26" s="222">
        <f t="shared" si="3"/>
        <v>85.728000000000009</v>
      </c>
      <c r="G26" s="222">
        <f t="shared" si="3"/>
        <v>182.62</v>
      </c>
      <c r="H26" s="222">
        <f t="shared" si="3"/>
        <v>12360.598</v>
      </c>
      <c r="I26" s="222">
        <f t="shared" si="3"/>
        <v>209.6</v>
      </c>
      <c r="J26" s="222">
        <f t="shared" si="3"/>
        <v>7194.8339999999998</v>
      </c>
      <c r="K26" s="222">
        <f t="shared" si="3"/>
        <v>0</v>
      </c>
      <c r="L26" s="246">
        <f>SUM(L18:L25)</f>
        <v>1105.24</v>
      </c>
      <c r="M26" s="695">
        <f>SUM(M18:N25)</f>
        <v>21367.39</v>
      </c>
      <c r="N26" s="696"/>
      <c r="O26" s="662">
        <f>SUM(O18:P25)</f>
        <v>15000.152000000002</v>
      </c>
      <c r="P26" s="663"/>
      <c r="Q26" s="280">
        <f>M26-O26</f>
        <v>6367.2379999999976</v>
      </c>
      <c r="R26" s="262" t="str">
        <f t="shared" si="1"/>
        <v>Nepanaudotos lėšos</v>
      </c>
    </row>
    <row r="27" spans="1:18" ht="4.5" customHeight="1">
      <c r="A27" s="257"/>
      <c r="B27" s="83"/>
      <c r="C27" s="83"/>
      <c r="D27" s="83"/>
      <c r="E27" s="83"/>
      <c r="F27" s="83"/>
      <c r="G27" s="83"/>
      <c r="H27" s="83"/>
      <c r="I27" s="83"/>
      <c r="J27" s="83"/>
      <c r="K27" s="83"/>
      <c r="L27" s="83"/>
      <c r="M27" s="83"/>
    </row>
    <row r="28" spans="1:18" ht="12.75" customHeight="1">
      <c r="A28" s="98" t="s">
        <v>607</v>
      </c>
      <c r="B28" s="83"/>
      <c r="C28" s="83"/>
      <c r="D28" s="83"/>
      <c r="E28" s="83"/>
      <c r="F28" s="83"/>
      <c r="G28" s="83"/>
      <c r="H28" s="83"/>
      <c r="I28" s="83"/>
      <c r="J28" s="83"/>
      <c r="K28" s="83"/>
      <c r="L28" s="83"/>
      <c r="M28" s="83"/>
    </row>
    <row r="29" spans="1:18" ht="20.25" customHeight="1">
      <c r="A29" s="257"/>
      <c r="B29" s="83"/>
      <c r="C29" s="83"/>
      <c r="D29" s="83"/>
      <c r="E29" s="83"/>
      <c r="F29" s="83"/>
      <c r="G29" s="83"/>
      <c r="H29" s="83"/>
      <c r="I29" s="83"/>
      <c r="J29" s="83"/>
      <c r="K29" s="83"/>
      <c r="L29" s="83"/>
      <c r="M29" s="83"/>
    </row>
    <row r="30" spans="1:18">
      <c r="A30" s="241" t="s">
        <v>608</v>
      </c>
      <c r="B30" s="14"/>
      <c r="C30" s="14"/>
      <c r="D30" s="14"/>
      <c r="E30"/>
      <c r="F30"/>
      <c r="G30"/>
      <c r="H30"/>
      <c r="I30"/>
      <c r="J30"/>
      <c r="K30"/>
      <c r="L30"/>
      <c r="M30"/>
    </row>
    <row r="31" spans="1:18" ht="20.25" customHeight="1">
      <c r="A31" s="680" t="s">
        <v>244</v>
      </c>
      <c r="B31" s="713"/>
      <c r="C31" s="716" t="s">
        <v>245</v>
      </c>
      <c r="D31" s="453" t="s">
        <v>609</v>
      </c>
      <c r="E31" s="453" t="s">
        <v>610</v>
      </c>
      <c r="F31" s="453" t="s">
        <v>611</v>
      </c>
      <c r="G31" s="453" t="s">
        <v>612</v>
      </c>
      <c r="H31" s="664" t="s">
        <v>613</v>
      </c>
      <c r="I31" s="665"/>
      <c r="J31" s="510" t="s">
        <v>247</v>
      </c>
      <c r="K31" s="511"/>
      <c r="L31" s="512"/>
      <c r="M31" s="666" t="s">
        <v>248</v>
      </c>
      <c r="N31" s="453" t="s">
        <v>614</v>
      </c>
      <c r="O31" s="390" t="s">
        <v>250</v>
      </c>
      <c r="P31" s="390" t="s">
        <v>251</v>
      </c>
      <c r="Q31" s="453" t="s">
        <v>252</v>
      </c>
    </row>
    <row r="32" spans="1:18" ht="42" customHeight="1">
      <c r="A32" s="714"/>
      <c r="B32" s="715"/>
      <c r="C32" s="717"/>
      <c r="D32" s="653"/>
      <c r="E32" s="653"/>
      <c r="F32" s="653"/>
      <c r="G32" s="653"/>
      <c r="H32" s="264" t="s">
        <v>615</v>
      </c>
      <c r="I32" s="8" t="s">
        <v>616</v>
      </c>
      <c r="J32" s="260" t="s">
        <v>617</v>
      </c>
      <c r="K32" s="260" t="s">
        <v>618</v>
      </c>
      <c r="L32" s="265" t="s">
        <v>619</v>
      </c>
      <c r="M32" s="667"/>
      <c r="N32" s="653"/>
      <c r="O32" s="391"/>
      <c r="P32" s="391"/>
      <c r="Q32" s="653"/>
    </row>
    <row r="33" spans="1:17" s="87" customFormat="1" ht="12" customHeight="1">
      <c r="A33" s="709">
        <v>1</v>
      </c>
      <c r="B33" s="710"/>
      <c r="C33" s="225">
        <v>2</v>
      </c>
      <c r="D33" s="225">
        <v>3</v>
      </c>
      <c r="E33" s="225">
        <v>4</v>
      </c>
      <c r="F33" s="225">
        <v>5</v>
      </c>
      <c r="G33" s="225">
        <v>6</v>
      </c>
      <c r="H33" s="225">
        <v>7</v>
      </c>
      <c r="I33" s="225">
        <v>8</v>
      </c>
      <c r="J33" s="225">
        <v>9</v>
      </c>
      <c r="K33" s="225">
        <v>10</v>
      </c>
      <c r="L33" s="225">
        <v>11</v>
      </c>
      <c r="M33" s="225">
        <v>12</v>
      </c>
      <c r="N33" s="225">
        <v>13</v>
      </c>
      <c r="O33" s="225">
        <v>14</v>
      </c>
      <c r="P33" s="225">
        <v>15</v>
      </c>
      <c r="Q33" s="225">
        <v>16</v>
      </c>
    </row>
    <row r="34" spans="1:17">
      <c r="A34" s="711"/>
      <c r="B34" s="712"/>
      <c r="C34" s="217"/>
      <c r="D34" s="217"/>
      <c r="E34" s="217"/>
      <c r="F34" s="217"/>
      <c r="G34" s="217"/>
      <c r="H34" s="217"/>
      <c r="I34" s="217"/>
      <c r="J34" s="217"/>
      <c r="K34" s="217"/>
      <c r="L34" s="217"/>
      <c r="M34" s="217"/>
      <c r="N34" s="217"/>
      <c r="O34" s="217"/>
      <c r="P34" s="217"/>
      <c r="Q34" s="217"/>
    </row>
    <row r="35" spans="1:17">
      <c r="A35"/>
      <c r="B35"/>
      <c r="C35"/>
      <c r="D35"/>
      <c r="E35"/>
      <c r="F35"/>
      <c r="G35"/>
      <c r="H35"/>
      <c r="I35"/>
      <c r="J35"/>
      <c r="K35"/>
      <c r="L35"/>
      <c r="M35"/>
      <c r="N35"/>
      <c r="O35"/>
      <c r="P35"/>
    </row>
    <row r="36" spans="1:17">
      <c r="A36" s="253" t="s">
        <v>620</v>
      </c>
      <c r="B36"/>
      <c r="C36"/>
      <c r="D36"/>
      <c r="E36"/>
      <c r="F36" s="254"/>
      <c r="G36" s="254"/>
      <c r="H36" s="14"/>
      <c r="I36"/>
      <c r="J36"/>
      <c r="K36"/>
      <c r="L36"/>
      <c r="M36" s="255">
        <f>IFERROR(('KKS1_1.Duomenys apie org.'!N32/F10*100),"")</f>
        <v>9.1514728563972341</v>
      </c>
      <c r="N36" s="252" t="s">
        <v>621</v>
      </c>
      <c r="O36"/>
      <c r="P36"/>
    </row>
    <row r="37" spans="1:17">
      <c r="A37" s="253"/>
      <c r="B37"/>
      <c r="C37"/>
      <c r="D37"/>
      <c r="E37"/>
      <c r="F37" s="254"/>
      <c r="G37" s="254"/>
      <c r="H37" s="14"/>
      <c r="I37"/>
      <c r="J37"/>
      <c r="K37"/>
      <c r="L37"/>
      <c r="M37" s="351"/>
      <c r="N37" s="252"/>
      <c r="O37"/>
      <c r="P37"/>
    </row>
    <row r="38" spans="1:17">
      <c r="A38" s="253" t="s">
        <v>622</v>
      </c>
      <c r="B38"/>
      <c r="C38"/>
      <c r="D38"/>
      <c r="E38"/>
      <c r="F38" s="254"/>
      <c r="G38" s="254"/>
      <c r="H38" s="14"/>
      <c r="I38"/>
      <c r="J38"/>
      <c r="K38"/>
      <c r="L38"/>
      <c r="M38" s="364">
        <v>120</v>
      </c>
      <c r="N38" s="252"/>
      <c r="O38"/>
      <c r="P38"/>
    </row>
    <row r="39" spans="1:17">
      <c r="A39"/>
      <c r="B39"/>
      <c r="C39"/>
      <c r="D39"/>
      <c r="E39"/>
      <c r="F39"/>
      <c r="G39"/>
      <c r="H39"/>
      <c r="I39"/>
      <c r="J39"/>
      <c r="K39"/>
      <c r="L39"/>
      <c r="M39"/>
      <c r="N39"/>
      <c r="O39"/>
      <c r="P39"/>
    </row>
    <row r="40" spans="1:17">
      <c r="A40" s="14"/>
      <c r="B40"/>
      <c r="C40"/>
      <c r="D40"/>
      <c r="E40"/>
      <c r="F40"/>
      <c r="G40"/>
      <c r="H40"/>
      <c r="I40"/>
      <c r="J40"/>
      <c r="K40"/>
      <c r="L40"/>
      <c r="M40"/>
      <c r="N40"/>
      <c r="O40"/>
      <c r="P40"/>
    </row>
    <row r="41" spans="1:17" ht="16.5" customHeight="1">
      <c r="A41" s="120" t="s">
        <v>623</v>
      </c>
      <c r="B41" s="113"/>
      <c r="C41" s="113"/>
      <c r="D41" s="113"/>
      <c r="E41" s="113"/>
      <c r="F41" s="113"/>
      <c r="G41" s="375"/>
      <c r="H41" s="375"/>
      <c r="I41" s="375"/>
      <c r="J41" s="375"/>
      <c r="K41" s="375"/>
      <c r="L41" s="375"/>
      <c r="M41" s="375"/>
      <c r="N41" s="247"/>
      <c r="O41" s="114" t="s">
        <v>624</v>
      </c>
      <c r="P41" s="707"/>
      <c r="Q41" s="707"/>
    </row>
    <row r="42" spans="1:17" ht="18" customHeight="1">
      <c r="A42"/>
      <c r="B42" s="115"/>
      <c r="C42" s="115"/>
      <c r="D42" s="115"/>
      <c r="E42"/>
      <c r="F42"/>
      <c r="G42" s="708" t="s">
        <v>625</v>
      </c>
      <c r="H42" s="708"/>
      <c r="I42" s="708"/>
      <c r="J42" s="708"/>
      <c r="K42" s="708"/>
      <c r="L42" s="708"/>
      <c r="M42" s="708"/>
      <c r="N42" s="247"/>
      <c r="O42" s="247"/>
      <c r="P42" s="247"/>
      <c r="Q42" s="247"/>
    </row>
    <row r="43" spans="1:17" ht="33" customHeight="1">
      <c r="A43" s="705" t="s">
        <v>626</v>
      </c>
      <c r="B43" s="705"/>
      <c r="C43" s="705"/>
      <c r="D43" s="705"/>
      <c r="E43" s="705"/>
      <c r="F43" s="705"/>
      <c r="G43" s="375"/>
      <c r="H43" s="375"/>
      <c r="I43" s="375"/>
      <c r="J43" s="375"/>
      <c r="K43" s="375"/>
      <c r="L43" s="375"/>
      <c r="M43" s="375"/>
      <c r="N43" s="247"/>
      <c r="O43" s="247"/>
      <c r="P43" s="247"/>
      <c r="Q43" s="247"/>
    </row>
    <row r="44" spans="1:17" ht="18" customHeight="1">
      <c r="A44"/>
      <c r="B44" s="115"/>
      <c r="C44" s="115"/>
      <c r="D44" s="115"/>
      <c r="E44"/>
      <c r="F44"/>
      <c r="G44" s="708" t="s">
        <v>625</v>
      </c>
      <c r="H44" s="708"/>
      <c r="I44" s="708"/>
      <c r="J44" s="708"/>
      <c r="K44" s="708"/>
      <c r="L44" s="708"/>
      <c r="M44" s="708"/>
      <c r="N44" s="247"/>
      <c r="O44" s="247"/>
      <c r="P44" s="247"/>
      <c r="Q44" s="247"/>
    </row>
    <row r="45" spans="1:17" ht="9" customHeight="1">
      <c r="A45"/>
      <c r="B45" s="115"/>
      <c r="C45" s="115"/>
      <c r="D45" s="115"/>
      <c r="E45"/>
      <c r="F45"/>
      <c r="G45" s="247"/>
      <c r="H45" s="247"/>
      <c r="I45" s="247"/>
      <c r="J45" s="247"/>
      <c r="K45" s="247"/>
      <c r="L45" s="247"/>
      <c r="M45" s="247"/>
      <c r="N45" s="247"/>
      <c r="O45" s="247"/>
      <c r="P45" s="247"/>
      <c r="Q45" s="247"/>
    </row>
    <row r="46" spans="1:17" ht="14.25" customHeight="1">
      <c r="A46"/>
      <c r="B46"/>
      <c r="C46"/>
      <c r="D46"/>
      <c r="E46" s="706">
        <f ca="1">TODAY()</f>
        <v>45786</v>
      </c>
      <c r="F46" s="706"/>
      <c r="G46"/>
      <c r="H46"/>
      <c r="I46"/>
      <c r="J46"/>
      <c r="K46"/>
      <c r="L46"/>
      <c r="M46"/>
      <c r="N46"/>
      <c r="O46"/>
      <c r="P46"/>
    </row>
    <row r="47" spans="1:17" ht="13.5" customHeight="1">
      <c r="A47" s="116"/>
      <c r="B47"/>
      <c r="C47"/>
      <c r="D47"/>
      <c r="E47" s="247" t="s">
        <v>316</v>
      </c>
      <c r="F47" s="247"/>
      <c r="G47"/>
      <c r="H47"/>
      <c r="I47"/>
      <c r="J47"/>
      <c r="K47"/>
      <c r="L47"/>
      <c r="M47"/>
      <c r="N47"/>
      <c r="O47"/>
      <c r="P47"/>
    </row>
  </sheetData>
  <sheetProtection algorithmName="SHA-512" hashValue="PHN3b8TUq0kd+6SZi+tOgjxqr8A8njjBaMWWRSNv/rTDUWcoBl3kzaQJ0s6S9+35UQAEnBLqAfiVJ8LJqYwekg==" saltValue="UM5ZdDB8qnNe1bStt2PMnQ==" spinCount="100000" sheet="1" objects="1" scenarios="1"/>
  <mergeCells count="74">
    <mergeCell ref="S5:V10"/>
    <mergeCell ref="A43:F43"/>
    <mergeCell ref="E46:F46"/>
    <mergeCell ref="G43:M43"/>
    <mergeCell ref="G41:M41"/>
    <mergeCell ref="P41:Q41"/>
    <mergeCell ref="G44:M44"/>
    <mergeCell ref="G42:M42"/>
    <mergeCell ref="A33:B33"/>
    <mergeCell ref="A34:B34"/>
    <mergeCell ref="A31:B32"/>
    <mergeCell ref="C31:C32"/>
    <mergeCell ref="B17:D17"/>
    <mergeCell ref="E15:L15"/>
    <mergeCell ref="M17:N17"/>
    <mergeCell ref="M18:N18"/>
    <mergeCell ref="A6:C8"/>
    <mergeCell ref="A9:C9"/>
    <mergeCell ref="M24:N24"/>
    <mergeCell ref="M25:N25"/>
    <mergeCell ref="M26:N26"/>
    <mergeCell ref="M15:N16"/>
    <mergeCell ref="M19:N19"/>
    <mergeCell ref="M20:N20"/>
    <mergeCell ref="M21:N21"/>
    <mergeCell ref="M22:N22"/>
    <mergeCell ref="M23:N23"/>
    <mergeCell ref="A10:C10"/>
    <mergeCell ref="A1:Q1"/>
    <mergeCell ref="A2:Q2"/>
    <mergeCell ref="O15:P16"/>
    <mergeCell ref="H7:I7"/>
    <mergeCell ref="J7:K7"/>
    <mergeCell ref="L7:M7"/>
    <mergeCell ref="N7:O7"/>
    <mergeCell ref="A14:M14"/>
    <mergeCell ref="D6:D8"/>
    <mergeCell ref="E6:E8"/>
    <mergeCell ref="F6:F8"/>
    <mergeCell ref="G6:G8"/>
    <mergeCell ref="A15:A16"/>
    <mergeCell ref="B15:D16"/>
    <mergeCell ref="P7:Q7"/>
    <mergeCell ref="H6:Q6"/>
    <mergeCell ref="O31:O32"/>
    <mergeCell ref="P31:P32"/>
    <mergeCell ref="E31:E32"/>
    <mergeCell ref="F31:F32"/>
    <mergeCell ref="G31:G32"/>
    <mergeCell ref="H31:I31"/>
    <mergeCell ref="J31:L31"/>
    <mergeCell ref="M31:M32"/>
    <mergeCell ref="N31:N32"/>
    <mergeCell ref="Q31:Q32"/>
    <mergeCell ref="B18:D18"/>
    <mergeCell ref="B19:D19"/>
    <mergeCell ref="B20:D20"/>
    <mergeCell ref="B21:D21"/>
    <mergeCell ref="B22:D22"/>
    <mergeCell ref="B23:D23"/>
    <mergeCell ref="B24:D24"/>
    <mergeCell ref="B25:D25"/>
    <mergeCell ref="B26:D26"/>
    <mergeCell ref="D31:D32"/>
    <mergeCell ref="O22:P22"/>
    <mergeCell ref="O23:P23"/>
    <mergeCell ref="O24:P24"/>
    <mergeCell ref="O25:P25"/>
    <mergeCell ref="O26:P26"/>
    <mergeCell ref="O17:P17"/>
    <mergeCell ref="O18:P18"/>
    <mergeCell ref="O19:P19"/>
    <mergeCell ref="O20:P20"/>
    <mergeCell ref="O21:P21"/>
  </mergeCells>
  <phoneticPr fontId="0" type="noConversion"/>
  <conditionalFormatting sqref="E23:L25">
    <cfRule type="cellIs" dxfId="1" priority="1" stopIfTrue="1" operator="equal">
      <formula>0</formula>
    </cfRule>
  </conditionalFormatting>
  <conditionalFormatting sqref="O23:O25">
    <cfRule type="cellIs" dxfId="0" priority="2" stopIfTrue="1" operator="equal">
      <formula>0</formula>
    </cfRule>
  </conditionalFormatting>
  <printOptions horizontalCentered="1"/>
  <pageMargins left="0.31496062992125984" right="0.19685039370078741" top="0.39370078740157483" bottom="0.55118110236220474" header="0.39370078740157483" footer="0.51181102362204722"/>
  <pageSetup paperSize="9" fitToHeight="2"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D20"/>
  <sheetViews>
    <sheetView workbookViewId="0">
      <selection activeCell="C9" sqref="C9"/>
    </sheetView>
  </sheetViews>
  <sheetFormatPr defaultRowHeight="15.75"/>
  <cols>
    <col min="1" max="1" width="3" customWidth="1"/>
    <col min="2" max="2" width="21.125" customWidth="1"/>
    <col min="3" max="3" width="62.75" customWidth="1"/>
    <col min="4" max="4" width="2.125" customWidth="1"/>
  </cols>
  <sheetData>
    <row r="1" spans="1:4">
      <c r="B1" s="352"/>
    </row>
    <row r="2" spans="1:4">
      <c r="B2" s="524" t="s">
        <v>627</v>
      </c>
      <c r="C2" s="524"/>
      <c r="D2" s="353"/>
    </row>
    <row r="3" spans="1:4">
      <c r="B3" s="354"/>
      <c r="C3" s="355" t="s">
        <v>628</v>
      </c>
    </row>
    <row r="4" spans="1:4">
      <c r="B4" s="356"/>
    </row>
    <row r="5" spans="1:4">
      <c r="A5" s="525" t="s">
        <v>320</v>
      </c>
      <c r="B5" s="525"/>
      <c r="C5" s="525"/>
      <c r="D5" s="525"/>
    </row>
    <row r="6" spans="1:4">
      <c r="A6" s="525" t="s">
        <v>629</v>
      </c>
      <c r="B6" s="525"/>
      <c r="C6" s="525"/>
      <c r="D6" s="525"/>
    </row>
    <row r="7" spans="1:4">
      <c r="B7" s="357"/>
    </row>
    <row r="8" spans="1:4" ht="25.5">
      <c r="B8" s="358" t="s">
        <v>322</v>
      </c>
      <c r="C8" s="359" t="s">
        <v>323</v>
      </c>
    </row>
    <row r="9" spans="1:4" ht="75">
      <c r="B9" s="521" t="s">
        <v>324</v>
      </c>
      <c r="C9" s="359" t="s">
        <v>325</v>
      </c>
    </row>
    <row r="10" spans="1:4">
      <c r="B10" s="521"/>
      <c r="C10" s="360" t="s">
        <v>326</v>
      </c>
    </row>
    <row r="11" spans="1:4">
      <c r="B11" s="521"/>
      <c r="C11" s="360" t="s">
        <v>630</v>
      </c>
    </row>
    <row r="12" spans="1:4">
      <c r="B12" s="521" t="s">
        <v>328</v>
      </c>
      <c r="C12" s="522" t="s">
        <v>329</v>
      </c>
    </row>
    <row r="13" spans="1:4">
      <c r="B13" s="521"/>
      <c r="C13" s="522"/>
    </row>
    <row r="14" spans="1:4" ht="30">
      <c r="B14" s="358" t="s">
        <v>330</v>
      </c>
      <c r="C14" s="359" t="s">
        <v>331</v>
      </c>
    </row>
    <row r="15" spans="1:4" ht="30">
      <c r="B15" s="521" t="s">
        <v>332</v>
      </c>
      <c r="C15" s="359" t="s">
        <v>331</v>
      </c>
    </row>
    <row r="16" spans="1:4">
      <c r="B16" s="521"/>
      <c r="C16" s="361" t="s">
        <v>333</v>
      </c>
    </row>
    <row r="17" spans="1:4">
      <c r="B17" s="521"/>
      <c r="C17" s="362" t="s">
        <v>334</v>
      </c>
    </row>
    <row r="18" spans="1:4">
      <c r="B18" s="521" t="s">
        <v>335</v>
      </c>
      <c r="C18" s="522" t="s">
        <v>336</v>
      </c>
    </row>
    <row r="19" spans="1:4">
      <c r="B19" s="521"/>
      <c r="C19" s="522"/>
    </row>
    <row r="20" spans="1:4">
      <c r="A20" s="523" t="s">
        <v>337</v>
      </c>
      <c r="B20" s="523"/>
      <c r="C20" s="523"/>
      <c r="D20" s="363"/>
    </row>
  </sheetData>
  <mergeCells count="10">
    <mergeCell ref="B15:B17"/>
    <mergeCell ref="B18:B19"/>
    <mergeCell ref="C18:C19"/>
    <mergeCell ref="A20:C20"/>
    <mergeCell ref="B2:C2"/>
    <mergeCell ref="A5:D5"/>
    <mergeCell ref="A6:D6"/>
    <mergeCell ref="B9:B11"/>
    <mergeCell ref="B12:B13"/>
    <mergeCell ref="C12:C13"/>
  </mergeCells>
  <hyperlinks>
    <hyperlink ref="C17" r:id="rId1" display="https://lscentras.lt/lt/asmens-duomenu-apsauga" xr:uid="{00000000-0004-0000-0C00-000000000000}"/>
  </hyperlinks>
  <pageMargins left="0.70866141732283472" right="0.70866141732283472" top="0.74803149606299213" bottom="0.74803149606299213" header="0.31496062992125984" footer="0.31496062992125984"/>
  <pageSetup paperSize="9" scale="92"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13</vt:i4>
      </vt:variant>
      <vt:variant>
        <vt:lpstr>Įvardytieji diapazonai</vt:lpstr>
      </vt:variant>
      <vt:variant>
        <vt:i4>12</vt:i4>
      </vt:variant>
    </vt:vector>
  </HeadingPairs>
  <TitlesOfParts>
    <vt:vector size="25" baseType="lpstr">
      <vt:lpstr>SUC1_B. duomenys</vt:lpstr>
      <vt:lpstr>SUC1_Treneriai</vt:lpstr>
      <vt:lpstr>SUC1_Kiti duom.</vt:lpstr>
      <vt:lpstr>SUC1_Finansai</vt:lpstr>
      <vt:lpstr>SUC1_Bazės</vt:lpstr>
      <vt:lpstr>SUC-1 informacinis priedas</vt:lpstr>
      <vt:lpstr>KKS1_1.Duomenys apie org.</vt:lpstr>
      <vt:lpstr>2.1.Darbuotojai</vt:lpstr>
      <vt:lpstr>2.2 SK Sportuojantieji ir tr.</vt:lpstr>
      <vt:lpstr>2.3Sportuojantieji ir tr.</vt:lpstr>
      <vt:lpstr>3.Bazės</vt:lpstr>
      <vt:lpstr>4.1.-4.2.Finansai</vt:lpstr>
      <vt:lpstr>KKS-1 informacinis priedas</vt:lpstr>
      <vt:lpstr>'2.1.Darbuotojai'!Print_Area</vt:lpstr>
      <vt:lpstr>'2.2 SK Sportuojantieji ir tr.'!Print_Area</vt:lpstr>
      <vt:lpstr>'2.3Sportuojantieji ir tr.'!Print_Area</vt:lpstr>
      <vt:lpstr>'3.Bazės'!Print_Area</vt:lpstr>
      <vt:lpstr>'4.1.-4.2.Finansai'!Print_Area</vt:lpstr>
      <vt:lpstr>'KKS1_1.Duomenys apie org.'!Print_Area</vt:lpstr>
      <vt:lpstr>'SUC1_B. duomenys'!Print_Area</vt:lpstr>
      <vt:lpstr>SUC1_Bazės!Print_Area</vt:lpstr>
      <vt:lpstr>SUC1_Finansai!Print_Area</vt:lpstr>
      <vt:lpstr>'SUC1_Kiti duom.'!Print_Area</vt:lpstr>
      <vt:lpstr>SUC1_Treneriai!Print_Area</vt:lpstr>
      <vt:lpstr>'2.3Sportuojantieji ir tr.'!Print_Titles</vt:lpstr>
    </vt:vector>
  </TitlesOfParts>
  <Manager/>
  <Company>LSIC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Edgaras Abušovas</dc:creator>
  <cp:keywords/>
  <dc:description/>
  <cp:lastModifiedBy>Dalia Tamulytė</cp:lastModifiedBy>
  <cp:revision/>
  <cp:lastPrinted>2025-05-07T08:09:24Z</cp:lastPrinted>
  <dcterms:created xsi:type="dcterms:W3CDTF">2004-09-07T13:51:29Z</dcterms:created>
  <dcterms:modified xsi:type="dcterms:W3CDTF">2025-05-09T08:13:34Z</dcterms:modified>
  <cp:category/>
  <cp:contentStatus/>
</cp:coreProperties>
</file>