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0E875E54-3C2A-4143-8CC2-1E6216F7E0BC}" xr6:coauthVersionLast="47" xr6:coauthVersionMax="47" xr10:uidLastSave="{00000000-0000-0000-0000-000000000000}"/>
  <bookViews>
    <workbookView xWindow="28680" yWindow="-120" windowWidth="38640" windowHeight="21120" xr2:uid="{EF082B20-5454-481E-8ECF-44F36E11C9BB}"/>
  </bookViews>
  <sheets>
    <sheet name="9 programa 3 lentelė" sheetId="1" r:id="rId1"/>
    <sheet name="Lėšų suvestinė 2 lentelė" sheetId="2" r:id="rId2"/>
  </sheets>
  <definedNames>
    <definedName name="_xlnm.Print_Area" localSheetId="0">'9 programa 3 lentelė'!$A$1:$I$118</definedName>
    <definedName name="_xlnm.Print_Titles" localSheetId="0">'9 programa 3 lentelė'!$5:$5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F12" i="2"/>
  <c r="G12" i="2"/>
  <c r="D12" i="2"/>
  <c r="G31" i="1"/>
  <c r="F29" i="1"/>
  <c r="G29" i="1"/>
  <c r="H29" i="1"/>
  <c r="E29" i="1"/>
  <c r="H37" i="1"/>
  <c r="G37" i="1"/>
  <c r="H33" i="1"/>
  <c r="F8" i="2"/>
  <c r="D16" i="2"/>
  <c r="D13" i="2" a="1"/>
  <c r="D13" i="2" s="1"/>
  <c r="F16" i="2"/>
  <c r="G16" i="2"/>
  <c r="E8" i="2"/>
  <c r="G8" i="2"/>
  <c r="E16" i="2"/>
  <c r="E13" i="2"/>
  <c r="F66" i="1"/>
  <c r="F47" i="1"/>
  <c r="F28" i="1"/>
  <c r="H35" i="1"/>
  <c r="H31" i="1"/>
  <c r="H66" i="1"/>
  <c r="G66" i="1"/>
  <c r="G19" i="2"/>
  <c r="F19" i="2"/>
  <c r="E19" i="2"/>
  <c r="E9" i="2"/>
  <c r="F9" i="2"/>
  <c r="G9" i="2"/>
  <c r="E20" i="2" a="1"/>
  <c r="E20" i="2" s="1"/>
  <c r="F13" i="2" a="1"/>
  <c r="F13" i="2" s="1"/>
  <c r="G13" i="2" a="1"/>
  <c r="G13" i="2" s="1"/>
  <c r="F67" i="1"/>
  <c r="F70" i="1"/>
  <c r="F64" i="1"/>
  <c r="E66" i="1"/>
  <c r="H96" i="1"/>
  <c r="G96" i="1"/>
  <c r="F96" i="1"/>
  <c r="H104" i="1"/>
  <c r="G104" i="1"/>
  <c r="F104" i="1"/>
  <c r="E90" i="1"/>
  <c r="F84" i="1"/>
  <c r="G84" i="1"/>
  <c r="H84" i="1"/>
  <c r="E84" i="1"/>
  <c r="F86" i="1"/>
  <c r="G86" i="1"/>
  <c r="H86" i="1"/>
  <c r="E86" i="1"/>
  <c r="H28" i="1"/>
  <c r="H26" i="1"/>
  <c r="G26" i="1"/>
  <c r="F26" i="1"/>
  <c r="G28" i="1"/>
  <c r="F76" i="1"/>
  <c r="G76" i="1"/>
  <c r="H76" i="1"/>
  <c r="G35" i="1"/>
  <c r="H108" i="1"/>
  <c r="G23" i="2" s="1"/>
  <c r="E108" i="1"/>
  <c r="D23" i="2" s="1"/>
  <c r="G108" i="1" l="1"/>
  <c r="F23" i="2" s="1"/>
  <c r="F108" i="1"/>
  <c r="E23" i="2" s="1"/>
  <c r="E21" i="2" a="1"/>
  <c r="E21" i="2" s="1"/>
  <c r="F21" i="2" a="1"/>
  <c r="F21" i="2" s="1"/>
  <c r="G21" i="2" a="1"/>
  <c r="G21" i="2" s="1"/>
  <c r="D21" i="2" a="1"/>
  <c r="D21" i="2" s="1"/>
  <c r="F20" i="2" a="1"/>
  <c r="F20" i="2" s="1"/>
  <c r="G20" i="2" a="1"/>
  <c r="G20" i="2" s="1"/>
  <c r="D20" i="2" a="1"/>
  <c r="D20" i="2" s="1"/>
  <c r="D19" i="2" a="1"/>
  <c r="D19" i="2" s="1"/>
  <c r="E18" i="2" a="1"/>
  <c r="E18" i="2" s="1"/>
  <c r="F18" i="2" a="1"/>
  <c r="F18" i="2" s="1"/>
  <c r="G18" i="2" a="1"/>
  <c r="G18" i="2" s="1"/>
  <c r="D18" i="2" a="1"/>
  <c r="D18" i="2" s="1"/>
  <c r="E17" i="2" a="1"/>
  <c r="E17" i="2" s="1"/>
  <c r="F17" i="2" a="1"/>
  <c r="F17" i="2" s="1"/>
  <c r="G17" i="2" a="1"/>
  <c r="G17" i="2" s="1"/>
  <c r="D17" i="2" a="1"/>
  <c r="D17" i="2" s="1"/>
  <c r="E11" i="2" a="1"/>
  <c r="E11" i="2" s="1"/>
  <c r="F11" i="2" a="1"/>
  <c r="F11" i="2" s="1"/>
  <c r="G11" i="2" a="1"/>
  <c r="G11" i="2" s="1"/>
  <c r="D11" i="2" a="1"/>
  <c r="D11" i="2" s="1"/>
  <c r="E10" i="2" a="1"/>
  <c r="E10" i="2" s="1"/>
  <c r="F10" i="2" a="1"/>
  <c r="F10" i="2" s="1"/>
  <c r="G10" i="2" a="1"/>
  <c r="G10" i="2" s="1"/>
  <c r="D10" i="2" a="1"/>
  <c r="D10" i="2" s="1"/>
  <c r="D9" i="2"/>
  <c r="F88" i="1"/>
  <c r="G88" i="1"/>
  <c r="H88" i="1"/>
  <c r="F72" i="1"/>
  <c r="G72" i="1"/>
  <c r="H72" i="1"/>
  <c r="F68" i="1"/>
  <c r="E70" i="1"/>
  <c r="G64" i="1"/>
  <c r="H64" i="1"/>
  <c r="G47" i="1"/>
  <c r="H47" i="1"/>
  <c r="F45" i="1"/>
  <c r="G45" i="1"/>
  <c r="H45" i="1"/>
  <c r="F107" i="1" l="1"/>
  <c r="H107" i="1"/>
  <c r="G107" i="1"/>
  <c r="H109" i="1" s="1"/>
  <c r="E6" i="2"/>
  <c r="E14" i="2"/>
  <c r="F14" i="2"/>
  <c r="G14" i="2"/>
  <c r="G6" i="2"/>
  <c r="F6" i="2"/>
  <c r="F22" i="2" l="1"/>
  <c r="G109" i="1"/>
  <c r="G22" i="2"/>
  <c r="E22" i="2"/>
  <c r="E44" i="1"/>
  <c r="E42" i="1"/>
  <c r="E47" i="1" s="1"/>
  <c r="G24" i="2" l="1"/>
  <c r="F24" i="2"/>
  <c r="D14" i="2"/>
  <c r="E68" i="1" l="1"/>
  <c r="E20" i="1"/>
  <c r="E45" i="1"/>
  <c r="E93" i="1"/>
  <c r="E64" i="1"/>
  <c r="E26" i="1" l="1"/>
  <c r="D8" i="2"/>
  <c r="D6" i="2" s="1"/>
  <c r="D22" i="2" s="1"/>
  <c r="E24" i="2" s="1"/>
  <c r="E28" i="1"/>
  <c r="E72" i="1" l="1"/>
  <c r="E88" i="1"/>
  <c r="E107" i="1" l="1"/>
  <c r="F10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<sst xmlns="http://schemas.openxmlformats.org/spreadsheetml/2006/main" count="222" uniqueCount="140">
  <si>
    <t>Aiškinamojo rašto</t>
  </si>
  <si>
    <t>1 priedas</t>
  </si>
  <si>
    <t>3 lentelė. Klaipėdos miesto savivaldybės 2024–2027 metų 009 Jaunimo ir bendruomenių politikos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</si>
  <si>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</si>
  <si>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</si>
  <si>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</si>
  <si>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</si>
  <si>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</si>
  <si>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</si>
  <si>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</si>
  <si>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</si>
  <si>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r>
      <t>009-01</t>
    </r>
    <r>
      <rPr>
        <b/>
        <sz val="10"/>
        <rFont val="Times New Roman"/>
        <family val="1"/>
        <charset val="186"/>
      </rPr>
      <t xml:space="preserve"> (T)</t>
    </r>
  </si>
  <si>
    <t>Uždavinys: Aktyvinti  jaunimo ir su jaunimu dirbančių organizacijų veiklą</t>
  </si>
  <si>
    <t>009-01-01 (TP)</t>
  </si>
  <si>
    <t>Priemonė: Jaunimo ir su jaunimu dirbančių organizacijų bei jų iniciatyvų skatinimаs</t>
  </si>
  <si>
    <t>009-01-01-01</t>
  </si>
  <si>
    <t>Jaunimo iniciatyvų ir programų dalinis finansavimas</t>
  </si>
  <si>
    <t>Jaunimo reikalų koordinatorius (patarėjas)</t>
  </si>
  <si>
    <t>2.5.2.5.</t>
  </si>
  <si>
    <t>Savivaldybės biudžeto lėšos (nuosavos, be ankstesnių metų likučio)</t>
  </si>
  <si>
    <t>009-01-01-02</t>
  </si>
  <si>
    <t>Jaunimo organizacijų stiprinimo ir jaunimo politikos plėtojimo programos dalinis finansavimas</t>
  </si>
  <si>
    <t>s</t>
  </si>
  <si>
    <t>009-01-01-03</t>
  </si>
  <si>
    <t>Jaunimo savanoriškos tarnybos įgyvendinimo Klaipėdos mieste programos dalinis finansavimas</t>
  </si>
  <si>
    <t xml:space="preserve">2.5.2.3. </t>
  </si>
  <si>
    <t>009-01-01-04</t>
  </si>
  <si>
    <t>Atviro darbo su jaunimu Klaipėdos mieste programos dalinis finansavimas</t>
  </si>
  <si>
    <t>2.5.1.1.</t>
  </si>
  <si>
    <t>009-01-01-05</t>
  </si>
  <si>
    <t>Darbo su jaunimu gatvėje Klaipėdos mieste programos dalinis finansavimas</t>
  </si>
  <si>
    <t>2.5.2.4.</t>
  </si>
  <si>
    <t>009-01-01-06</t>
  </si>
  <si>
    <t>Nevyriausybinių organizacijų kompetencijų didinimas ir naujų įgūdžių suteikimas</t>
  </si>
  <si>
    <t>009-01-01-07</t>
  </si>
  <si>
    <t>Dalininko įnašo formavimas VšĮ Klaipėdos miesto savivaldybės atviro jaunimo centro įkūrimui ir veiklos organizavimui</t>
  </si>
  <si>
    <t>Ankstesnių metų likučiai</t>
  </si>
  <si>
    <t>009-01-01-08</t>
  </si>
  <si>
    <t>VšĮ Klaipėdos miesto savivaldybės atviro jaunimo centro veiklos organizavimas (vykdytojas – VšĮ Klaipėdos miesto savivaldybės atviras jaunimo centras)</t>
  </si>
  <si>
    <t>Savivaldybės biudžetas (įskaitant skolintas lėšas)</t>
  </si>
  <si>
    <t>Iš jo:</t>
  </si>
  <si>
    <t>Savivaldybės biudžeto lėšos (nuosavos, be ankstesnių metų likučio)'</t>
  </si>
  <si>
    <t>Ankstesnių metų likučiai'</t>
  </si>
  <si>
    <t>009-01-02 (RP)</t>
  </si>
  <si>
    <t>Priemonė: Atvirų jaunimo erdvių, skirtų mažiau galimybių turintiems jaunuoliams, steigimas (šiaurinėje miesto dalyje)</t>
  </si>
  <si>
    <t>Projektų skyrius</t>
  </si>
  <si>
    <t xml:space="preserve">Kiti šaltiniai </t>
  </si>
  <si>
    <t>Iš jų:</t>
  </si>
  <si>
    <t>Kiti šaltiniai (Europos Sąjungos paramos lėšos)</t>
  </si>
  <si>
    <t>009-01-03 (TP)</t>
  </si>
  <si>
    <t>Priemonė: Jaunimo pritraukimas į Klaipėdos miestą</t>
  </si>
  <si>
    <t xml:space="preserve">Stipendijų skyrimas Klaipėdos aukštųjų mokyklų 1 kurso studentams </t>
  </si>
  <si>
    <t>1.1.3.1.</t>
  </si>
  <si>
    <t>009-01-03-01</t>
  </si>
  <si>
    <t>Dalyvavimas Vakarų Lietuvos regiono renginyje „Jaunimo vasaros akademija“</t>
  </si>
  <si>
    <t>009-01-03-02</t>
  </si>
  <si>
    <t>Klaipėdos miesto kasmetiniai renginiai jaunimui</t>
  </si>
  <si>
    <t>009-01-04 (TP)</t>
  </si>
  <si>
    <t>Priemonė: Tarptautinio ir nacionalinio bendradarbiavimo plėtojimas</t>
  </si>
  <si>
    <t>009-01-04-01</t>
  </si>
  <si>
    <t>Atstovavimas Klaipėdos miestui  tarptautiniuose ir nacionaliniuose jaunimo renginiuose</t>
  </si>
  <si>
    <t>2.5.2.1.</t>
  </si>
  <si>
    <t>Tarptautinio Erasmus+ programos projekto „Jaunimo forumas Baltijos šalyse“ („Youth forum in Baltic states“) įgyvendinimas</t>
  </si>
  <si>
    <t>Tarptautinio CERV programos projekto „Mobilizuoti Europą = Įsitraukti kartu“ („MEET“) įgyvendinimas</t>
  </si>
  <si>
    <t>Tarptautinio Erasmus+ programos projekto „Jaunimo tarybų dalyvavimas Europoje“ (angl. „Youth council participation in Europe“) įgyvendinimas</t>
  </si>
  <si>
    <t>009-01-04-02</t>
  </si>
  <si>
    <t>Tarptautinio Erasmus+ programos projekto „VR ateitis“ (angl. „VR the Futuree“) įgyvendinimas</t>
  </si>
  <si>
    <t>009-01-04-03</t>
  </si>
  <si>
    <t>Tarptautinio URBACT programos projekto „Kita karta – jaunimo darbas“ (angl. „NextGen YouthWork“) įgyvendinimas</t>
  </si>
  <si>
    <t>Kiti šaltiniai (Europos Sąjungos paramos lėšos)'</t>
  </si>
  <si>
    <t>009-01-05 (TP)</t>
  </si>
  <si>
    <t>Priemonė: Premijų už miestui aktualius ir pritaikomuosius darbus skyrimas Klaipėdos aukštųjų mokyklų absolventams</t>
  </si>
  <si>
    <t>009-01-06 (TP)</t>
  </si>
  <si>
    <t>Priemonė: Mokinių dalyvaujamojo biudžeto iniciatyvos įgyvendinimas</t>
  </si>
  <si>
    <t>1.3.2.7.</t>
  </si>
  <si>
    <t>009-01-07 (TP)</t>
  </si>
  <si>
    <t>Priemonė: Tyrimų, analizių, susijusių su jaunimo politika, bendruomenėmis ar lygių galimybių užtikrinimu, parengimas</t>
  </si>
  <si>
    <t>009-01-07-01</t>
  </si>
  <si>
    <t>Klaipėdos jaunimo situacijos tyrimo parengimas</t>
  </si>
  <si>
    <t>Lygių galimybių viešojoje erdvėje įvertinimas</t>
  </si>
  <si>
    <t>2.4.3.1.</t>
  </si>
  <si>
    <t>009-01-08 (TP)</t>
  </si>
  <si>
    <t>Priemonė: Jaunimo vasaros užimtumo ir integracijos į darbo rinką programos vykdymas</t>
  </si>
  <si>
    <t>2.4.3.2.</t>
  </si>
  <si>
    <t>009-02 (T)</t>
  </si>
  <si>
    <t xml:space="preserve">Uždavinys: Aktyvinti bendruomenių veiklą </t>
  </si>
  <si>
    <t>009-02-01 (TP)</t>
  </si>
  <si>
    <t>Priemonė: Vietos bendruomenių savivaldos programos įgyvendinimas</t>
  </si>
  <si>
    <t>KSTD 
Sporto, jaunimo ir bendruomeninių reikalų skyrius</t>
  </si>
  <si>
    <t>2.6.4.1.</t>
  </si>
  <si>
    <t>Lietuvos Respublikos valstybės biudžeto dotacijos</t>
  </si>
  <si>
    <t>Kiti šaltiniai (valstybės biudžeto lėšos)</t>
  </si>
  <si>
    <t>009-02-02 (TP)</t>
  </si>
  <si>
    <t>Priemonė: Dalyvaujamojo biudžeto iniciatyvos įgyvendinimas</t>
  </si>
  <si>
    <t>2.6.4.3.</t>
  </si>
  <si>
    <t>009-02-03 (TP)</t>
  </si>
  <si>
    <t xml:space="preserve">Priemonė: Klaipėdos miesto integruotų investicijų teritorijos vietos veiklos grupės 2023–2029 metų vietos plėtros strategijos įgyvendinimas 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</si>
  <si>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</si>
  <si>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</si>
  <si>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</si>
  <si>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</si>
  <si>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</si>
  <si>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</si>
  <si>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</si>
  <si>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</si>
  <si>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KSTD – Kultūros, sporto ir turizmo departamentas.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</si>
  <si>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</si>
  <si>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</si>
  <si>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</si>
  <si>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</si>
  <si>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009 Jaunimo ir bendruomenių politikos plėtros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</si>
  <si>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</si>
  <si>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</si>
  <si>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</si>
  <si>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r>
      <rPr>
        <sz val="10"/>
        <color rgb="FF000000"/>
        <rFont val="Times New Roman"/>
        <family val="1"/>
        <charset val="186"/>
      </rPr>
      <t xml:space="preserve">savivaldybės biudžeto lėšos (nuosavos, be ankstesnių metų likučio)
</t>
    </r>
    <r>
      <rPr>
        <b/>
        <sz val="10"/>
        <color rgb="FF000000"/>
        <rFont val="Times New Roman"/>
        <family val="1"/>
        <charset val="186"/>
      </rPr>
      <t xml:space="preserve">
</t>
    </r>
  </si>
  <si>
    <t>1.2.</t>
  </si>
  <si>
    <t>1.3.</t>
  </si>
  <si>
    <t xml:space="preserve">pajamų įmokos ir kitos pajamos
</t>
  </si>
  <si>
    <t>1.4.</t>
  </si>
  <si>
    <t>Europos Sąjungos ir kitos tarptautinės finansinės paramos lėšos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</si>
  <si>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</si>
  <si>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</si>
  <si>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</si>
  <si>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</si>
  <si>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</si>
  <si>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</si>
  <si>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</si>
  <si>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</si>
  <si>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</si>
  <si>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</si>
  <si>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</si>
  <si>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</si>
  <si>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</si>
  <si>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</si>
  <si>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</si>
  <si>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Kiti finansavimo šaltiniai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</si>
  <si>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</si>
  <si>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</si>
  <si>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</si>
  <si>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>Skolintos lėšos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</si>
</sst>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[$-409]General"/>
    <numFmt numFmtId="166" formatCode="0.0"/>
  </numFmts>
  <fonts count="24" x14ac:knownFonts="1">
    <font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0"/>
      <color theme="1"/>
      <name val="Calibri"/>
      <family val="2"/>
      <charset val="186"/>
      <scheme val="minor"/>
    </font>
    <font>
      <sz val="10"/>
      <color theme="0"/>
      <name val="Calibri"/>
      <family val="2"/>
      <charset val="186"/>
      <scheme val="minor"/>
    </font>
    <font>
      <sz val="10"/>
      <color theme="0"/>
      <name val="Times New Roman"/>
      <family val="1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Calibri"/>
      <family val="2"/>
      <charset val="186"/>
      <scheme val="minor"/>
    </font>
    <font>
      <b/>
      <sz val="10"/>
      <color theme="1"/>
      <name val="Times New Roman"/>
      <family val="1"/>
      <charset val="1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165" fontId="3" fillId="0" borderId="0" applyBorder="0" applyProtection="0"/>
  </cellStyleXfs>
  <cellXfs count="193">
    <xf numFmtId="0" fontId="0" fillId="0" borderId="0" xfId="0"/>
    <xf numFmtId="164" fontId="1" fillId="0" borderId="0" xfId="0" applyNumberFormat="1" applyFont="1" applyAlignment="1">
      <alignment horizontal="center" vertical="top"/>
    </xf>
    <xf numFmtId="0" fontId="1" fillId="0" borderId="0" xfId="0" applyFont="1"/>
    <xf numFmtId="0" fontId="1" fillId="3" borderId="0" xfId="0" applyFont="1" applyFill="1"/>
    <xf numFmtId="164" fontId="4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/>
    </xf>
    <xf numFmtId="164" fontId="5" fillId="5" borderId="1" xfId="0" applyNumberFormat="1" applyFont="1" applyFill="1" applyBorder="1" applyAlignment="1">
      <alignment horizontal="center" vertical="top" wrapText="1"/>
    </xf>
    <xf numFmtId="164" fontId="2" fillId="5" borderId="1" xfId="0" applyNumberFormat="1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justify" vertical="top" wrapText="1"/>
    </xf>
    <xf numFmtId="0" fontId="5" fillId="6" borderId="1" xfId="0" applyFont="1" applyFill="1" applyBorder="1" applyAlignment="1">
      <alignment vertical="top" wrapText="1"/>
    </xf>
    <xf numFmtId="0" fontId="4" fillId="6" borderId="1" xfId="0" applyFont="1" applyFill="1" applyBorder="1" applyAlignment="1">
      <alignment vertical="top" wrapText="1"/>
    </xf>
    <xf numFmtId="164" fontId="5" fillId="6" borderId="1" xfId="0" applyNumberFormat="1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vertical="top" wrapText="1"/>
    </xf>
    <xf numFmtId="0" fontId="2" fillId="6" borderId="1" xfId="0" applyFont="1" applyFill="1" applyBorder="1" applyAlignment="1">
      <alignment horizontal="justify" vertical="top" wrapText="1"/>
    </xf>
    <xf numFmtId="0" fontId="4" fillId="5" borderId="1" xfId="0" applyFont="1" applyFill="1" applyBorder="1" applyAlignment="1">
      <alignment horizontal="justify" vertical="top" wrapText="1"/>
    </xf>
    <xf numFmtId="164" fontId="5" fillId="6" borderId="1" xfId="0" applyNumberFormat="1" applyFont="1" applyFill="1" applyBorder="1" applyAlignment="1">
      <alignment vertical="top" wrapText="1"/>
    </xf>
    <xf numFmtId="164" fontId="4" fillId="6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>
      <alignment horizontal="center" vertical="top"/>
    </xf>
    <xf numFmtId="0" fontId="2" fillId="0" borderId="0" xfId="0" applyFont="1"/>
    <xf numFmtId="0" fontId="4" fillId="3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vertical="top" wrapText="1"/>
    </xf>
    <xf numFmtId="0" fontId="4" fillId="6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>
      <alignment vertical="top"/>
    </xf>
    <xf numFmtId="164" fontId="2" fillId="3" borderId="1" xfId="0" applyNumberFormat="1" applyFont="1" applyFill="1" applyBorder="1" applyAlignment="1">
      <alignment horizontal="center" vertical="top" wrapText="1"/>
    </xf>
    <xf numFmtId="164" fontId="2" fillId="3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 wrapText="1"/>
    </xf>
    <xf numFmtId="164" fontId="12" fillId="3" borderId="1" xfId="0" applyNumberFormat="1" applyFont="1" applyFill="1" applyBorder="1" applyAlignment="1">
      <alignment horizontal="center" vertical="top"/>
    </xf>
    <xf numFmtId="164" fontId="12" fillId="3" borderId="1" xfId="0" applyNumberFormat="1" applyFont="1" applyFill="1" applyBorder="1" applyAlignment="1">
      <alignment horizontal="center" vertical="top" wrapText="1"/>
    </xf>
    <xf numFmtId="0" fontId="13" fillId="3" borderId="0" xfId="0" applyFont="1" applyFill="1"/>
    <xf numFmtId="164" fontId="11" fillId="0" borderId="1" xfId="0" applyNumberFormat="1" applyFont="1" applyBorder="1" applyAlignment="1">
      <alignment horizontal="center" vertical="top" wrapText="1"/>
    </xf>
    <xf numFmtId="0" fontId="5" fillId="5" borderId="3" xfId="0" applyFont="1" applyFill="1" applyBorder="1" applyAlignment="1">
      <alignment horizontal="justify" vertical="top" wrapText="1"/>
    </xf>
    <xf numFmtId="0" fontId="5" fillId="5" borderId="3" xfId="0" applyFont="1" applyFill="1" applyBorder="1" applyAlignment="1">
      <alignment vertical="top" wrapText="1"/>
    </xf>
    <xf numFmtId="164" fontId="2" fillId="5" borderId="3" xfId="0" applyNumberFormat="1" applyFont="1" applyFill="1" applyBorder="1" applyAlignment="1">
      <alignment horizontal="center" vertical="top"/>
    </xf>
    <xf numFmtId="164" fontId="2" fillId="5" borderId="3" xfId="0" applyNumberFormat="1" applyFont="1" applyFill="1" applyBorder="1" applyAlignment="1">
      <alignment horizontal="center" vertical="top" wrapText="1"/>
    </xf>
    <xf numFmtId="164" fontId="14" fillId="0" borderId="0" xfId="0" applyNumberFormat="1" applyFont="1"/>
    <xf numFmtId="0" fontId="6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15" fillId="0" borderId="0" xfId="0" applyFont="1"/>
    <xf numFmtId="0" fontId="12" fillId="5" borderId="3" xfId="0" applyFont="1" applyFill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164" fontId="9" fillId="0" borderId="0" xfId="0" applyNumberFormat="1" applyFont="1" applyAlignment="1">
      <alignment horizontal="right" vertical="top"/>
    </xf>
    <xf numFmtId="164" fontId="9" fillId="0" borderId="0" xfId="0" applyNumberFormat="1" applyFont="1" applyAlignment="1">
      <alignment horizontal="left" vertical="top"/>
    </xf>
    <xf numFmtId="0" fontId="18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12" fillId="3" borderId="8" xfId="0" applyFont="1" applyFill="1" applyBorder="1" applyAlignment="1">
      <alignment horizontal="left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left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12" fillId="0" borderId="7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5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164" fontId="2" fillId="3" borderId="3" xfId="0" applyNumberFormat="1" applyFont="1" applyFill="1" applyBorder="1" applyAlignment="1">
      <alignment horizontal="center" vertical="top" wrapText="1"/>
    </xf>
    <xf numFmtId="164" fontId="12" fillId="3" borderId="3" xfId="0" applyNumberFormat="1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164" fontId="7" fillId="3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164" fontId="5" fillId="0" borderId="3" xfId="0" applyNumberFormat="1" applyFont="1" applyBorder="1" applyAlignment="1">
      <alignment vertical="top" wrapText="1"/>
    </xf>
    <xf numFmtId="164" fontId="5" fillId="5" borderId="3" xfId="0" applyNumberFormat="1" applyFont="1" applyFill="1" applyBorder="1" applyAlignment="1">
      <alignment horizontal="center" vertical="top" wrapText="1"/>
    </xf>
    <xf numFmtId="164" fontId="5" fillId="5" borderId="3" xfId="0" applyNumberFormat="1" applyFont="1" applyFill="1" applyBorder="1" applyAlignment="1">
      <alignment vertical="top" wrapText="1"/>
    </xf>
    <xf numFmtId="164" fontId="5" fillId="6" borderId="3" xfId="0" applyNumberFormat="1" applyFont="1" applyFill="1" applyBorder="1" applyAlignment="1">
      <alignment horizontal="center" vertical="top" wrapText="1"/>
    </xf>
    <xf numFmtId="164" fontId="5" fillId="6" borderId="3" xfId="0" applyNumberFormat="1" applyFont="1" applyFill="1" applyBorder="1" applyAlignment="1">
      <alignment vertical="top" wrapText="1"/>
    </xf>
    <xf numFmtId="0" fontId="6" fillId="6" borderId="1" xfId="0" applyFont="1" applyFill="1" applyBorder="1" applyAlignment="1">
      <alignment horizontal="justify" vertical="top" wrapText="1"/>
    </xf>
    <xf numFmtId="164" fontId="11" fillId="5" borderId="1" xfId="0" applyNumberFormat="1" applyFont="1" applyFill="1" applyBorder="1" applyAlignment="1">
      <alignment horizontal="center" vertical="top" wrapText="1"/>
    </xf>
    <xf numFmtId="164" fontId="11" fillId="6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vertical="top" wrapText="1"/>
    </xf>
    <xf numFmtId="0" fontId="2" fillId="0" borderId="17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166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164" fontId="5" fillId="3" borderId="3" xfId="0" applyNumberFormat="1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6" borderId="3" xfId="0" applyFont="1" applyFill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1" fillId="0" borderId="18" xfId="0" applyFont="1" applyBorder="1" applyAlignment="1">
      <alignment vertical="top" wrapText="1"/>
    </xf>
    <xf numFmtId="164" fontId="21" fillId="3" borderId="1" xfId="0" applyNumberFormat="1" applyFont="1" applyFill="1" applyBorder="1" applyAlignment="1">
      <alignment horizontal="center" vertical="top" wrapText="1"/>
    </xf>
    <xf numFmtId="0" fontId="22" fillId="0" borderId="0" xfId="0" applyFont="1"/>
    <xf numFmtId="0" fontId="23" fillId="8" borderId="5" xfId="0" applyFont="1" applyFill="1" applyBorder="1"/>
    <xf numFmtId="0" fontId="5" fillId="3" borderId="5" xfId="0" applyFont="1" applyFill="1" applyBorder="1" applyAlignment="1">
      <alignment horizontal="center" vertical="top" wrapText="1"/>
    </xf>
    <xf numFmtId="164" fontId="5" fillId="3" borderId="7" xfId="0" applyNumberFormat="1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vertical="top" wrapText="1"/>
    </xf>
    <xf numFmtId="0" fontId="4" fillId="6" borderId="2" xfId="0" applyFont="1" applyFill="1" applyBorder="1" applyAlignment="1">
      <alignment horizontal="center" vertical="top" wrapText="1"/>
    </xf>
    <xf numFmtId="0" fontId="2" fillId="5" borderId="3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14" fillId="3" borderId="0" xfId="0" applyFont="1" applyFill="1"/>
    <xf numFmtId="0" fontId="2" fillId="3" borderId="16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164" fontId="1" fillId="0" borderId="0" xfId="0" applyNumberFormat="1" applyFont="1"/>
    <xf numFmtId="164" fontId="1" fillId="3" borderId="0" xfId="0" applyNumberFormat="1" applyFont="1" applyFill="1"/>
    <xf numFmtId="164" fontId="2" fillId="0" borderId="1" xfId="0" applyNumberFormat="1" applyFont="1" applyBorder="1" applyAlignment="1">
      <alignment horizontal="center" vertical="top"/>
    </xf>
    <xf numFmtId="0" fontId="5" fillId="6" borderId="3" xfId="0" applyFont="1" applyFill="1" applyBorder="1" applyAlignment="1">
      <alignment vertical="top" wrapText="1"/>
    </xf>
    <xf numFmtId="14" fontId="1" fillId="3" borderId="0" xfId="0" applyNumberFormat="1" applyFont="1" applyFill="1"/>
    <xf numFmtId="0" fontId="12" fillId="3" borderId="18" xfId="0" applyFont="1" applyFill="1" applyBorder="1" applyAlignment="1">
      <alignment vertical="top" wrapText="1"/>
    </xf>
    <xf numFmtId="164" fontId="5" fillId="3" borderId="3" xfId="0" applyNumberFormat="1" applyFont="1" applyFill="1" applyBorder="1" applyAlignment="1">
      <alignment vertical="top" wrapText="1"/>
    </xf>
    <xf numFmtId="0" fontId="11" fillId="3" borderId="16" xfId="0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164" fontId="11" fillId="3" borderId="3" xfId="0" applyNumberFormat="1" applyFont="1" applyFill="1" applyBorder="1" applyAlignment="1">
      <alignment horizontal="center" vertical="top" wrapText="1"/>
    </xf>
    <xf numFmtId="164" fontId="11" fillId="3" borderId="3" xfId="0" applyNumberFormat="1" applyFont="1" applyFill="1" applyBorder="1" applyAlignment="1">
      <alignment vertical="top" wrapText="1"/>
    </xf>
    <xf numFmtId="0" fontId="22" fillId="0" borderId="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7" borderId="19" xfId="0" applyFont="1" applyFill="1" applyBorder="1" applyAlignment="1">
      <alignment vertical="top" wrapText="1"/>
    </xf>
    <xf numFmtId="0" fontId="6" fillId="7" borderId="20" xfId="0" applyFont="1" applyFill="1" applyBorder="1" applyAlignment="1">
      <alignment vertical="top" wrapText="1"/>
    </xf>
    <xf numFmtId="0" fontId="2" fillId="3" borderId="19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" fillId="3" borderId="20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justify" vertical="top" wrapText="1"/>
    </xf>
    <xf numFmtId="0" fontId="6" fillId="0" borderId="0" xfId="0" applyFont="1" applyAlignment="1">
      <alignment vertical="top" wrapText="1"/>
    </xf>
    <xf numFmtId="0" fontId="6" fillId="0" borderId="1" xfId="0" applyFont="1" applyBorder="1" applyAlignment="1">
      <alignment horizontal="justify" vertical="top" wrapText="1"/>
    </xf>
    <xf numFmtId="0" fontId="6" fillId="3" borderId="2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16" fillId="0" borderId="0" xfId="0" applyFont="1" applyAlignment="1">
      <alignment horizontal="center" vertical="center" wrapText="1"/>
    </xf>
    <xf numFmtId="0" fontId="17" fillId="5" borderId="14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vertical="top"/>
    </xf>
  </cellXfs>
  <cellStyles count="2">
    <cellStyle name="Excel Built-in Normal" xfId="1" xr:uid="{48795526-0D47-4B88-AE3F-56B560CE652A}"/>
    <cellStyle name="Įprastas" xfId="0" builtinId="0"/>
  </cellStyles>
  <dxfs count="0"/>
  <tableStyles count="0" defaultTableStyle="TableStyleMedium2" defaultPivotStyle="PivotStyleLight16"/>
  <colors>
    <mruColors>
      <color rgb="FFFFCCFF"/>
      <color rgb="FF99FFCC"/>
      <color rgb="FFFFFFCC"/>
      <color rgb="FFFFFFFF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0E112-3B8F-41F4-9BAA-5145454E912F}">
  <dimension ref="B1:R117"/>
  <sheetViews>
    <sheetView tabSelected="1" zoomScaleNormal="100" zoomScaleSheetLayoutView="100" workbookViewId="0">
      <selection activeCell="B4" sqref="B4:I4"/>
    </sheetView>
  </sheetViews>
  <sheetFormatPr defaultColWidth="9.140625" defaultRowHeight="12.75" x14ac:dyDescent="0.2"/>
  <cols>
    <col min="1" max="1" width="2.5703125" style="2" customWidth="1"/>
    <col min="2" max="2" width="17.7109375" style="6" customWidth="1"/>
    <col min="3" max="3" width="44.7109375" style="6" customWidth="1"/>
    <col min="4" max="4" width="14.5703125" style="7" customWidth="1"/>
    <col min="5" max="9" width="14.7109375" style="1" customWidth="1"/>
    <col min="10" max="10" width="9.85546875" style="2" bestFit="1" customWidth="1"/>
    <col min="11" max="16384" width="9.140625" style="2"/>
  </cols>
  <sheetData>
    <row r="1" spans="2:16" ht="18" customHeight="1" x14ac:dyDescent="0.2">
      <c r="B1" s="42"/>
      <c r="C1" s="106"/>
      <c r="D1" s="106"/>
      <c r="E1" s="106"/>
      <c r="F1" s="106"/>
      <c r="G1" s="106"/>
      <c r="H1" s="177" t="s">
        <v>0</v>
      </c>
      <c r="I1" s="177"/>
    </row>
    <row r="2" spans="2:16" ht="19.899999999999999" customHeight="1" x14ac:dyDescent="0.2">
      <c r="B2" s="42"/>
      <c r="C2" s="105"/>
      <c r="D2" s="105"/>
      <c r="E2" s="105"/>
      <c r="F2" s="105"/>
      <c r="G2" s="105"/>
      <c r="H2" s="177" t="s">
        <v>1</v>
      </c>
      <c r="I2" s="177"/>
    </row>
    <row r="3" spans="2:16" ht="15.75" x14ac:dyDescent="0.2">
      <c r="B3" s="42"/>
      <c r="C3" s="42"/>
      <c r="D3" s="43"/>
      <c r="E3" s="68"/>
      <c r="F3" s="68"/>
      <c r="G3" s="68"/>
      <c r="H3" s="68"/>
      <c r="I3" s="69"/>
    </row>
    <row r="4" spans="2:16" ht="34.15" customHeight="1" x14ac:dyDescent="0.2">
      <c r="B4" s="179" t="s">
        <v>2</v>
      </c>
      <c r="C4" s="179"/>
      <c r="D4" s="179"/>
      <c r="E4" s="179"/>
      <c r="F4" s="179"/>
      <c r="G4" s="179"/>
      <c r="H4" s="179"/>
      <c r="I4" s="179"/>
    </row>
    <row r="5" spans="2:16" ht="60" customHeight="1" x14ac:dyDescent="0.2">
      <c r="B5" s="44" t="s">
        <v>3</v>
      </c>
      <c r="C5" s="44" t="s">
        <v>4</v>
      </c>
      <c r="D5" s="44" t="s">
        <v>5</v>
      </c>
      <c r="E5" s="45" t="s">
        <v>6</v>
      </c>
      <c r="F5" s="45" t="s">
        <v>7</v>
      </c>
      <c r="G5" s="45" t="s">
        <v>8</v>
      </c>
      <c r="H5" s="45" t="s">
        <v>9</v>
      </c>
      <c r="I5" s="45" t="s">
        <v>10</v>
      </c>
    </row>
    <row r="6" spans="2:16" ht="12.6" customHeight="1" x14ac:dyDescent="0.2">
      <c r="B6" s="31">
        <v>1</v>
      </c>
      <c r="C6" s="31">
        <v>2</v>
      </c>
      <c r="D6" s="31">
        <v>3</v>
      </c>
      <c r="E6" s="92">
        <v>4</v>
      </c>
      <c r="F6" s="92">
        <v>5</v>
      </c>
      <c r="G6" s="92">
        <v>6</v>
      </c>
      <c r="H6" s="92">
        <v>7</v>
      </c>
      <c r="I6" s="92">
        <v>8</v>
      </c>
    </row>
    <row r="7" spans="2:16" ht="29.45" customHeight="1" x14ac:dyDescent="0.2">
      <c r="B7" s="24" t="s">
        <v>11</v>
      </c>
      <c r="C7" s="32" t="s">
        <v>12</v>
      </c>
      <c r="D7" s="32"/>
      <c r="E7" s="32"/>
      <c r="F7" s="32"/>
      <c r="G7" s="32"/>
      <c r="H7" s="32"/>
      <c r="I7" s="32"/>
    </row>
    <row r="8" spans="2:16" ht="32.450000000000003" customHeight="1" x14ac:dyDescent="0.2">
      <c r="B8" s="46" t="s">
        <v>13</v>
      </c>
      <c r="C8" s="12" t="s">
        <v>14</v>
      </c>
      <c r="D8" s="13"/>
      <c r="E8" s="10"/>
      <c r="F8" s="10"/>
      <c r="G8" s="10"/>
      <c r="H8" s="10"/>
      <c r="I8" s="11"/>
      <c r="K8" s="132"/>
    </row>
    <row r="9" spans="2:16" ht="18.75" customHeight="1" x14ac:dyDescent="0.2">
      <c r="B9" s="147" t="s">
        <v>15</v>
      </c>
      <c r="C9" s="30" t="s">
        <v>16</v>
      </c>
      <c r="D9" s="154" t="s">
        <v>17</v>
      </c>
      <c r="E9" s="5"/>
      <c r="F9" s="5"/>
      <c r="G9" s="5"/>
      <c r="H9" s="5"/>
      <c r="I9" s="49" t="s">
        <v>18</v>
      </c>
    </row>
    <row r="10" spans="2:16" ht="27.75" customHeight="1" x14ac:dyDescent="0.2">
      <c r="B10" s="171"/>
      <c r="C10" s="8" t="s">
        <v>19</v>
      </c>
      <c r="D10" s="155"/>
      <c r="E10" s="38">
        <v>55</v>
      </c>
      <c r="F10" s="38">
        <v>79</v>
      </c>
      <c r="G10" s="38">
        <v>79</v>
      </c>
      <c r="H10" s="38">
        <v>79</v>
      </c>
      <c r="I10" s="49"/>
      <c r="O10" s="3"/>
    </row>
    <row r="11" spans="2:16" ht="31.15" customHeight="1" x14ac:dyDescent="0.2">
      <c r="B11" s="147" t="s">
        <v>20</v>
      </c>
      <c r="C11" s="30" t="s">
        <v>21</v>
      </c>
      <c r="D11" s="155"/>
      <c r="E11" s="40"/>
      <c r="F11" s="40"/>
      <c r="G11" s="40"/>
      <c r="H11" s="40"/>
      <c r="I11" s="49" t="s">
        <v>18</v>
      </c>
    </row>
    <row r="12" spans="2:16" ht="30" customHeight="1" x14ac:dyDescent="0.2">
      <c r="B12" s="171"/>
      <c r="C12" s="8" t="s">
        <v>19</v>
      </c>
      <c r="D12" s="155"/>
      <c r="E12" s="38">
        <v>10</v>
      </c>
      <c r="F12" s="38">
        <v>10</v>
      </c>
      <c r="G12" s="38">
        <v>15</v>
      </c>
      <c r="H12" s="38">
        <v>15</v>
      </c>
      <c r="I12" s="49"/>
      <c r="M12" s="2" t="s">
        <v>22</v>
      </c>
      <c r="N12" s="3"/>
    </row>
    <row r="13" spans="2:16" ht="31.15" customHeight="1" x14ac:dyDescent="0.2">
      <c r="B13" s="147" t="s">
        <v>23</v>
      </c>
      <c r="C13" s="30" t="s">
        <v>24</v>
      </c>
      <c r="D13" s="155"/>
      <c r="E13" s="40"/>
      <c r="F13" s="112"/>
      <c r="G13" s="112"/>
      <c r="H13" s="112"/>
      <c r="I13" s="48" t="s">
        <v>25</v>
      </c>
      <c r="J13" s="3"/>
    </row>
    <row r="14" spans="2:16" ht="31.15" customHeight="1" x14ac:dyDescent="0.2">
      <c r="B14" s="171"/>
      <c r="C14" s="8" t="s">
        <v>19</v>
      </c>
      <c r="D14" s="155"/>
      <c r="E14" s="54">
        <v>7.1</v>
      </c>
      <c r="F14" s="91">
        <v>11.2</v>
      </c>
      <c r="G14" s="91">
        <v>13.6</v>
      </c>
      <c r="H14" s="91">
        <v>16.100000000000001</v>
      </c>
      <c r="I14" s="48"/>
    </row>
    <row r="15" spans="2:16" ht="31.15" customHeight="1" x14ac:dyDescent="0.2">
      <c r="B15" s="147" t="s">
        <v>26</v>
      </c>
      <c r="C15" s="23" t="s">
        <v>27</v>
      </c>
      <c r="D15" s="155"/>
      <c r="E15" s="40"/>
      <c r="F15" s="112"/>
      <c r="G15" s="112"/>
      <c r="H15" s="112"/>
      <c r="I15" s="50" t="s">
        <v>28</v>
      </c>
    </row>
    <row r="16" spans="2:16" ht="31.15" customHeight="1" x14ac:dyDescent="0.2">
      <c r="B16" s="171"/>
      <c r="C16" s="8" t="s">
        <v>19</v>
      </c>
      <c r="D16" s="155"/>
      <c r="E16" s="38">
        <v>35</v>
      </c>
      <c r="F16" s="90">
        <v>35</v>
      </c>
      <c r="G16" s="90">
        <v>70</v>
      </c>
      <c r="H16" s="90">
        <v>70</v>
      </c>
      <c r="I16" s="50"/>
      <c r="J16" s="3"/>
      <c r="K16" s="3"/>
      <c r="L16" s="3"/>
      <c r="M16" s="3"/>
      <c r="N16" s="3"/>
      <c r="O16" s="3"/>
      <c r="P16" s="3"/>
    </row>
    <row r="17" spans="2:18" ht="31.15" customHeight="1" x14ac:dyDescent="0.2">
      <c r="B17" s="147" t="s">
        <v>29</v>
      </c>
      <c r="C17" s="23" t="s">
        <v>30</v>
      </c>
      <c r="D17" s="155"/>
      <c r="E17" s="40"/>
      <c r="F17" s="112"/>
      <c r="G17" s="112"/>
      <c r="H17" s="112"/>
      <c r="I17" s="50" t="s">
        <v>31</v>
      </c>
    </row>
    <row r="18" spans="2:18" ht="31.15" customHeight="1" x14ac:dyDescent="0.2">
      <c r="B18" s="171"/>
      <c r="C18" s="8" t="s">
        <v>19</v>
      </c>
      <c r="D18" s="155"/>
      <c r="E18" s="38">
        <v>35</v>
      </c>
      <c r="F18" s="90">
        <v>35</v>
      </c>
      <c r="G18" s="90">
        <v>35</v>
      </c>
      <c r="H18" s="90">
        <v>35</v>
      </c>
      <c r="I18" s="50"/>
      <c r="P18" s="3"/>
    </row>
    <row r="19" spans="2:18" ht="33" customHeight="1" x14ac:dyDescent="0.2">
      <c r="B19" s="147" t="s">
        <v>32</v>
      </c>
      <c r="C19" s="25" t="s">
        <v>33</v>
      </c>
      <c r="D19" s="155"/>
      <c r="E19" s="40"/>
      <c r="F19" s="112"/>
      <c r="G19" s="112"/>
      <c r="H19" s="112"/>
      <c r="I19" s="50" t="s">
        <v>18</v>
      </c>
      <c r="J19" s="3"/>
      <c r="K19" s="3"/>
      <c r="L19" s="3"/>
      <c r="M19" s="3"/>
      <c r="N19" s="3"/>
      <c r="O19" s="3"/>
      <c r="P19" s="3"/>
      <c r="Q19" s="3"/>
      <c r="R19" s="3"/>
    </row>
    <row r="20" spans="2:18" ht="31.15" customHeight="1" x14ac:dyDescent="0.2">
      <c r="B20" s="171"/>
      <c r="C20" s="8" t="s">
        <v>19</v>
      </c>
      <c r="D20" s="155"/>
      <c r="E20" s="54">
        <f>19.5-11</f>
        <v>8.5</v>
      </c>
      <c r="F20" s="91">
        <v>7.6</v>
      </c>
      <c r="G20" s="91">
        <v>7.6</v>
      </c>
      <c r="H20" s="91">
        <v>7.6</v>
      </c>
      <c r="I20" s="50"/>
      <c r="J20" s="3"/>
      <c r="K20" s="3"/>
      <c r="L20" s="3"/>
      <c r="M20" s="3"/>
      <c r="N20" s="3"/>
      <c r="O20" s="3"/>
      <c r="P20" s="3"/>
      <c r="Q20" s="3"/>
      <c r="R20" s="3"/>
    </row>
    <row r="21" spans="2:18" ht="42.75" customHeight="1" x14ac:dyDescent="0.2">
      <c r="B21" s="147" t="s">
        <v>34</v>
      </c>
      <c r="C21" s="116" t="s">
        <v>35</v>
      </c>
      <c r="D21" s="155"/>
      <c r="E21" s="54"/>
      <c r="F21" s="91"/>
      <c r="G21" s="91"/>
      <c r="H21" s="91"/>
      <c r="I21" s="50"/>
      <c r="J21" s="3"/>
      <c r="K21" s="3"/>
      <c r="L21" s="3"/>
      <c r="M21" s="3"/>
      <c r="N21" s="3"/>
      <c r="O21" s="3"/>
      <c r="P21" s="3"/>
      <c r="Q21" s="3"/>
      <c r="R21" s="3"/>
    </row>
    <row r="22" spans="2:18" ht="31.15" customHeight="1" x14ac:dyDescent="0.2">
      <c r="B22" s="148"/>
      <c r="C22" s="117" t="s">
        <v>19</v>
      </c>
      <c r="D22" s="155"/>
      <c r="E22" s="54">
        <v>20</v>
      </c>
      <c r="F22" s="91"/>
      <c r="G22" s="91"/>
      <c r="H22" s="91"/>
      <c r="I22" s="50"/>
      <c r="J22" s="3"/>
      <c r="K22" s="3"/>
      <c r="L22" s="3"/>
      <c r="M22" s="3"/>
      <c r="N22" s="3"/>
      <c r="O22" s="3"/>
      <c r="P22" s="3"/>
      <c r="Q22" s="3"/>
      <c r="R22" s="3"/>
    </row>
    <row r="23" spans="2:18" ht="21" customHeight="1" x14ac:dyDescent="0.2">
      <c r="B23" s="149"/>
      <c r="C23" s="137" t="s">
        <v>36</v>
      </c>
      <c r="D23" s="155"/>
      <c r="E23" s="54"/>
      <c r="F23" s="91">
        <v>20</v>
      </c>
      <c r="G23" s="91"/>
      <c r="H23" s="91"/>
      <c r="I23" s="50"/>
      <c r="J23" s="3"/>
      <c r="K23" s="3"/>
      <c r="L23" s="3"/>
      <c r="M23" s="3"/>
      <c r="N23" s="3"/>
      <c r="O23" s="3"/>
      <c r="P23" s="3"/>
      <c r="Q23" s="3"/>
      <c r="R23" s="3"/>
    </row>
    <row r="24" spans="2:18" ht="45" customHeight="1" x14ac:dyDescent="0.2">
      <c r="B24" s="157" t="s">
        <v>37</v>
      </c>
      <c r="C24" s="118" t="s">
        <v>38</v>
      </c>
      <c r="D24" s="155"/>
      <c r="E24" s="54"/>
      <c r="F24" s="91"/>
      <c r="G24" s="91"/>
      <c r="H24" s="91"/>
      <c r="I24" s="50"/>
      <c r="J24" s="3"/>
      <c r="K24" s="3"/>
      <c r="L24" s="3"/>
      <c r="M24" s="3"/>
      <c r="N24" s="3"/>
      <c r="O24" s="3"/>
      <c r="P24" s="3"/>
      <c r="Q24" s="3"/>
      <c r="R24" s="3"/>
    </row>
    <row r="25" spans="2:18" ht="31.15" customHeight="1" x14ac:dyDescent="0.2">
      <c r="B25" s="158"/>
      <c r="C25" s="117" t="s">
        <v>19</v>
      </c>
      <c r="D25" s="156"/>
      <c r="E25" s="54"/>
      <c r="F25" s="91">
        <v>207.7</v>
      </c>
      <c r="G25" s="91">
        <v>304.60000000000002</v>
      </c>
      <c r="H25" s="91">
        <v>335</v>
      </c>
      <c r="I25" s="50"/>
      <c r="J25" s="136"/>
      <c r="K25" s="3"/>
      <c r="L25" s="3"/>
      <c r="M25" s="3"/>
      <c r="N25" s="3"/>
      <c r="O25" s="3"/>
      <c r="P25" s="3"/>
      <c r="Q25" s="3"/>
      <c r="R25" s="3"/>
    </row>
    <row r="26" spans="2:18" ht="17.45" customHeight="1" x14ac:dyDescent="0.2">
      <c r="B26" s="135"/>
      <c r="C26" s="16" t="s">
        <v>39</v>
      </c>
      <c r="D26" s="33"/>
      <c r="E26" s="17">
        <f>SUM(E9:E25)</f>
        <v>170.6</v>
      </c>
      <c r="F26" s="17">
        <f>SUM(F9:F25)</f>
        <v>405.5</v>
      </c>
      <c r="G26" s="17">
        <f>SUM(G9:G25)</f>
        <v>524.79999999999995</v>
      </c>
      <c r="H26" s="17">
        <f>SUM(H9:H25)</f>
        <v>557.70000000000005</v>
      </c>
      <c r="I26" s="17"/>
    </row>
    <row r="27" spans="2:18" ht="16.899999999999999" customHeight="1" x14ac:dyDescent="0.2">
      <c r="B27" s="168"/>
      <c r="C27" s="23" t="s">
        <v>40</v>
      </c>
      <c r="D27" s="26"/>
      <c r="E27" s="9"/>
      <c r="F27" s="9"/>
      <c r="G27" s="9"/>
      <c r="H27" s="9"/>
      <c r="I27" s="9"/>
    </row>
    <row r="28" spans="2:18" ht="28.15" customHeight="1" x14ac:dyDescent="0.2">
      <c r="B28" s="169"/>
      <c r="C28" s="23" t="s">
        <v>41</v>
      </c>
      <c r="D28" s="26"/>
      <c r="E28" s="5">
        <f>SUMIF($C9:$C25,$C10,E9:E25)</f>
        <v>170.6</v>
      </c>
      <c r="F28" s="5">
        <f>SUMIF($C9:$C25,$C10,F9:F25)</f>
        <v>385.5</v>
      </c>
      <c r="G28" s="5">
        <f t="shared" ref="G28" si="0">SUMIF($C9:$C25,$C10,G9:G25)</f>
        <v>524.79999999999995</v>
      </c>
      <c r="H28" s="5">
        <f>SUMIF($C9:$C25,$C10,H9:H25)</f>
        <v>557.70000000000005</v>
      </c>
      <c r="I28" s="9"/>
    </row>
    <row r="29" spans="2:18" ht="18.75" customHeight="1" x14ac:dyDescent="0.2">
      <c r="B29" s="170"/>
      <c r="C29" s="127" t="s">
        <v>42</v>
      </c>
      <c r="D29" s="26"/>
      <c r="E29" s="5">
        <f>SUMIF($C9:$C25,$C23,E9:E25)</f>
        <v>0</v>
      </c>
      <c r="F29" s="5">
        <f t="shared" ref="F29:H29" si="1">SUMIF($C9:$C25,$C23,F9:F25)</f>
        <v>20</v>
      </c>
      <c r="G29" s="5">
        <f t="shared" si="1"/>
        <v>0</v>
      </c>
      <c r="H29" s="5">
        <f t="shared" si="1"/>
        <v>0</v>
      </c>
      <c r="I29" s="96"/>
    </row>
    <row r="30" spans="2:18" ht="46.9" customHeight="1" x14ac:dyDescent="0.2">
      <c r="B30" s="46" t="s">
        <v>43</v>
      </c>
      <c r="C30" s="46" t="s">
        <v>44</v>
      </c>
      <c r="D30" s="13" t="s">
        <v>45</v>
      </c>
      <c r="E30" s="97"/>
      <c r="F30" s="97"/>
      <c r="G30" s="97"/>
      <c r="H30" s="97"/>
      <c r="I30" s="98"/>
      <c r="J30" s="150"/>
      <c r="K30" s="131"/>
    </row>
    <row r="31" spans="2:18" ht="21.6" customHeight="1" x14ac:dyDescent="0.2">
      <c r="B31" s="33"/>
      <c r="C31" s="16" t="s">
        <v>39</v>
      </c>
      <c r="D31" s="15"/>
      <c r="E31" s="99"/>
      <c r="F31" s="99"/>
      <c r="G31" s="99">
        <f>G33+G34</f>
        <v>63.8</v>
      </c>
      <c r="H31" s="99">
        <f>H33</f>
        <v>63.8</v>
      </c>
      <c r="I31" s="100"/>
      <c r="J31" s="150"/>
    </row>
    <row r="32" spans="2:18" ht="18" customHeight="1" x14ac:dyDescent="0.2">
      <c r="B32" s="144"/>
      <c r="C32" s="25" t="s">
        <v>40</v>
      </c>
      <c r="D32" s="23"/>
      <c r="E32" s="89"/>
      <c r="F32" s="89"/>
      <c r="G32" s="89"/>
      <c r="H32" s="89"/>
      <c r="I32" s="96"/>
      <c r="J32" s="150"/>
    </row>
    <row r="33" spans="2:13" ht="28.15" customHeight="1" x14ac:dyDescent="0.2">
      <c r="B33" s="145"/>
      <c r="C33" s="30" t="s">
        <v>19</v>
      </c>
      <c r="D33" s="27"/>
      <c r="E33" s="112"/>
      <c r="F33" s="112"/>
      <c r="G33" s="141"/>
      <c r="H33" s="141">
        <f>44.6+19.2</f>
        <v>63.8</v>
      </c>
      <c r="I33" s="138"/>
      <c r="J33" s="150"/>
    </row>
    <row r="34" spans="2:13" ht="18.75" customHeight="1" x14ac:dyDescent="0.2">
      <c r="B34" s="146"/>
      <c r="C34" s="30" t="s">
        <v>139</v>
      </c>
      <c r="D34" s="27"/>
      <c r="E34" s="112"/>
      <c r="F34" s="112"/>
      <c r="G34" s="141">
        <v>63.8</v>
      </c>
      <c r="H34" s="141"/>
      <c r="I34" s="138"/>
      <c r="J34" s="143"/>
    </row>
    <row r="35" spans="2:13" ht="17.45" customHeight="1" x14ac:dyDescent="0.2">
      <c r="B35" s="33"/>
      <c r="C35" s="16" t="s">
        <v>46</v>
      </c>
      <c r="D35" s="15"/>
      <c r="E35" s="99"/>
      <c r="F35" s="99"/>
      <c r="G35" s="99">
        <f t="shared" ref="G35" si="2">G37</f>
        <v>361.3</v>
      </c>
      <c r="H35" s="99">
        <f>H37</f>
        <v>361.3</v>
      </c>
      <c r="I35" s="100"/>
    </row>
    <row r="36" spans="2:13" ht="18" customHeight="1" x14ac:dyDescent="0.2">
      <c r="B36" s="175"/>
      <c r="C36" s="25" t="s">
        <v>47</v>
      </c>
      <c r="D36" s="23"/>
      <c r="E36" s="89"/>
      <c r="F36" s="89"/>
      <c r="G36" s="89"/>
      <c r="H36" s="89"/>
      <c r="I36" s="96"/>
    </row>
    <row r="37" spans="2:13" ht="19.899999999999999" customHeight="1" x14ac:dyDescent="0.2">
      <c r="B37" s="176"/>
      <c r="C37" s="139" t="s">
        <v>48</v>
      </c>
      <c r="D37" s="140"/>
      <c r="E37" s="141"/>
      <c r="F37" s="141"/>
      <c r="G37" s="141">
        <f>216.8+144.5</f>
        <v>361.3</v>
      </c>
      <c r="H37" s="141">
        <f>252.9+108.4</f>
        <v>361.3</v>
      </c>
      <c r="I37" s="142"/>
    </row>
    <row r="38" spans="2:13" ht="21.6" customHeight="1" x14ac:dyDescent="0.2">
      <c r="B38" s="57" t="s">
        <v>49</v>
      </c>
      <c r="C38" s="58" t="s">
        <v>50</v>
      </c>
      <c r="D38" s="65"/>
      <c r="E38" s="59"/>
      <c r="F38" s="59"/>
      <c r="G38" s="59"/>
      <c r="H38" s="59"/>
      <c r="I38" s="60"/>
    </row>
    <row r="39" spans="2:13" ht="30.6" customHeight="1" x14ac:dyDescent="0.2">
      <c r="B39" s="172"/>
      <c r="C39" s="27" t="s">
        <v>51</v>
      </c>
      <c r="D39" s="165" t="s">
        <v>17</v>
      </c>
      <c r="E39" s="39"/>
      <c r="F39" s="39"/>
      <c r="G39" s="39"/>
      <c r="H39" s="39"/>
      <c r="I39" s="38" t="s">
        <v>52</v>
      </c>
    </row>
    <row r="40" spans="2:13" ht="30" customHeight="1" x14ac:dyDescent="0.2">
      <c r="B40" s="173"/>
      <c r="C40" s="8" t="s">
        <v>19</v>
      </c>
      <c r="D40" s="166"/>
      <c r="E40" s="53">
        <v>27</v>
      </c>
      <c r="F40" s="53"/>
      <c r="G40" s="53"/>
      <c r="H40" s="53"/>
      <c r="I40" s="38"/>
      <c r="J40" s="136"/>
      <c r="K40" s="3"/>
    </row>
    <row r="41" spans="2:13" ht="30" customHeight="1" x14ac:dyDescent="0.2">
      <c r="B41" s="172" t="s">
        <v>53</v>
      </c>
      <c r="C41" s="27" t="s">
        <v>54</v>
      </c>
      <c r="D41" s="166"/>
      <c r="E41" s="53"/>
      <c r="F41" s="53"/>
      <c r="G41" s="53"/>
      <c r="H41" s="53"/>
      <c r="I41" s="38" t="s">
        <v>18</v>
      </c>
    </row>
    <row r="42" spans="2:13" ht="27" customHeight="1" x14ac:dyDescent="0.2">
      <c r="B42" s="173"/>
      <c r="C42" s="8" t="s">
        <v>19</v>
      </c>
      <c r="D42" s="166"/>
      <c r="E42" s="53">
        <f>1.1+0.2</f>
        <v>1.3</v>
      </c>
      <c r="F42" s="53">
        <v>1.6</v>
      </c>
      <c r="G42" s="53">
        <v>1.6</v>
      </c>
      <c r="H42" s="53">
        <v>1.6</v>
      </c>
      <c r="I42" s="38"/>
      <c r="M42" s="3"/>
    </row>
    <row r="43" spans="2:13" ht="18.600000000000001" customHeight="1" x14ac:dyDescent="0.2">
      <c r="B43" s="172" t="s">
        <v>55</v>
      </c>
      <c r="C43" s="27" t="s">
        <v>56</v>
      </c>
      <c r="D43" s="166"/>
      <c r="E43" s="53"/>
      <c r="F43" s="53"/>
      <c r="G43" s="53"/>
      <c r="H43" s="53"/>
      <c r="I43" s="38" t="s">
        <v>18</v>
      </c>
      <c r="J43" s="3"/>
    </row>
    <row r="44" spans="2:13" ht="30" customHeight="1" x14ac:dyDescent="0.2">
      <c r="B44" s="173"/>
      <c r="C44" s="8" t="s">
        <v>19</v>
      </c>
      <c r="D44" s="167"/>
      <c r="E44" s="53">
        <f>58.7-0.2</f>
        <v>58.5</v>
      </c>
      <c r="F44" s="53">
        <v>65.3</v>
      </c>
      <c r="G44" s="53">
        <v>65.3</v>
      </c>
      <c r="H44" s="53">
        <v>65.3</v>
      </c>
      <c r="I44" s="38"/>
    </row>
    <row r="45" spans="2:13" ht="15.75" customHeight="1" x14ac:dyDescent="0.2">
      <c r="B45" s="18"/>
      <c r="C45" s="16" t="s">
        <v>39</v>
      </c>
      <c r="D45" s="34"/>
      <c r="E45" s="17">
        <f>SUM(E39:E44)</f>
        <v>86.8</v>
      </c>
      <c r="F45" s="17">
        <f t="shared" ref="F45:H45" si="3">SUM(F39:F44)</f>
        <v>66.899999999999991</v>
      </c>
      <c r="G45" s="17">
        <f t="shared" si="3"/>
        <v>66.899999999999991</v>
      </c>
      <c r="H45" s="17">
        <f t="shared" si="3"/>
        <v>66.899999999999991</v>
      </c>
      <c r="I45" s="17"/>
    </row>
    <row r="46" spans="2:13" ht="15.6" customHeight="1" x14ac:dyDescent="0.2">
      <c r="B46" s="162"/>
      <c r="C46" s="23" t="s">
        <v>40</v>
      </c>
      <c r="D46" s="26"/>
      <c r="E46" s="9"/>
      <c r="F46" s="9"/>
      <c r="G46" s="9"/>
      <c r="H46" s="9"/>
      <c r="I46" s="9"/>
    </row>
    <row r="47" spans="2:13" ht="29.45" customHeight="1" x14ac:dyDescent="0.2">
      <c r="B47" s="164"/>
      <c r="C47" s="23" t="s">
        <v>41</v>
      </c>
      <c r="D47" s="26"/>
      <c r="E47" s="28">
        <f>SUMIF($C39:$C44,$C40,E39:E44)</f>
        <v>86.8</v>
      </c>
      <c r="F47" s="28">
        <f>SUMIF($C39:$C44,$C40,F39:F44)</f>
        <v>66.899999999999991</v>
      </c>
      <c r="G47" s="28">
        <f t="shared" ref="G47:H47" si="4">SUMIF($C39:$C44,$C40,G39:G44)</f>
        <v>66.899999999999991</v>
      </c>
      <c r="H47" s="28">
        <f t="shared" si="4"/>
        <v>66.899999999999991</v>
      </c>
      <c r="I47" s="9"/>
    </row>
    <row r="48" spans="2:13" s="3" customFormat="1" ht="32.450000000000003" customHeight="1" x14ac:dyDescent="0.2">
      <c r="B48" s="14" t="s">
        <v>57</v>
      </c>
      <c r="C48" s="12" t="s">
        <v>58</v>
      </c>
      <c r="D48" s="13"/>
      <c r="E48" s="10"/>
      <c r="F48" s="10"/>
      <c r="G48" s="10"/>
      <c r="H48" s="10"/>
      <c r="I48" s="11"/>
    </row>
    <row r="49" spans="2:11" s="3" customFormat="1" ht="31.9" customHeight="1" x14ac:dyDescent="0.2">
      <c r="B49" s="172" t="s">
        <v>59</v>
      </c>
      <c r="C49" s="27" t="s">
        <v>60</v>
      </c>
      <c r="D49" s="165" t="s">
        <v>17</v>
      </c>
      <c r="E49" s="40"/>
      <c r="F49" s="40"/>
      <c r="G49" s="40"/>
      <c r="H49" s="40"/>
      <c r="I49" s="38" t="s">
        <v>61</v>
      </c>
    </row>
    <row r="50" spans="2:11" s="3" customFormat="1" ht="30.6" customHeight="1" x14ac:dyDescent="0.2">
      <c r="B50" s="173"/>
      <c r="C50" s="8" t="s">
        <v>19</v>
      </c>
      <c r="D50" s="166"/>
      <c r="E50" s="54">
        <v>4.0999999999999996</v>
      </c>
      <c r="F50" s="54">
        <v>5</v>
      </c>
      <c r="G50" s="54">
        <v>5</v>
      </c>
      <c r="H50" s="54">
        <v>5</v>
      </c>
      <c r="I50" s="40"/>
      <c r="J50" s="136"/>
    </row>
    <row r="51" spans="2:11" s="3" customFormat="1" ht="42.6" customHeight="1" x14ac:dyDescent="0.2">
      <c r="B51" s="172"/>
      <c r="C51" s="27" t="s">
        <v>62</v>
      </c>
      <c r="D51" s="166"/>
      <c r="E51" s="40"/>
      <c r="F51" s="40"/>
      <c r="G51" s="40"/>
      <c r="H51" s="40"/>
      <c r="I51" s="38" t="s">
        <v>61</v>
      </c>
    </row>
    <row r="52" spans="2:11" s="3" customFormat="1" ht="19.149999999999999" customHeight="1" x14ac:dyDescent="0.2">
      <c r="B52" s="178"/>
      <c r="C52" s="41" t="s">
        <v>48</v>
      </c>
      <c r="D52" s="166"/>
      <c r="E52" s="66">
        <v>9.5</v>
      </c>
      <c r="F52" s="66"/>
      <c r="G52" s="66"/>
      <c r="H52" s="66"/>
      <c r="I52" s="40"/>
      <c r="J52" s="55"/>
    </row>
    <row r="53" spans="2:11" s="3" customFormat="1" ht="33" customHeight="1" x14ac:dyDescent="0.2">
      <c r="B53" s="172"/>
      <c r="C53" s="27" t="s">
        <v>63</v>
      </c>
      <c r="D53" s="166"/>
      <c r="E53" s="38"/>
      <c r="F53" s="38"/>
      <c r="G53" s="38"/>
      <c r="H53" s="38"/>
      <c r="I53" s="38" t="s">
        <v>61</v>
      </c>
    </row>
    <row r="54" spans="2:11" s="3" customFormat="1" ht="18" customHeight="1" x14ac:dyDescent="0.2">
      <c r="B54" s="173"/>
      <c r="C54" s="41" t="s">
        <v>48</v>
      </c>
      <c r="D54" s="166"/>
      <c r="E54" s="38">
        <v>6</v>
      </c>
      <c r="F54" s="38"/>
      <c r="G54" s="38"/>
      <c r="H54" s="38"/>
      <c r="I54" s="40"/>
    </row>
    <row r="55" spans="2:11" s="3" customFormat="1" ht="45.75" customHeight="1" x14ac:dyDescent="0.2">
      <c r="B55" s="172"/>
      <c r="C55" s="27" t="s">
        <v>64</v>
      </c>
      <c r="D55" s="166"/>
      <c r="E55" s="40"/>
      <c r="F55" s="40"/>
      <c r="G55" s="40"/>
      <c r="H55" s="40"/>
      <c r="I55" s="38" t="s">
        <v>61</v>
      </c>
      <c r="K55" s="133"/>
    </row>
    <row r="56" spans="2:11" s="3" customFormat="1" ht="27" customHeight="1" x14ac:dyDescent="0.2">
      <c r="B56" s="174"/>
      <c r="C56" s="41" t="s">
        <v>19</v>
      </c>
      <c r="D56" s="166"/>
      <c r="E56" s="38">
        <v>2.9</v>
      </c>
      <c r="F56" s="38"/>
      <c r="G56" s="38"/>
      <c r="H56" s="38"/>
      <c r="I56" s="40"/>
    </row>
    <row r="57" spans="2:11" s="3" customFormat="1" ht="18.600000000000001" customHeight="1" x14ac:dyDescent="0.2">
      <c r="B57" s="173"/>
      <c r="C57" s="41" t="s">
        <v>48</v>
      </c>
      <c r="D57" s="166"/>
      <c r="E57" s="38">
        <v>7.8</v>
      </c>
      <c r="F57" s="38"/>
      <c r="G57" s="38"/>
      <c r="H57" s="38"/>
      <c r="I57" s="40"/>
    </row>
    <row r="58" spans="2:11" s="3" customFormat="1" ht="30.75" customHeight="1" x14ac:dyDescent="0.2">
      <c r="B58" s="172" t="s">
        <v>65</v>
      </c>
      <c r="C58" s="47" t="s">
        <v>66</v>
      </c>
      <c r="D58" s="166"/>
      <c r="E58" s="40"/>
      <c r="F58" s="38"/>
      <c r="G58" s="40"/>
      <c r="H58" s="40"/>
      <c r="I58" s="38" t="s">
        <v>61</v>
      </c>
    </row>
    <row r="59" spans="2:11" s="3" customFormat="1" ht="34.5" customHeight="1" x14ac:dyDescent="0.2">
      <c r="B59" s="174"/>
      <c r="C59" s="129" t="s">
        <v>19</v>
      </c>
      <c r="D59" s="166"/>
      <c r="E59" s="40"/>
      <c r="F59" s="38">
        <v>12.7</v>
      </c>
      <c r="G59" s="40"/>
      <c r="H59" s="40"/>
      <c r="I59" s="38"/>
    </row>
    <row r="60" spans="2:11" s="3" customFormat="1" ht="17.45" customHeight="1" x14ac:dyDescent="0.2">
      <c r="B60" s="174"/>
      <c r="C60" s="130" t="s">
        <v>48</v>
      </c>
      <c r="D60" s="166"/>
      <c r="E60" s="38">
        <v>30.9</v>
      </c>
      <c r="F60" s="38">
        <v>19.7</v>
      </c>
      <c r="G60" s="38"/>
      <c r="H60" s="38"/>
      <c r="I60" s="40"/>
    </row>
    <row r="61" spans="2:11" s="3" customFormat="1" ht="42" customHeight="1" x14ac:dyDescent="0.2">
      <c r="B61" s="159" t="s">
        <v>67</v>
      </c>
      <c r="C61" s="113" t="s">
        <v>68</v>
      </c>
      <c r="D61" s="166"/>
      <c r="E61" s="40"/>
      <c r="F61" s="40"/>
      <c r="G61" s="40"/>
      <c r="H61" s="40"/>
      <c r="I61" s="38" t="s">
        <v>61</v>
      </c>
    </row>
    <row r="62" spans="2:11" s="3" customFormat="1" ht="27.75" customHeight="1" x14ac:dyDescent="0.2">
      <c r="B62" s="160"/>
      <c r="C62" s="114" t="s">
        <v>19</v>
      </c>
      <c r="D62" s="166"/>
      <c r="E62" s="38">
        <v>29.6</v>
      </c>
      <c r="F62" s="38">
        <v>35.1</v>
      </c>
      <c r="G62" s="38">
        <v>1.5</v>
      </c>
      <c r="H62" s="38"/>
      <c r="I62" s="40"/>
    </row>
    <row r="63" spans="2:11" s="3" customFormat="1" ht="18" customHeight="1" x14ac:dyDescent="0.2">
      <c r="B63" s="161"/>
      <c r="C63" s="114" t="s">
        <v>36</v>
      </c>
      <c r="D63" s="167"/>
      <c r="E63" s="38"/>
      <c r="F63" s="38">
        <v>3.5</v>
      </c>
      <c r="G63" s="38"/>
      <c r="H63" s="38"/>
      <c r="I63" s="40"/>
    </row>
    <row r="64" spans="2:11" ht="16.899999999999999" customHeight="1" x14ac:dyDescent="0.2">
      <c r="B64" s="115"/>
      <c r="C64" s="16" t="s">
        <v>39</v>
      </c>
      <c r="D64" s="35"/>
      <c r="E64" s="17">
        <f>SUM(E66:E66)</f>
        <v>36.6</v>
      </c>
      <c r="F64" s="17">
        <f>SUM(F66:F67)</f>
        <v>56.3</v>
      </c>
      <c r="G64" s="17">
        <f t="shared" ref="G64:H64" si="5">SUM(G66:G66)</f>
        <v>6.5</v>
      </c>
      <c r="H64" s="17">
        <f t="shared" si="5"/>
        <v>5</v>
      </c>
      <c r="I64" s="17"/>
      <c r="K64" s="3"/>
    </row>
    <row r="65" spans="2:16" ht="14.45" customHeight="1" x14ac:dyDescent="0.2">
      <c r="B65" s="162"/>
      <c r="C65" s="23" t="s">
        <v>40</v>
      </c>
      <c r="D65" s="26"/>
      <c r="E65" s="9"/>
      <c r="F65" s="9"/>
      <c r="G65" s="9"/>
      <c r="H65" s="9"/>
      <c r="I65" s="9"/>
      <c r="K65" s="3"/>
    </row>
    <row r="66" spans="2:16" ht="28.15" customHeight="1" x14ac:dyDescent="0.2">
      <c r="B66" s="163"/>
      <c r="C66" s="23" t="s">
        <v>41</v>
      </c>
      <c r="D66" s="26"/>
      <c r="E66" s="5">
        <f>SUMIF($C49:$C63,$C50,E49:E63)</f>
        <v>36.6</v>
      </c>
      <c r="F66" s="5">
        <f>SUMIF($C49:$C63,$C50,F49:F63)</f>
        <v>52.8</v>
      </c>
      <c r="G66" s="5">
        <f>SUMIF($C49:$C63,$C50,G49:G63)</f>
        <v>6.5</v>
      </c>
      <c r="H66" s="5">
        <f>SUMIF($C49:$C63,$C50,H49:H63)</f>
        <v>5</v>
      </c>
      <c r="I66" s="9"/>
      <c r="K66" s="3"/>
    </row>
    <row r="67" spans="2:16" ht="22.5" customHeight="1" x14ac:dyDescent="0.2">
      <c r="B67" s="164"/>
      <c r="C67" s="127" t="s">
        <v>42</v>
      </c>
      <c r="D67" s="26"/>
      <c r="E67" s="5"/>
      <c r="F67" s="5">
        <f>SUMIF($C49:$C63,$C63,F49:F63)</f>
        <v>3.5</v>
      </c>
      <c r="G67" s="5"/>
      <c r="H67" s="5"/>
      <c r="I67" s="9"/>
      <c r="K67" s="3"/>
    </row>
    <row r="68" spans="2:16" ht="21" customHeight="1" x14ac:dyDescent="0.2">
      <c r="B68" s="35"/>
      <c r="C68" s="16" t="s">
        <v>46</v>
      </c>
      <c r="D68" s="34"/>
      <c r="E68" s="17">
        <f>E70</f>
        <v>54.2</v>
      </c>
      <c r="F68" s="17">
        <f t="shared" ref="F68" si="6">F70</f>
        <v>19.7</v>
      </c>
      <c r="G68" s="17"/>
      <c r="H68" s="17"/>
      <c r="I68" s="21"/>
      <c r="K68" s="128"/>
      <c r="L68" s="61"/>
      <c r="M68" s="61"/>
      <c r="N68" s="61"/>
    </row>
    <row r="69" spans="2:16" ht="19.149999999999999" customHeight="1" x14ac:dyDescent="0.2">
      <c r="B69" s="147"/>
      <c r="C69" s="25" t="s">
        <v>47</v>
      </c>
      <c r="D69" s="26"/>
      <c r="E69" s="9"/>
      <c r="F69" s="9"/>
      <c r="G69" s="9"/>
      <c r="H69" s="9"/>
      <c r="I69" s="9"/>
      <c r="K69" s="128"/>
      <c r="L69" s="61"/>
      <c r="M69" s="61"/>
      <c r="N69" s="61"/>
    </row>
    <row r="70" spans="2:16" ht="20.45" customHeight="1" x14ac:dyDescent="0.2">
      <c r="B70" s="171"/>
      <c r="C70" s="27" t="s">
        <v>69</v>
      </c>
      <c r="D70" s="26"/>
      <c r="E70" s="5">
        <f>SUMIF($C49:$C62,$C57,E49:E62)</f>
        <v>54.2</v>
      </c>
      <c r="F70" s="5">
        <f>SUMIF($C49:$C63,$C57,F49:F63)</f>
        <v>19.7</v>
      </c>
      <c r="G70" s="5"/>
      <c r="H70" s="5"/>
      <c r="I70" s="9"/>
      <c r="K70" s="128"/>
      <c r="L70" s="61"/>
      <c r="M70" s="61"/>
      <c r="N70" s="61"/>
    </row>
    <row r="71" spans="2:16" ht="46.9" customHeight="1" x14ac:dyDescent="0.2">
      <c r="B71" s="14" t="s">
        <v>70</v>
      </c>
      <c r="C71" s="12" t="s">
        <v>71</v>
      </c>
      <c r="D71" s="13" t="s">
        <v>17</v>
      </c>
      <c r="E71" s="10"/>
      <c r="F71" s="10"/>
      <c r="G71" s="10"/>
      <c r="H71" s="10"/>
      <c r="I71" s="11" t="s">
        <v>52</v>
      </c>
      <c r="K71" s="3"/>
    </row>
    <row r="72" spans="2:16" ht="16.899999999999999" customHeight="1" x14ac:dyDescent="0.2">
      <c r="B72" s="19"/>
      <c r="C72" s="16" t="s">
        <v>39</v>
      </c>
      <c r="D72" s="35"/>
      <c r="E72" s="17">
        <f>+E74</f>
        <v>7.9</v>
      </c>
      <c r="F72" s="17">
        <f t="shared" ref="F72:H72" si="7">+F74</f>
        <v>15</v>
      </c>
      <c r="G72" s="17">
        <f t="shared" si="7"/>
        <v>15</v>
      </c>
      <c r="H72" s="17">
        <f t="shared" si="7"/>
        <v>15</v>
      </c>
      <c r="I72" s="17"/>
      <c r="K72" s="3"/>
    </row>
    <row r="73" spans="2:16" ht="14.45" customHeight="1" x14ac:dyDescent="0.2">
      <c r="B73" s="183"/>
      <c r="C73" s="23" t="s">
        <v>40</v>
      </c>
      <c r="D73" s="26"/>
      <c r="E73" s="9"/>
      <c r="F73" s="9"/>
      <c r="G73" s="9"/>
      <c r="H73" s="9"/>
      <c r="I73" s="9"/>
      <c r="K73" s="3"/>
    </row>
    <row r="74" spans="2:16" ht="29.45" customHeight="1" x14ac:dyDescent="0.2">
      <c r="B74" s="183"/>
      <c r="C74" s="23" t="s">
        <v>19</v>
      </c>
      <c r="D74" s="26"/>
      <c r="E74" s="56">
        <v>7.9</v>
      </c>
      <c r="F74" s="52">
        <v>15</v>
      </c>
      <c r="G74" s="52">
        <v>15</v>
      </c>
      <c r="H74" s="52">
        <v>15</v>
      </c>
      <c r="I74" s="9"/>
      <c r="J74" s="136"/>
      <c r="K74" s="3"/>
      <c r="O74" s="3"/>
      <c r="P74" s="3"/>
    </row>
    <row r="75" spans="2:16" ht="43.5" customHeight="1" x14ac:dyDescent="0.2">
      <c r="B75" s="20" t="s">
        <v>72</v>
      </c>
      <c r="C75" s="46" t="s">
        <v>73</v>
      </c>
      <c r="D75" s="13" t="s">
        <v>17</v>
      </c>
      <c r="E75" s="102"/>
      <c r="F75" s="102"/>
      <c r="G75" s="102"/>
      <c r="H75" s="102"/>
      <c r="I75" s="11" t="s">
        <v>74</v>
      </c>
      <c r="K75" s="3"/>
      <c r="O75" s="3"/>
      <c r="P75" s="3"/>
    </row>
    <row r="76" spans="2:16" ht="21.6" customHeight="1" x14ac:dyDescent="0.2">
      <c r="B76" s="101"/>
      <c r="C76" s="16" t="s">
        <v>39</v>
      </c>
      <c r="D76" s="34"/>
      <c r="E76" s="103"/>
      <c r="F76" s="103">
        <f t="shared" ref="F76:H76" si="8">F78</f>
        <v>27.6</v>
      </c>
      <c r="G76" s="103">
        <f t="shared" si="8"/>
        <v>27.6</v>
      </c>
      <c r="H76" s="103">
        <f t="shared" si="8"/>
        <v>27.6</v>
      </c>
      <c r="I76" s="21"/>
      <c r="K76" s="3"/>
      <c r="O76" s="3"/>
      <c r="P76" s="3"/>
    </row>
    <row r="77" spans="2:16" ht="18.600000000000001" customHeight="1" x14ac:dyDescent="0.2">
      <c r="B77" s="185"/>
      <c r="C77" s="25" t="s">
        <v>40</v>
      </c>
      <c r="D77" s="26"/>
      <c r="E77" s="56"/>
      <c r="F77" s="56"/>
      <c r="G77" s="56"/>
      <c r="H77" s="56"/>
      <c r="I77" s="9"/>
      <c r="K77" s="3"/>
      <c r="O77" s="3"/>
      <c r="P77" s="3"/>
    </row>
    <row r="78" spans="2:16" ht="29.45" customHeight="1" x14ac:dyDescent="0.2">
      <c r="B78" s="185"/>
      <c r="C78" s="25" t="s">
        <v>19</v>
      </c>
      <c r="D78" s="26"/>
      <c r="E78" s="56"/>
      <c r="F78" s="52">
        <v>27.6</v>
      </c>
      <c r="G78" s="52">
        <v>27.6</v>
      </c>
      <c r="H78" s="52">
        <v>27.6</v>
      </c>
      <c r="I78" s="9"/>
      <c r="O78" s="3"/>
      <c r="P78" s="3"/>
    </row>
    <row r="79" spans="2:16" ht="44.45" customHeight="1" x14ac:dyDescent="0.2">
      <c r="B79" s="14" t="s">
        <v>75</v>
      </c>
      <c r="C79" s="12" t="s">
        <v>76</v>
      </c>
      <c r="D79" s="13"/>
      <c r="E79" s="10"/>
      <c r="F79" s="10"/>
      <c r="G79" s="10"/>
      <c r="H79" s="10"/>
      <c r="I79" s="10"/>
    </row>
    <row r="80" spans="2:16" ht="17.45" customHeight="1" x14ac:dyDescent="0.2">
      <c r="B80" s="186" t="s">
        <v>77</v>
      </c>
      <c r="C80" s="30" t="s">
        <v>78</v>
      </c>
      <c r="D80" s="165" t="s">
        <v>17</v>
      </c>
      <c r="E80" s="5"/>
      <c r="F80" s="5"/>
      <c r="G80" s="5"/>
      <c r="H80" s="5"/>
      <c r="I80" s="78" t="s">
        <v>61</v>
      </c>
    </row>
    <row r="81" spans="2:12" ht="28.9" customHeight="1" x14ac:dyDescent="0.2">
      <c r="B81" s="187"/>
      <c r="C81" s="104" t="s">
        <v>19</v>
      </c>
      <c r="D81" s="166"/>
      <c r="E81" s="5"/>
      <c r="F81" s="38">
        <v>8</v>
      </c>
      <c r="G81" s="38"/>
      <c r="H81" s="38">
        <v>8</v>
      </c>
      <c r="I81" s="78"/>
    </row>
    <row r="82" spans="2:12" ht="20.45" customHeight="1" x14ac:dyDescent="0.2">
      <c r="B82" s="172"/>
      <c r="C82" s="27" t="s">
        <v>79</v>
      </c>
      <c r="D82" s="166"/>
      <c r="E82" s="40"/>
      <c r="F82" s="40"/>
      <c r="G82" s="40"/>
      <c r="H82" s="40"/>
      <c r="I82" s="38" t="s">
        <v>80</v>
      </c>
    </row>
    <row r="83" spans="2:12" ht="31.9" customHeight="1" x14ac:dyDescent="0.2">
      <c r="B83" s="173"/>
      <c r="C83" s="8" t="s">
        <v>19</v>
      </c>
      <c r="D83" s="167"/>
      <c r="E83" s="38">
        <v>10</v>
      </c>
      <c r="F83" s="38"/>
      <c r="G83" s="38"/>
      <c r="H83" s="38"/>
      <c r="I83" s="38"/>
      <c r="L83" s="3"/>
    </row>
    <row r="84" spans="2:12" ht="16.899999999999999" customHeight="1" x14ac:dyDescent="0.2">
      <c r="B84" s="18"/>
      <c r="C84" s="16" t="s">
        <v>39</v>
      </c>
      <c r="D84" s="35"/>
      <c r="E84" s="17">
        <f>SUM(E80:E83)</f>
        <v>10</v>
      </c>
      <c r="F84" s="17">
        <f t="shared" ref="F84:H84" si="9">SUM(F80:F83)</f>
        <v>8</v>
      </c>
      <c r="G84" s="17">
        <f t="shared" si="9"/>
        <v>0</v>
      </c>
      <c r="H84" s="17">
        <f t="shared" si="9"/>
        <v>8</v>
      </c>
      <c r="I84" s="17"/>
    </row>
    <row r="85" spans="2:12" ht="15.75" customHeight="1" x14ac:dyDescent="0.2">
      <c r="B85" s="153"/>
      <c r="C85" s="23" t="s">
        <v>40</v>
      </c>
      <c r="D85" s="26"/>
      <c r="E85" s="9"/>
      <c r="F85" s="9"/>
      <c r="G85" s="9"/>
      <c r="H85" s="9"/>
      <c r="I85" s="9"/>
    </row>
    <row r="86" spans="2:12" ht="31.15" customHeight="1" x14ac:dyDescent="0.2">
      <c r="B86" s="153"/>
      <c r="C86" s="23" t="s">
        <v>41</v>
      </c>
      <c r="D86" s="26"/>
      <c r="E86" s="5">
        <f>SUMIF($C80:$C83,$C83,E80:E83)</f>
        <v>10</v>
      </c>
      <c r="F86" s="5">
        <f t="shared" ref="F86:H86" si="10">SUMIF($C80:$C83,$C83,F80:F83)</f>
        <v>8</v>
      </c>
      <c r="G86" s="5">
        <f t="shared" si="10"/>
        <v>0</v>
      </c>
      <c r="H86" s="5">
        <f t="shared" si="10"/>
        <v>8</v>
      </c>
      <c r="I86" s="9"/>
    </row>
    <row r="87" spans="2:12" ht="38.25" customHeight="1" x14ac:dyDescent="0.2">
      <c r="B87" s="20" t="s">
        <v>81</v>
      </c>
      <c r="C87" s="12" t="s">
        <v>82</v>
      </c>
      <c r="D87" s="13" t="s">
        <v>17</v>
      </c>
      <c r="E87" s="10"/>
      <c r="F87" s="10"/>
      <c r="G87" s="10"/>
      <c r="H87" s="10"/>
      <c r="I87" s="11" t="s">
        <v>83</v>
      </c>
    </row>
    <row r="88" spans="2:12" ht="17.25" customHeight="1" x14ac:dyDescent="0.2">
      <c r="B88" s="18"/>
      <c r="C88" s="16" t="s">
        <v>39</v>
      </c>
      <c r="D88" s="33"/>
      <c r="E88" s="22">
        <f>+E90</f>
        <v>79.7</v>
      </c>
      <c r="F88" s="22">
        <f t="shared" ref="F88:H88" si="11">+F90</f>
        <v>98.7</v>
      </c>
      <c r="G88" s="22">
        <f t="shared" si="11"/>
        <v>98.7</v>
      </c>
      <c r="H88" s="22">
        <f t="shared" si="11"/>
        <v>98.7</v>
      </c>
      <c r="I88" s="22"/>
    </row>
    <row r="89" spans="2:12" ht="15.6" customHeight="1" x14ac:dyDescent="0.2">
      <c r="B89" s="153"/>
      <c r="C89" s="25" t="s">
        <v>40</v>
      </c>
      <c r="D89" s="36"/>
      <c r="E89" s="4"/>
      <c r="F89" s="4"/>
      <c r="G89" s="4"/>
      <c r="H89" s="4"/>
      <c r="I89" s="4"/>
    </row>
    <row r="90" spans="2:12" ht="28.5" customHeight="1" x14ac:dyDescent="0.2">
      <c r="B90" s="153"/>
      <c r="C90" s="23" t="s">
        <v>19</v>
      </c>
      <c r="D90" s="36"/>
      <c r="E90" s="52">
        <f>89.7-10</f>
        <v>79.7</v>
      </c>
      <c r="F90" s="52">
        <v>98.7</v>
      </c>
      <c r="G90" s="52">
        <v>98.7</v>
      </c>
      <c r="H90" s="52">
        <v>98.7</v>
      </c>
      <c r="I90" s="4"/>
    </row>
    <row r="91" spans="2:12" ht="18.75" customHeight="1" x14ac:dyDescent="0.2">
      <c r="B91" s="24" t="s">
        <v>84</v>
      </c>
      <c r="C91" s="32" t="s">
        <v>85</v>
      </c>
      <c r="D91" s="37"/>
      <c r="E91" s="37"/>
      <c r="F91" s="37"/>
      <c r="G91" s="37"/>
      <c r="H91" s="37"/>
      <c r="I91" s="37"/>
    </row>
    <row r="92" spans="2:12" ht="57.75" customHeight="1" x14ac:dyDescent="0.2">
      <c r="B92" s="14" t="s">
        <v>86</v>
      </c>
      <c r="C92" s="12" t="s">
        <v>87</v>
      </c>
      <c r="D92" s="13" t="s">
        <v>88</v>
      </c>
      <c r="E92" s="10"/>
      <c r="F92" s="10"/>
      <c r="G92" s="10"/>
      <c r="H92" s="10"/>
      <c r="I92" s="11" t="s">
        <v>89</v>
      </c>
    </row>
    <row r="93" spans="2:12" ht="17.45" customHeight="1" x14ac:dyDescent="0.2">
      <c r="B93" s="35"/>
      <c r="C93" s="16" t="s">
        <v>39</v>
      </c>
      <c r="D93" s="34"/>
      <c r="E93" s="17">
        <f>E95</f>
        <v>112</v>
      </c>
      <c r="F93" s="17"/>
      <c r="G93" s="17"/>
      <c r="H93" s="17"/>
      <c r="I93" s="21"/>
    </row>
    <row r="94" spans="2:12" ht="17.45" customHeight="1" x14ac:dyDescent="0.2">
      <c r="B94" s="162"/>
      <c r="C94" s="25" t="s">
        <v>40</v>
      </c>
      <c r="D94" s="26"/>
      <c r="E94" s="40"/>
      <c r="F94" s="40"/>
      <c r="G94" s="40"/>
      <c r="H94" s="40"/>
      <c r="I94" s="9"/>
    </row>
    <row r="95" spans="2:12" ht="17.45" customHeight="1" x14ac:dyDescent="0.2">
      <c r="B95" s="164"/>
      <c r="C95" s="88" t="s">
        <v>90</v>
      </c>
      <c r="D95" s="51"/>
      <c r="E95" s="40">
        <v>112</v>
      </c>
      <c r="F95" s="119"/>
      <c r="G95" s="119"/>
      <c r="H95" s="119"/>
      <c r="I95" s="9"/>
      <c r="J95" s="3"/>
      <c r="K95" s="3"/>
    </row>
    <row r="96" spans="2:12" ht="17.45" customHeight="1" x14ac:dyDescent="0.2">
      <c r="B96" s="18"/>
      <c r="C96" s="124" t="s">
        <v>46</v>
      </c>
      <c r="D96" s="125"/>
      <c r="E96" s="22"/>
      <c r="F96" s="22">
        <f t="shared" ref="F96:H96" si="12">+F98</f>
        <v>112</v>
      </c>
      <c r="G96" s="22">
        <f t="shared" si="12"/>
        <v>112</v>
      </c>
      <c r="H96" s="22">
        <f t="shared" si="12"/>
        <v>112</v>
      </c>
      <c r="I96" s="22"/>
      <c r="J96" s="3"/>
      <c r="K96" s="3"/>
    </row>
    <row r="97" spans="2:16" ht="17.45" customHeight="1" x14ac:dyDescent="0.2">
      <c r="B97" s="151"/>
      <c r="C97" s="121" t="s">
        <v>47</v>
      </c>
      <c r="D97" s="122"/>
      <c r="E97" s="123"/>
      <c r="F97" s="119"/>
      <c r="G97" s="119"/>
      <c r="H97" s="119"/>
      <c r="I97" s="9"/>
      <c r="J97" s="3"/>
      <c r="K97" s="3"/>
    </row>
    <row r="98" spans="2:16" ht="22.5" customHeight="1" x14ac:dyDescent="0.2">
      <c r="B98" s="152"/>
      <c r="C98" s="192" t="s">
        <v>91</v>
      </c>
      <c r="D98" s="122"/>
      <c r="E98" s="123"/>
      <c r="F98" s="40">
        <v>112</v>
      </c>
      <c r="G98" s="40">
        <v>112</v>
      </c>
      <c r="H98" s="40">
        <v>112</v>
      </c>
      <c r="I98" s="9"/>
      <c r="J98" s="3"/>
      <c r="K98" s="3"/>
    </row>
    <row r="99" spans="2:16" ht="59.25" customHeight="1" x14ac:dyDescent="0.2">
      <c r="B99" s="14" t="s">
        <v>92</v>
      </c>
      <c r="C99" s="58" t="s">
        <v>93</v>
      </c>
      <c r="D99" s="126" t="s">
        <v>88</v>
      </c>
      <c r="E99" s="10"/>
      <c r="F99" s="10"/>
      <c r="G99" s="10"/>
      <c r="H99" s="10"/>
      <c r="I99" s="11" t="s">
        <v>94</v>
      </c>
      <c r="J99" s="3"/>
      <c r="K99" s="3"/>
      <c r="L99" s="3"/>
      <c r="M99" s="3"/>
      <c r="N99" s="3"/>
      <c r="O99" s="3"/>
      <c r="P99" s="3"/>
    </row>
    <row r="100" spans="2:16" ht="16.149999999999999" customHeight="1" x14ac:dyDescent="0.2">
      <c r="B100" s="18"/>
      <c r="C100" s="16" t="s">
        <v>39</v>
      </c>
      <c r="D100" s="35"/>
      <c r="E100" s="17"/>
      <c r="F100" s="17"/>
      <c r="G100" s="17"/>
      <c r="H100" s="17"/>
      <c r="I100" s="21"/>
    </row>
    <row r="101" spans="2:16" ht="13.9" customHeight="1" x14ac:dyDescent="0.2">
      <c r="B101" s="153"/>
      <c r="C101" s="25" t="s">
        <v>40</v>
      </c>
      <c r="D101" s="26"/>
      <c r="E101" s="5"/>
      <c r="F101" s="5"/>
      <c r="G101" s="5"/>
      <c r="H101" s="5"/>
      <c r="I101" s="9"/>
    </row>
    <row r="102" spans="2:16" ht="28.15" customHeight="1" x14ac:dyDescent="0.2">
      <c r="B102" s="153"/>
      <c r="C102" s="23" t="s">
        <v>19</v>
      </c>
      <c r="D102" s="26"/>
      <c r="E102" s="5"/>
      <c r="F102" s="5"/>
      <c r="G102" s="5"/>
      <c r="H102" s="5"/>
      <c r="I102" s="9"/>
    </row>
    <row r="103" spans="2:16" ht="56.25" customHeight="1" x14ac:dyDescent="0.2">
      <c r="B103" s="14" t="s">
        <v>95</v>
      </c>
      <c r="C103" s="12" t="s">
        <v>96</v>
      </c>
      <c r="D103" s="13" t="s">
        <v>88</v>
      </c>
      <c r="E103" s="10"/>
      <c r="F103" s="10"/>
      <c r="G103" s="10"/>
      <c r="H103" s="10"/>
      <c r="I103" s="11"/>
      <c r="J103" s="120"/>
    </row>
    <row r="104" spans="2:16" ht="17.25" customHeight="1" x14ac:dyDescent="0.2">
      <c r="B104" s="35"/>
      <c r="C104" s="16" t="s">
        <v>39</v>
      </c>
      <c r="D104" s="34"/>
      <c r="E104" s="17"/>
      <c r="F104" s="17">
        <f t="shared" ref="F104:H104" si="13">F106</f>
        <v>27.3</v>
      </c>
      <c r="G104" s="17">
        <f t="shared" si="13"/>
        <v>59.7</v>
      </c>
      <c r="H104" s="17">
        <f t="shared" si="13"/>
        <v>73.599999999999994</v>
      </c>
      <c r="I104" s="21"/>
      <c r="J104" s="120"/>
    </row>
    <row r="105" spans="2:16" ht="20.25" customHeight="1" x14ac:dyDescent="0.2">
      <c r="B105" s="153"/>
      <c r="C105" s="25" t="s">
        <v>40</v>
      </c>
      <c r="D105" s="26"/>
      <c r="E105" s="5"/>
      <c r="F105" s="5"/>
      <c r="G105" s="5"/>
      <c r="H105" s="5"/>
      <c r="I105" s="9"/>
    </row>
    <row r="106" spans="2:16" ht="28.15" customHeight="1" x14ac:dyDescent="0.2">
      <c r="B106" s="153"/>
      <c r="C106" s="23" t="s">
        <v>19</v>
      </c>
      <c r="D106" s="26"/>
      <c r="E106" s="5"/>
      <c r="F106" s="5">
        <v>27.3</v>
      </c>
      <c r="G106" s="5">
        <v>59.7</v>
      </c>
      <c r="H106" s="5">
        <v>73.599999999999994</v>
      </c>
      <c r="I106" s="9"/>
    </row>
    <row r="107" spans="2:16" ht="27.75" customHeight="1" x14ac:dyDescent="0.2">
      <c r="B107" s="19"/>
      <c r="C107" s="15" t="s">
        <v>97</v>
      </c>
      <c r="D107" s="35"/>
      <c r="E107" s="17">
        <f>E26+E45+E64+E68+E72+E84+E88+E100+E93+E104+E96+E76+E31+E35</f>
        <v>557.79999999999995</v>
      </c>
      <c r="F107" s="17">
        <f t="shared" ref="F107:H107" si="14">F26+F45+F64+F68+F72+F84+F88+F100+F93+F104+F96+F76+F31+F35</f>
        <v>837</v>
      </c>
      <c r="G107" s="17">
        <f t="shared" si="14"/>
        <v>1336.3</v>
      </c>
      <c r="H107" s="17">
        <f t="shared" si="14"/>
        <v>1389.6000000000001</v>
      </c>
      <c r="I107" s="17"/>
    </row>
    <row r="108" spans="2:16" ht="17.45" customHeight="1" x14ac:dyDescent="0.2">
      <c r="B108" s="8"/>
      <c r="C108" s="25" t="s">
        <v>98</v>
      </c>
      <c r="D108" s="36"/>
      <c r="E108" s="4">
        <f>E31+E35</f>
        <v>0</v>
      </c>
      <c r="F108" s="4">
        <f t="shared" ref="F108:H108" si="15">F31+F35</f>
        <v>0</v>
      </c>
      <c r="G108" s="4">
        <f t="shared" si="15"/>
        <v>425.1</v>
      </c>
      <c r="H108" s="4">
        <f t="shared" si="15"/>
        <v>425.1</v>
      </c>
      <c r="I108" s="4"/>
    </row>
    <row r="109" spans="2:16" ht="33" customHeight="1" x14ac:dyDescent="0.2">
      <c r="B109" s="8"/>
      <c r="C109" s="25" t="s">
        <v>99</v>
      </c>
      <c r="D109" s="36"/>
      <c r="E109" s="4"/>
      <c r="F109" s="4">
        <f>F107-E107</f>
        <v>279.20000000000005</v>
      </c>
      <c r="G109" s="4">
        <f t="shared" ref="G109:H109" si="16">G107-F107</f>
        <v>499.29999999999995</v>
      </c>
      <c r="H109" s="4">
        <f t="shared" si="16"/>
        <v>53.300000000000182</v>
      </c>
      <c r="I109" s="4"/>
    </row>
    <row r="110" spans="2:16" ht="15" customHeight="1" x14ac:dyDescent="0.2">
      <c r="B110" s="182"/>
      <c r="C110" s="182"/>
      <c r="D110" s="182"/>
      <c r="E110" s="182"/>
      <c r="F110" s="182"/>
      <c r="G110" s="182"/>
      <c r="H110" s="182"/>
      <c r="I110" s="182"/>
    </row>
    <row r="111" spans="2:16" s="29" customFormat="1" ht="15" customHeight="1" x14ac:dyDescent="0.2">
      <c r="B111" s="180" t="s">
        <v>100</v>
      </c>
      <c r="C111" s="180"/>
      <c r="D111" s="180"/>
      <c r="E111" s="180"/>
      <c r="F111" s="180"/>
      <c r="G111" s="180"/>
      <c r="H111" s="180"/>
      <c r="I111" s="180"/>
      <c r="J111" s="62"/>
      <c r="K111" s="63"/>
      <c r="L111" s="64"/>
      <c r="M111" s="64"/>
      <c r="N111" s="64"/>
      <c r="O111" s="64"/>
    </row>
    <row r="112" spans="2:16" s="29" customFormat="1" ht="15" customHeight="1" x14ac:dyDescent="0.2">
      <c r="B112" s="184" t="s">
        <v>101</v>
      </c>
      <c r="C112" s="184"/>
      <c r="D112" s="184"/>
      <c r="E112" s="184"/>
      <c r="F112" s="184"/>
      <c r="G112" s="184"/>
      <c r="H112" s="184"/>
      <c r="I112" s="184"/>
      <c r="J112" s="62"/>
      <c r="K112" s="63"/>
      <c r="L112" s="64"/>
      <c r="M112" s="64"/>
      <c r="N112" s="64"/>
      <c r="O112" s="64"/>
    </row>
    <row r="113" spans="2:15" s="29" customFormat="1" ht="15" customHeight="1" x14ac:dyDescent="0.2">
      <c r="B113" s="180" t="s">
        <v>102</v>
      </c>
      <c r="C113" s="180"/>
      <c r="D113" s="180"/>
      <c r="E113" s="180"/>
      <c r="F113" s="180"/>
      <c r="G113" s="180"/>
      <c r="H113" s="180"/>
      <c r="I113" s="180"/>
      <c r="J113" s="62"/>
      <c r="K113" s="63"/>
      <c r="L113" s="64"/>
      <c r="M113" s="64"/>
      <c r="N113" s="64"/>
      <c r="O113" s="64"/>
    </row>
    <row r="114" spans="2:15" s="29" customFormat="1" ht="15" customHeight="1" x14ac:dyDescent="0.2">
      <c r="B114" s="180" t="s">
        <v>103</v>
      </c>
      <c r="C114" s="180"/>
      <c r="D114" s="180"/>
      <c r="E114" s="180"/>
      <c r="F114" s="180"/>
      <c r="G114" s="180"/>
      <c r="H114" s="180"/>
      <c r="I114" s="180"/>
      <c r="J114" s="62"/>
      <c r="K114" s="63"/>
      <c r="L114" s="64"/>
      <c r="M114" s="64"/>
      <c r="N114" s="64"/>
      <c r="O114" s="64"/>
    </row>
    <row r="115" spans="2:15" s="29" customFormat="1" ht="15" customHeight="1" x14ac:dyDescent="0.2">
      <c r="B115" s="181" t="s">
        <v>104</v>
      </c>
      <c r="C115" s="181"/>
      <c r="D115" s="67"/>
      <c r="E115" s="67"/>
      <c r="F115" s="67"/>
      <c r="G115" s="67"/>
      <c r="H115" s="67"/>
      <c r="I115" s="67"/>
      <c r="J115" s="62"/>
      <c r="K115" s="63"/>
      <c r="L115" s="64"/>
      <c r="M115" s="64"/>
      <c r="N115" s="64"/>
      <c r="O115" s="64"/>
    </row>
    <row r="117" spans="2:15" x14ac:dyDescent="0.2">
      <c r="B117" s="80" t="s">
        <v>105</v>
      </c>
    </row>
  </sheetData>
  <mergeCells count="47">
    <mergeCell ref="B114:I114"/>
    <mergeCell ref="B115:C115"/>
    <mergeCell ref="B85:B86"/>
    <mergeCell ref="B110:I110"/>
    <mergeCell ref="B73:B74"/>
    <mergeCell ref="B101:B102"/>
    <mergeCell ref="B111:I111"/>
    <mergeCell ref="B112:I112"/>
    <mergeCell ref="B113:I113"/>
    <mergeCell ref="B94:B95"/>
    <mergeCell ref="B82:B83"/>
    <mergeCell ref="B89:B90"/>
    <mergeCell ref="B77:B78"/>
    <mergeCell ref="B80:B81"/>
    <mergeCell ref="D80:D83"/>
    <mergeCell ref="H1:I1"/>
    <mergeCell ref="B53:B54"/>
    <mergeCell ref="B55:B57"/>
    <mergeCell ref="D39:D44"/>
    <mergeCell ref="B51:B52"/>
    <mergeCell ref="B4:I4"/>
    <mergeCell ref="B9:B10"/>
    <mergeCell ref="B11:B12"/>
    <mergeCell ref="B13:B14"/>
    <mergeCell ref="B15:B16"/>
    <mergeCell ref="B17:B18"/>
    <mergeCell ref="B19:B20"/>
    <mergeCell ref="B39:B40"/>
    <mergeCell ref="B41:B42"/>
    <mergeCell ref="B43:B44"/>
    <mergeCell ref="H2:I2"/>
    <mergeCell ref="B32:B34"/>
    <mergeCell ref="B21:B23"/>
    <mergeCell ref="J30:J33"/>
    <mergeCell ref="B97:B98"/>
    <mergeCell ref="B105:B106"/>
    <mergeCell ref="D9:D25"/>
    <mergeCell ref="B24:B25"/>
    <mergeCell ref="B61:B63"/>
    <mergeCell ref="B65:B67"/>
    <mergeCell ref="D49:D63"/>
    <mergeCell ref="B27:B29"/>
    <mergeCell ref="B69:B70"/>
    <mergeCell ref="B49:B50"/>
    <mergeCell ref="B46:B47"/>
    <mergeCell ref="B58:B60"/>
    <mergeCell ref="B36:B37"/>
  </mergeCells>
  <printOptions horizontalCentered="1"/>
  <pageMargins left="0.39370078740157483" right="0.39370078740157483" top="0.59055118110236227" bottom="0.59055118110236227" header="0" footer="0"/>
  <pageSetup paperSize="9" scale="62" fitToWidth="0" fitToHeight="0" orientation="portrait" r:id="rId1"/>
  <rowBreaks count="2" manualBreakCount="2">
    <brk id="47" max="8" man="1"/>
    <brk id="9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27652-59D6-4F5C-9A15-24F84727D720}">
  <dimension ref="B1:G24"/>
  <sheetViews>
    <sheetView zoomScaleNormal="100" workbookViewId="0">
      <selection activeCell="J19" sqref="J19"/>
    </sheetView>
  </sheetViews>
  <sheetFormatPr defaultColWidth="9.140625" defaultRowHeight="12.75" x14ac:dyDescent="0.2"/>
  <cols>
    <col min="1" max="1" width="2.5703125" style="29" customWidth="1"/>
    <col min="2" max="2" width="4.7109375" style="29" customWidth="1"/>
    <col min="3" max="3" width="44.7109375" style="80" customWidth="1"/>
    <col min="4" max="4" width="14.7109375" style="29" customWidth="1"/>
    <col min="5" max="5" width="12.7109375" style="29" customWidth="1"/>
    <col min="6" max="6" width="13.5703125" style="29" customWidth="1"/>
    <col min="7" max="7" width="15.28515625" style="29" customWidth="1"/>
    <col min="8" max="16384" width="9.140625" style="29"/>
  </cols>
  <sheetData>
    <row r="1" spans="2:7" ht="23.45" customHeight="1" x14ac:dyDescent="0.2">
      <c r="B1" s="188" t="s">
        <v>106</v>
      </c>
      <c r="C1" s="188"/>
      <c r="D1" s="188"/>
      <c r="E1" s="188"/>
      <c r="F1" s="188"/>
      <c r="G1" s="188"/>
    </row>
    <row r="2" spans="2:7" x14ac:dyDescent="0.2">
      <c r="C2" s="29"/>
    </row>
    <row r="3" spans="2:7" ht="60" customHeight="1" x14ac:dyDescent="0.2">
      <c r="B3" s="81" t="s">
        <v>107</v>
      </c>
      <c r="C3" s="82" t="s">
        <v>108</v>
      </c>
      <c r="D3" s="83" t="s">
        <v>109</v>
      </c>
      <c r="E3" s="94" t="s">
        <v>7</v>
      </c>
      <c r="F3" s="94" t="s">
        <v>8</v>
      </c>
      <c r="G3" s="94" t="s">
        <v>9</v>
      </c>
    </row>
    <row r="4" spans="2:7" x14ac:dyDescent="0.2">
      <c r="B4" s="84">
        <v>1</v>
      </c>
      <c r="C4" s="70">
        <v>2</v>
      </c>
      <c r="D4" s="85">
        <v>3</v>
      </c>
      <c r="E4" s="95">
        <v>4</v>
      </c>
      <c r="F4" s="95">
        <v>5</v>
      </c>
      <c r="G4" s="95">
        <v>6</v>
      </c>
    </row>
    <row r="5" spans="2:7" ht="15.6" customHeight="1" x14ac:dyDescent="0.2">
      <c r="B5" s="189" t="s">
        <v>110</v>
      </c>
      <c r="C5" s="190"/>
      <c r="D5" s="190"/>
      <c r="E5" s="190"/>
      <c r="F5" s="190"/>
      <c r="G5" s="191"/>
    </row>
    <row r="6" spans="2:7" x14ac:dyDescent="0.2">
      <c r="B6" s="86" t="s">
        <v>111</v>
      </c>
      <c r="C6" s="71" t="s">
        <v>39</v>
      </c>
      <c r="D6" s="5">
        <f>SUM(D8:D13)</f>
        <v>503.59999999999997</v>
      </c>
      <c r="E6" s="5">
        <f t="shared" ref="E6:G6" si="0">SUM(E8:E13)</f>
        <v>705.30000000000007</v>
      </c>
      <c r="F6" s="5">
        <f t="shared" si="0"/>
        <v>863</v>
      </c>
      <c r="G6" s="5">
        <f t="shared" si="0"/>
        <v>916.30000000000007</v>
      </c>
    </row>
    <row r="7" spans="2:7" ht="15" customHeight="1" x14ac:dyDescent="0.2">
      <c r="B7" s="87"/>
      <c r="C7" s="72" t="s">
        <v>112</v>
      </c>
      <c r="D7" s="73"/>
      <c r="E7" s="93"/>
      <c r="F7" s="93"/>
      <c r="G7" s="93"/>
    </row>
    <row r="8" spans="2:7" ht="29.45" customHeight="1" x14ac:dyDescent="0.2">
      <c r="B8" s="87" t="s">
        <v>113</v>
      </c>
      <c r="C8" s="74" t="s">
        <v>114</v>
      </c>
      <c r="D8" s="75">
        <f>SUMIF('9 programa 3 lentelė'!$C7:$C108,'9 programa 3 lentelė'!$C10,'9 programa 3 lentelė'!E7:E108)</f>
        <v>391.59999999999997</v>
      </c>
      <c r="E8" s="75">
        <f>SUMIF('9 programa 3 lentelė'!$C7:$C108,'9 programa 3 lentelė'!$C10,'9 programa 3 lentelė'!F7:F108)</f>
        <v>681.80000000000007</v>
      </c>
      <c r="F8" s="75">
        <f>SUMIF('9 programa 3 lentelė'!$C7:$C108,'9 programa 3 lentelė'!$C10,'9 programa 3 lentelė'!G7:G108)</f>
        <v>799.2</v>
      </c>
      <c r="G8" s="75">
        <f>SUMIF('9 programa 3 lentelė'!$C7:$C108,'9 programa 3 lentelė'!$C10,'9 programa 3 lentelė'!H7:H108)</f>
        <v>916.30000000000007</v>
      </c>
    </row>
    <row r="9" spans="2:7" x14ac:dyDescent="0.2">
      <c r="B9" s="87" t="s">
        <v>115</v>
      </c>
      <c r="C9" s="76" t="s">
        <v>90</v>
      </c>
      <c r="D9" s="75">
        <f>SUMIF('9 programa 3 lentelė'!$C7:$C108,'9 programa 3 lentelė'!$C95,'9 programa 3 lentelė'!E7:E108)</f>
        <v>112</v>
      </c>
      <c r="E9" s="75">
        <f>SUMIF('9 programa 3 lentelė'!$C7:$C108,'9 programa 3 lentelė'!$C95,'9 programa 3 lentelė'!F7:F108)</f>
        <v>0</v>
      </c>
      <c r="F9" s="75">
        <f>SUMIF('9 programa 3 lentelė'!$C7:$C108,'9 programa 3 lentelė'!$C95,'9 programa 3 lentelė'!G7:G108)</f>
        <v>0</v>
      </c>
      <c r="G9" s="75">
        <f>SUMIF('9 programa 3 lentelė'!$C7:$C108,'9 programa 3 lentelė'!$C95,'9 programa 3 lentelė'!H7:H108)</f>
        <v>0</v>
      </c>
    </row>
    <row r="10" spans="2:7" ht="17.45" customHeight="1" x14ac:dyDescent="0.2">
      <c r="B10" s="87" t="s">
        <v>116</v>
      </c>
      <c r="C10" s="76" t="s">
        <v>117</v>
      </c>
      <c r="D10" s="75" cm="1">
        <f t="array" ref="D10">SUMIF('9 programa 3 lentelė'!$C7:$C108,C00,'9 programa 3 lentelė'!E7:E108)</f>
        <v>0</v>
      </c>
      <c r="E10" s="75" cm="1">
        <f t="array" ref="E10">SUMIF('9 programa 3 lentelė'!$C7:$C108,C00,'9 programa 3 lentelė'!F7:F108)</f>
        <v>0</v>
      </c>
      <c r="F10" s="75" cm="1">
        <f t="array" ref="F10">SUMIF('9 programa 3 lentelė'!$C7:$C108,C00,'9 programa 3 lentelė'!G7:G108)</f>
        <v>0</v>
      </c>
      <c r="G10" s="75" cm="1">
        <f t="array" ref="G10">SUMIF('9 programa 3 lentelė'!$C7:$C108,C00,'9 programa 3 lentelė'!H7:H108)</f>
        <v>0</v>
      </c>
    </row>
    <row r="11" spans="2:7" ht="25.5" x14ac:dyDescent="0.2">
      <c r="B11" s="87" t="s">
        <v>118</v>
      </c>
      <c r="C11" s="76" t="s">
        <v>119</v>
      </c>
      <c r="D11" s="75" cm="1">
        <f t="array" ref="D11">SUMIF('9 programa 3 lentelė'!$C7:$C108,C00,'9 programa 3 lentelė'!E7:E108)</f>
        <v>0</v>
      </c>
      <c r="E11" s="75" cm="1">
        <f t="array" ref="E11">SUMIF('9 programa 3 lentelė'!$C7:$C108,C00,'9 programa 3 lentelė'!F7:F108)</f>
        <v>0</v>
      </c>
      <c r="F11" s="75" cm="1">
        <f t="array" ref="F11">SUMIF('9 programa 3 lentelė'!$C7:$C108,C00,'9 programa 3 lentelė'!G7:G108)</f>
        <v>0</v>
      </c>
      <c r="G11" s="75" cm="1">
        <f t="array" ref="G11">SUMIF('9 programa 3 lentelė'!$C7:$C108,C00,'9 programa 3 lentelė'!H7:H108)</f>
        <v>0</v>
      </c>
    </row>
    <row r="12" spans="2:7" x14ac:dyDescent="0.2">
      <c r="B12" s="87" t="s">
        <v>120</v>
      </c>
      <c r="C12" s="76" t="s">
        <v>121</v>
      </c>
      <c r="D12" s="75">
        <f>SUMIF('9 programa 3 lentelė'!$C7:$C109,'9 programa 3 lentelė'!$C34,'9 programa 3 lentelė'!E7:E109)</f>
        <v>0</v>
      </c>
      <c r="E12" s="75">
        <f>SUMIF('9 programa 3 lentelė'!$C7:$C109,'9 programa 3 lentelė'!$C34,'9 programa 3 lentelė'!F7:F109)</f>
        <v>0</v>
      </c>
      <c r="F12" s="75">
        <f>SUMIF('9 programa 3 lentelė'!$C7:$C109,'9 programa 3 lentelė'!$C34,'9 programa 3 lentelė'!G7:G109)</f>
        <v>63.8</v>
      </c>
      <c r="G12" s="75">
        <f>SUMIF('9 programa 3 lentelė'!$C7:$C109,'9 programa 3 lentelė'!$C34,'9 programa 3 lentelė'!H7:H109)</f>
        <v>0</v>
      </c>
    </row>
    <row r="13" spans="2:7" x14ac:dyDescent="0.2">
      <c r="B13" s="87" t="s">
        <v>122</v>
      </c>
      <c r="C13" s="76" t="s">
        <v>123</v>
      </c>
      <c r="D13" s="75" cm="1">
        <f t="array" ref="D13">SUMIF('9 programa 3 lentelė'!$C7:$C108,C00,'9 programa 3 lentelė'!E7:E108)</f>
        <v>0</v>
      </c>
      <c r="E13" s="75">
        <f>SUMIF('9 programa 3 lentelė'!$C7:$C108,'9 programa 3 lentelė'!C63,'9 programa 3 lentelė'!F7:F108)</f>
        <v>23.5</v>
      </c>
      <c r="F13" s="75" cm="1">
        <f t="array" ref="F13">SUMIF('9 programa 3 lentelė'!$C7:$C108,C00,'9 programa 3 lentelė'!G7:G108)</f>
        <v>0</v>
      </c>
      <c r="G13" s="75" cm="1">
        <f t="array" ref="G13">SUMIF('9 programa 3 lentelė'!$C7:$C108,C00,'9 programa 3 lentelė'!H7:H108)</f>
        <v>0</v>
      </c>
    </row>
    <row r="14" spans="2:7" ht="41.45" customHeight="1" x14ac:dyDescent="0.2">
      <c r="B14" s="86" t="s">
        <v>124</v>
      </c>
      <c r="C14" s="72" t="s">
        <v>125</v>
      </c>
      <c r="D14" s="77">
        <f>SUM(D15:D21)</f>
        <v>54.2</v>
      </c>
      <c r="E14" s="77">
        <f t="shared" ref="E14:G14" si="1">SUM(E15:E21)</f>
        <v>131.69999999999999</v>
      </c>
      <c r="F14" s="77">
        <f t="shared" si="1"/>
        <v>473.3</v>
      </c>
      <c r="G14" s="77">
        <f t="shared" si="1"/>
        <v>473.3</v>
      </c>
    </row>
    <row r="15" spans="2:7" ht="15.6" customHeight="1" x14ac:dyDescent="0.2">
      <c r="B15" s="87"/>
      <c r="C15" s="72" t="s">
        <v>112</v>
      </c>
      <c r="D15" s="78"/>
      <c r="E15" s="93"/>
      <c r="F15" s="93"/>
      <c r="G15" s="93"/>
    </row>
    <row r="16" spans="2:7" x14ac:dyDescent="0.2">
      <c r="B16" s="87" t="s">
        <v>126</v>
      </c>
      <c r="C16" s="79" t="s">
        <v>127</v>
      </c>
      <c r="D16" s="75">
        <f>SUMIF('9 programa 3 lentelė'!$C7:$C108,'9 programa 3 lentelė'!$C60,'9 programa 3 lentelė'!E7:E108)</f>
        <v>54.2</v>
      </c>
      <c r="E16" s="75">
        <f>SUMIF('9 programa 3 lentelė'!$C7:$C108,'9 programa 3 lentelė'!$C60,'9 programa 3 lentelė'!F7:F108)</f>
        <v>19.7</v>
      </c>
      <c r="F16" s="75">
        <f>SUMIF('9 programa 3 lentelė'!$C7:$C108,'9 programa 3 lentelė'!$C60,'9 programa 3 lentelė'!G7:G108)</f>
        <v>361.3</v>
      </c>
      <c r="G16" s="75">
        <f>SUMIF('9 programa 3 lentelė'!$C7:$C108,'9 programa 3 lentelė'!$C60,'9 programa 3 lentelė'!H7:H108)</f>
        <v>361.3</v>
      </c>
    </row>
    <row r="17" spans="2:7" x14ac:dyDescent="0.2">
      <c r="B17" s="87" t="s">
        <v>128</v>
      </c>
      <c r="C17" s="79" t="s">
        <v>129</v>
      </c>
      <c r="D17" s="75" cm="1">
        <f t="array" ref="D17">SUMIF('9 programa 3 lentelė'!$C7:$C108,'9 programa 3 lentelė'!C00,'9 programa 3 lentelė'!E7:E108)</f>
        <v>0</v>
      </c>
      <c r="E17" s="75" cm="1">
        <f t="array" ref="E17">SUMIF('9 programa 3 lentelė'!$C7:$C108,'9 programa 3 lentelė'!C00,'9 programa 3 lentelė'!F7:F108)</f>
        <v>0</v>
      </c>
      <c r="F17" s="75" cm="1">
        <f t="array" ref="F17">SUMIF('9 programa 3 lentelė'!$C7:$C108,'9 programa 3 lentelė'!C00,'9 programa 3 lentelė'!G7:G108)</f>
        <v>0</v>
      </c>
      <c r="G17" s="75" cm="1">
        <f t="array" ref="G17">SUMIF('9 programa 3 lentelė'!$C7:$C108,'9 programa 3 lentelė'!C00,'9 programa 3 lentelė'!H7:H108)</f>
        <v>0</v>
      </c>
    </row>
    <row r="18" spans="2:7" ht="25.5" x14ac:dyDescent="0.2">
      <c r="B18" s="87" t="s">
        <v>130</v>
      </c>
      <c r="C18" s="79" t="s">
        <v>131</v>
      </c>
      <c r="D18" s="75" cm="1">
        <f t="array" ref="D18">SUMIF('9 programa 3 lentelė'!$C7:$C108,'9 programa 3 lentelė'!C00,'9 programa 3 lentelė'!E7:E108)</f>
        <v>0</v>
      </c>
      <c r="E18" s="75" cm="1">
        <f t="array" ref="E18">SUMIF('9 programa 3 lentelė'!$C7:$C108,'9 programa 3 lentelė'!C00,'9 programa 3 lentelė'!F7:F108)</f>
        <v>0</v>
      </c>
      <c r="F18" s="75" cm="1">
        <f t="array" ref="F18">SUMIF('9 programa 3 lentelė'!$C7:$C108,'9 programa 3 lentelė'!C00,'9 programa 3 lentelė'!G7:G108)</f>
        <v>0</v>
      </c>
      <c r="G18" s="75" cm="1">
        <f t="array" ref="G18">SUMIF('9 programa 3 lentelė'!$C7:$C108,'9 programa 3 lentelė'!C00,'9 programa 3 lentelė'!H7:H108)</f>
        <v>0</v>
      </c>
    </row>
    <row r="19" spans="2:7" x14ac:dyDescent="0.2">
      <c r="B19" s="87" t="s">
        <v>132</v>
      </c>
      <c r="C19" s="79" t="s">
        <v>133</v>
      </c>
      <c r="D19" s="75" cm="1">
        <f t="array" ref="D19">SUMIF('9 programa 3 lentelė'!$C7:$C108,'9 programa 3 lentelė'!C00,'9 programa 3 lentelė'!E7:E108)</f>
        <v>0</v>
      </c>
      <c r="E19" s="75">
        <f>SUMIF('9 programa 3 lentelė'!$C7:$C108,'9 programa 3 lentelė'!C98,'9 programa 3 lentelė'!F7:F108)</f>
        <v>112</v>
      </c>
      <c r="F19" s="75">
        <f>SUMIF('9 programa 3 lentelė'!$C7:$C108,'9 programa 3 lentelė'!C98,'9 programa 3 lentelė'!G7:G108)</f>
        <v>112</v>
      </c>
      <c r="G19" s="75">
        <f>SUMIF('9 programa 3 lentelė'!$C7:$C108,'9 programa 3 lentelė'!C98,'9 programa 3 lentelė'!H7:H108)</f>
        <v>112</v>
      </c>
    </row>
    <row r="20" spans="2:7" x14ac:dyDescent="0.2">
      <c r="B20" s="87" t="s">
        <v>134</v>
      </c>
      <c r="C20" s="79" t="s">
        <v>135</v>
      </c>
      <c r="D20" s="75" cm="1">
        <f t="array" ref="D20">SUMIF('9 programa 3 lentelė'!$C7:$C108,'9 programa 3 lentelė'!C00,'9 programa 3 lentelė'!E7:E108)</f>
        <v>0</v>
      </c>
      <c r="E20" s="75" cm="1">
        <f t="array" ref="E20">SUMIF('9 programa 3 lentelė'!$C7:$C108,'9 programa 3 lentelė'!C00,'9 programa 3 lentelė'!F7:F108)</f>
        <v>0</v>
      </c>
      <c r="F20" s="75" cm="1">
        <f t="array" ref="F20">SUMIF('9 programa 3 lentelė'!$C7:$C108,'9 programa 3 lentelė'!C00,'9 programa 3 lentelė'!G7:G108)</f>
        <v>0</v>
      </c>
      <c r="G20" s="75" cm="1">
        <f t="array" ref="G20">SUMIF('9 programa 3 lentelė'!$C7:$C108,'9 programa 3 lentelė'!C00,'9 programa 3 lentelė'!H7:H108)</f>
        <v>0</v>
      </c>
    </row>
    <row r="21" spans="2:7" x14ac:dyDescent="0.2">
      <c r="B21" s="87" t="s">
        <v>136</v>
      </c>
      <c r="C21" s="79" t="s">
        <v>137</v>
      </c>
      <c r="D21" s="75" cm="1">
        <f t="array" ref="D21">SUMIF('9 programa 3 lentelė'!$C7:$C108,'9 programa 3 lentelė'!C00,'9 programa 3 lentelė'!E7:E108)</f>
        <v>0</v>
      </c>
      <c r="E21" s="75" cm="1">
        <f t="array" ref="E21">SUMIF('9 programa 3 lentelė'!$C7:$C108,'9 programa 3 lentelė'!C00,'9 programa 3 lentelė'!F7:F108)</f>
        <v>0</v>
      </c>
      <c r="F21" s="75" cm="1">
        <f t="array" ref="F21">SUMIF('9 programa 3 lentelė'!$C7:$C108,'9 programa 3 lentelė'!C00,'9 programa 3 lentelė'!G7:G108)</f>
        <v>0</v>
      </c>
      <c r="G21" s="75" cm="1">
        <f t="array" ref="G21">SUMIF('9 programa 3 lentelė'!$C7:$C108,'9 programa 3 lentelė'!C00,'9 programa 3 lentelė'!H7:H108)</f>
        <v>0</v>
      </c>
    </row>
    <row r="22" spans="2:7" ht="25.5" x14ac:dyDescent="0.2">
      <c r="B22" s="87"/>
      <c r="C22" s="76" t="s">
        <v>138</v>
      </c>
      <c r="D22" s="5">
        <f>D6+D14</f>
        <v>557.79999999999995</v>
      </c>
      <c r="E22" s="5">
        <f t="shared" ref="E22:G22" si="2">E6+E14</f>
        <v>837</v>
      </c>
      <c r="F22" s="5">
        <f t="shared" si="2"/>
        <v>1336.3</v>
      </c>
      <c r="G22" s="5">
        <f t="shared" si="2"/>
        <v>1389.6000000000001</v>
      </c>
    </row>
    <row r="23" spans="2:7" x14ac:dyDescent="0.2">
      <c r="B23" s="107"/>
      <c r="C23" s="108" t="s">
        <v>98</v>
      </c>
      <c r="D23" s="109">
        <f>'9 programa 3 lentelė'!E108</f>
        <v>0</v>
      </c>
      <c r="E23" s="110">
        <f>'9 programa 3 lentelė'!F108</f>
        <v>0</v>
      </c>
      <c r="F23" s="110">
        <f>'9 programa 3 lentelė'!G108</f>
        <v>425.1</v>
      </c>
      <c r="G23" s="110">
        <f>'9 programa 3 lentelė'!H108</f>
        <v>425.1</v>
      </c>
    </row>
    <row r="24" spans="2:7" ht="31.15" customHeight="1" x14ac:dyDescent="0.2">
      <c r="B24" s="111"/>
      <c r="C24" s="76" t="s">
        <v>99</v>
      </c>
      <c r="D24" s="111"/>
      <c r="E24" s="134">
        <f>E22-D22</f>
        <v>279.20000000000005</v>
      </c>
      <c r="F24" s="134">
        <f t="shared" ref="F24:G24" si="3">F22-E22</f>
        <v>499.29999999999995</v>
      </c>
      <c r="G24" s="134">
        <f t="shared" si="3"/>
        <v>53.300000000000182</v>
      </c>
    </row>
  </sheetData>
  <mergeCells count="2">
    <mergeCell ref="B1:G1"/>
    <mergeCell ref="B5:G5"/>
  </mergeCells>
  <pageMargins left="0.7" right="0.7" top="0.75" bottom="0.75" header="0.3" footer="0.3"/>
  <pageSetup paperSize="9" scale="130" orientation="portrait" r:id="rId1"/>
  <ignoredErrors>
    <ignoredError sqref="E19:G19 D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2</vt:i4>
      </vt:variant>
    </vt:vector>
  </HeadingPairs>
  <TitlesOfParts>
    <vt:vector size="4" baseType="lpstr">
      <vt:lpstr>9 programa 3 lentelė</vt:lpstr>
      <vt:lpstr>Lėšų suvestinė 2 lentelė</vt:lpstr>
      <vt:lpstr>'9 programa 3 lentelė'!Print_Area</vt:lpstr>
      <vt:lpstr>'9 programa 3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cp:lastPrinted>2024-12-19T09:56:53Z</cp:lastPrinted>
  <dcterms:created xsi:type="dcterms:W3CDTF">2023-07-10T07:04:14Z</dcterms:created>
  <dcterms:modified xsi:type="dcterms:W3CDTF">2024-12-20T07:57:30Z</dcterms:modified>
  <cp:category/>
  <cp:contentStatus/>
</cp:coreProperties>
</file>